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0" yWindow="90" windowWidth="15195" windowHeight="1086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PrevGroupName">#REF!</definedName>
    <definedName name="PrevGroupValue">#REF!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y0">#REF!</definedName>
    <definedName name="tgt">#REF!</definedName>
    <definedName name="tgt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(1)'!$10:$10</definedName>
    <definedName name="_xlnm.Print_Area" localSheetId="0">'Документ (1)'!$A$1:$I$193</definedName>
  </definedNames>
  <calcPr calcId="125725"/>
</workbook>
</file>

<file path=xl/calcChain.xml><?xml version="1.0" encoding="utf-8"?>
<calcChain xmlns="http://schemas.openxmlformats.org/spreadsheetml/2006/main">
  <c r="I119" i="4"/>
  <c r="I118" s="1"/>
  <c r="I189"/>
  <c r="I85"/>
  <c r="I56"/>
  <c r="I55"/>
  <c r="S55" s="1"/>
  <c r="I187"/>
  <c r="I172"/>
  <c r="I170" s="1"/>
  <c r="S170" s="1"/>
  <c r="I167"/>
  <c r="I165" s="1"/>
  <c r="S165" s="1"/>
  <c r="I164"/>
  <c r="I125"/>
  <c r="S125" s="1"/>
  <c r="I109"/>
  <c r="S109" s="1"/>
  <c r="I107"/>
  <c r="I91"/>
  <c r="I86"/>
  <c r="I75"/>
  <c r="S75" s="1"/>
  <c r="I63"/>
  <c r="I18"/>
  <c r="S18" s="1"/>
  <c r="E119"/>
  <c r="E118" s="1"/>
  <c r="I122"/>
  <c r="S122" s="1"/>
  <c r="I13"/>
  <c r="S13" s="1"/>
  <c r="I14"/>
  <c r="S14"/>
  <c r="I15"/>
  <c r="I16"/>
  <c r="S16" s="1"/>
  <c r="I17"/>
  <c r="S17" s="1"/>
  <c r="I19"/>
  <c r="S19"/>
  <c r="S21"/>
  <c r="S32" s="1"/>
  <c r="I23"/>
  <c r="S23" s="1"/>
  <c r="I24"/>
  <c r="S24"/>
  <c r="I25"/>
  <c r="S25" s="1"/>
  <c r="I27"/>
  <c r="S27"/>
  <c r="I28"/>
  <c r="S28" s="1"/>
  <c r="I30"/>
  <c r="S30"/>
  <c r="I31"/>
  <c r="S31" s="1"/>
  <c r="S33"/>
  <c r="I35"/>
  <c r="S35" s="1"/>
  <c r="I36"/>
  <c r="S36"/>
  <c r="I37"/>
  <c r="S37" s="1"/>
  <c r="I38"/>
  <c r="S38"/>
  <c r="I40"/>
  <c r="S40" s="1"/>
  <c r="I41"/>
  <c r="S41"/>
  <c r="I42"/>
  <c r="S42" s="1"/>
  <c r="I43"/>
  <c r="S43"/>
  <c r="I44"/>
  <c r="S44" s="1"/>
  <c r="I46"/>
  <c r="S46"/>
  <c r="I47"/>
  <c r="S47" s="1"/>
  <c r="I48"/>
  <c r="S48"/>
  <c r="I49"/>
  <c r="S49" s="1"/>
  <c r="I50"/>
  <c r="S50"/>
  <c r="I51"/>
  <c r="S51" s="1"/>
  <c r="I53"/>
  <c r="S53"/>
  <c r="I54"/>
  <c r="S54" s="1"/>
  <c r="S56"/>
  <c r="I58"/>
  <c r="S58"/>
  <c r="I59"/>
  <c r="S59" s="1"/>
  <c r="I61"/>
  <c r="S61"/>
  <c r="I62"/>
  <c r="S62" s="1"/>
  <c r="I64"/>
  <c r="S64"/>
  <c r="I65"/>
  <c r="S65" s="1"/>
  <c r="S67"/>
  <c r="I69"/>
  <c r="S69" s="1"/>
  <c r="I70"/>
  <c r="I68" s="1"/>
  <c r="I73"/>
  <c r="S73"/>
  <c r="I76"/>
  <c r="I77"/>
  <c r="S77"/>
  <c r="I78"/>
  <c r="S78" s="1"/>
  <c r="I79"/>
  <c r="S79"/>
  <c r="I80"/>
  <c r="S80" s="1"/>
  <c r="S82"/>
  <c r="I84"/>
  <c r="S84"/>
  <c r="S85"/>
  <c r="I89"/>
  <c r="S89"/>
  <c r="I90"/>
  <c r="I88" s="1"/>
  <c r="I94"/>
  <c r="S94"/>
  <c r="I95"/>
  <c r="S95" s="1"/>
  <c r="I96"/>
  <c r="S96"/>
  <c r="I97"/>
  <c r="S97" s="1"/>
  <c r="I98"/>
  <c r="S98"/>
  <c r="I99"/>
  <c r="S99" s="1"/>
  <c r="I100"/>
  <c r="S100"/>
  <c r="I101"/>
  <c r="S101" s="1"/>
  <c r="S104"/>
  <c r="I106"/>
  <c r="S106" s="1"/>
  <c r="S107"/>
  <c r="I108"/>
  <c r="S108"/>
  <c r="I110"/>
  <c r="S110"/>
  <c r="I111"/>
  <c r="S111" s="1"/>
  <c r="I112"/>
  <c r="S112"/>
  <c r="I113"/>
  <c r="S113" s="1"/>
  <c r="I114"/>
  <c r="S114"/>
  <c r="I115"/>
  <c r="S115" s="1"/>
  <c r="S117"/>
  <c r="I121"/>
  <c r="S121"/>
  <c r="S123"/>
  <c r="I124"/>
  <c r="S124"/>
  <c r="I126"/>
  <c r="S126" s="1"/>
  <c r="I127"/>
  <c r="S127"/>
  <c r="I128"/>
  <c r="S128" s="1"/>
  <c r="I129"/>
  <c r="S129"/>
  <c r="S131"/>
  <c r="I133"/>
  <c r="S133"/>
  <c r="I134"/>
  <c r="S134" s="1"/>
  <c r="I136"/>
  <c r="S136"/>
  <c r="I137"/>
  <c r="S137" s="1"/>
  <c r="I138"/>
  <c r="S138"/>
  <c r="I139"/>
  <c r="S139" s="1"/>
  <c r="I141"/>
  <c r="S141"/>
  <c r="I142"/>
  <c r="S142" s="1"/>
  <c r="I143"/>
  <c r="S143" s="1"/>
  <c r="S144"/>
  <c r="I145"/>
  <c r="S145" s="1"/>
  <c r="I147"/>
  <c r="S147"/>
  <c r="I148"/>
  <c r="I146" s="1"/>
  <c r="S146" s="1"/>
  <c r="I151"/>
  <c r="S151" s="1"/>
  <c r="I152"/>
  <c r="S152"/>
  <c r="I153"/>
  <c r="S153" s="1"/>
  <c r="I154"/>
  <c r="S154"/>
  <c r="I155"/>
  <c r="S155" s="1"/>
  <c r="I156"/>
  <c r="S156"/>
  <c r="I157"/>
  <c r="S157" s="1"/>
  <c r="I158"/>
  <c r="S158"/>
  <c r="S161"/>
  <c r="I163"/>
  <c r="S163"/>
  <c r="I162"/>
  <c r="S162" s="1"/>
  <c r="S164"/>
  <c r="I166"/>
  <c r="S166" s="1"/>
  <c r="S167"/>
  <c r="I168"/>
  <c r="S168" s="1"/>
  <c r="I169"/>
  <c r="S169"/>
  <c r="I171"/>
  <c r="S171" s="1"/>
  <c r="S172"/>
  <c r="I173"/>
  <c r="S173" s="1"/>
  <c r="I174"/>
  <c r="S174" s="1"/>
  <c r="I175"/>
  <c r="S175" s="1"/>
  <c r="S177"/>
  <c r="I179"/>
  <c r="S179"/>
  <c r="I180"/>
  <c r="S180" s="1"/>
  <c r="I181"/>
  <c r="S181"/>
  <c r="I182"/>
  <c r="S182" s="1"/>
  <c r="I183"/>
  <c r="S183"/>
  <c r="I184"/>
  <c r="S184" s="1"/>
  <c r="S186"/>
  <c r="I188"/>
  <c r="S188" s="1"/>
  <c r="S189"/>
  <c r="S11"/>
  <c r="I29"/>
  <c r="S29" s="1"/>
  <c r="I22"/>
  <c r="S22"/>
  <c r="I34"/>
  <c r="S34" s="1"/>
  <c r="I57"/>
  <c r="S57" s="1"/>
  <c r="I83"/>
  <c r="S83"/>
  <c r="S15"/>
  <c r="S63"/>
  <c r="I26"/>
  <c r="S26" s="1"/>
  <c r="S148"/>
  <c r="I93"/>
  <c r="S93" s="1"/>
  <c r="S70"/>
  <c r="S76"/>
  <c r="I60"/>
  <c r="S60" s="1"/>
  <c r="I191"/>
  <c r="S191"/>
  <c r="S187"/>
  <c r="I150"/>
  <c r="S150" s="1"/>
  <c r="I45"/>
  <c r="S45"/>
  <c r="I32"/>
  <c r="S88" l="1"/>
  <c r="I103"/>
  <c r="S103" s="1"/>
  <c r="S68"/>
  <c r="I12"/>
  <c r="I132"/>
  <c r="I140"/>
  <c r="S140" s="1"/>
  <c r="I120"/>
  <c r="I52"/>
  <c r="S52" s="1"/>
  <c r="I176"/>
  <c r="S176" s="1"/>
  <c r="I72"/>
  <c r="S72" s="1"/>
  <c r="I178"/>
  <c r="S90"/>
  <c r="I135"/>
  <c r="S135" s="1"/>
  <c r="I39"/>
  <c r="S39" s="1"/>
  <c r="I105"/>
  <c r="I116" l="1"/>
  <c r="S116" s="1"/>
  <c r="S105"/>
  <c r="I66"/>
  <c r="S66" s="1"/>
  <c r="S12"/>
  <c r="I20"/>
  <c r="I130"/>
  <c r="S130" s="1"/>
  <c r="S120"/>
  <c r="I81"/>
  <c r="S81" s="1"/>
  <c r="I185"/>
  <c r="S185" s="1"/>
  <c r="S178"/>
  <c r="S132"/>
  <c r="I160"/>
  <c r="S160" s="1"/>
  <c r="I192" l="1"/>
  <c r="S20"/>
  <c r="I195" l="1"/>
  <c r="S192"/>
</calcChain>
</file>

<file path=xl/sharedStrings.xml><?xml version="1.0" encoding="utf-8"?>
<sst xmlns="http://schemas.openxmlformats.org/spreadsheetml/2006/main" count="1307" uniqueCount="182">
  <si>
    <t>1004</t>
  </si>
  <si>
    <t>1006</t>
  </si>
  <si>
    <t>5222900</t>
  </si>
  <si>
    <t>1101</t>
  </si>
  <si>
    <t>1100</t>
  </si>
  <si>
    <t>1102</t>
  </si>
  <si>
    <t>1103</t>
  </si>
  <si>
    <t>1105</t>
  </si>
  <si>
    <t>1204</t>
  </si>
  <si>
    <t>1200</t>
  </si>
  <si>
    <t>1403</t>
  </si>
  <si>
    <t>1400</t>
  </si>
  <si>
    <t>Доп.класс.</t>
  </si>
  <si>
    <t>Сумма на 2012 год</t>
  </si>
  <si>
    <t>000</t>
  </si>
  <si>
    <t>0000000</t>
  </si>
  <si>
    <t>Разд.</t>
  </si>
  <si>
    <t>Вед.</t>
  </si>
  <si>
    <t>Ц.ст.</t>
  </si>
  <si>
    <t>Расх.</t>
  </si>
  <si>
    <t>Эк.класс.</t>
  </si>
  <si>
    <t/>
  </si>
  <si>
    <t>5221000</t>
  </si>
  <si>
    <t>0113</t>
  </si>
  <si>
    <t>0100</t>
  </si>
  <si>
    <t>5220000</t>
  </si>
  <si>
    <t>5223100</t>
  </si>
  <si>
    <t>5223000</t>
  </si>
  <si>
    <t>5223400</t>
  </si>
  <si>
    <t>5223800</t>
  </si>
  <si>
    <t>5224100</t>
  </si>
  <si>
    <t>5224000</t>
  </si>
  <si>
    <t>5225200</t>
  </si>
  <si>
    <t>5225000</t>
  </si>
  <si>
    <t>0309</t>
  </si>
  <si>
    <t>0300</t>
  </si>
  <si>
    <t>5221400</t>
  </si>
  <si>
    <t>0310</t>
  </si>
  <si>
    <t>5150100</t>
  </si>
  <si>
    <t>0311</t>
  </si>
  <si>
    <t>5150000</t>
  </si>
  <si>
    <t>0401</t>
  </si>
  <si>
    <t>0400</t>
  </si>
  <si>
    <t>0405</t>
  </si>
  <si>
    <t>0407</t>
  </si>
  <si>
    <t>5225300</t>
  </si>
  <si>
    <t>0408</t>
  </si>
  <si>
    <t>5222700</t>
  </si>
  <si>
    <t>0409</t>
  </si>
  <si>
    <t>5222800</t>
  </si>
  <si>
    <t>0410</t>
  </si>
  <si>
    <t>0412</t>
  </si>
  <si>
    <t>5223500</t>
  </si>
  <si>
    <t>5225400</t>
  </si>
  <si>
    <t>0501</t>
  </si>
  <si>
    <t>0500</t>
  </si>
  <si>
    <t>5223900</t>
  </si>
  <si>
    <t>0502</t>
  </si>
  <si>
    <t>0505</t>
  </si>
  <si>
    <t>5224900</t>
  </si>
  <si>
    <t>0701</t>
  </si>
  <si>
    <t>0700</t>
  </si>
  <si>
    <t>5225100</t>
  </si>
  <si>
    <t>0703</t>
  </si>
  <si>
    <t>0709</t>
  </si>
  <si>
    <t>5222500</t>
  </si>
  <si>
    <t>5224700</t>
  </si>
  <si>
    <t>5221100</t>
  </si>
  <si>
    <t>0801</t>
  </si>
  <si>
    <t>0800</t>
  </si>
  <si>
    <t>5223300</t>
  </si>
  <si>
    <t>0804</t>
  </si>
  <si>
    <t>0909</t>
  </si>
  <si>
    <t>0900</t>
  </si>
  <si>
    <t>5222300</t>
  </si>
  <si>
    <t>1001</t>
  </si>
  <si>
    <t>1000</t>
  </si>
  <si>
    <t>5223200</t>
  </si>
  <si>
    <t>1002</t>
  </si>
  <si>
    <t>5224800</t>
  </si>
  <si>
    <t>1003</t>
  </si>
  <si>
    <t>Распределение</t>
  </si>
  <si>
    <t>(тыс. рублей)</t>
  </si>
  <si>
    <t>Наименование</t>
  </si>
  <si>
    <t>Объем средств</t>
  </si>
  <si>
    <t>Итого расходов по общегосударственным вопросам</t>
  </si>
  <si>
    <t>Итого расходов по национальной безопасности и правоохранительной деятельности</t>
  </si>
  <si>
    <t>Итого расходов по национальной экономике</t>
  </si>
  <si>
    <t>Итого расходов по жилищно-коммунальному хозяйству</t>
  </si>
  <si>
    <t>Итого расходов по образованию</t>
  </si>
  <si>
    <t>Итого расходов по культуре, кинематографии</t>
  </si>
  <si>
    <t>Итого расходов по здравоохранению</t>
  </si>
  <si>
    <t>Итого расходов по физической культуре и спорту</t>
  </si>
  <si>
    <t>Итого расходов по средствам массовой информации</t>
  </si>
  <si>
    <t>Итого расходов по межбюджетным трансфертам общего характера бюджетам субъектов Российской Федерации и муниципальных образований</t>
  </si>
  <si>
    <t>ОБЩЕГОСУДАРСТВЕННЫЕ ВОПРОСЫ</t>
  </si>
  <si>
    <t>Региональные целевые программы</t>
  </si>
  <si>
    <t>Краевая долгосрочная целевая программа "Формирование информационного общества в Приморском крае" на 2011-2014 годы</t>
  </si>
  <si>
    <t>Краевая целевая программа "Развитие г. Владивостока как центра международного сотрудничества в Азиатско-Тихоокеанском регионе" на 2008-2012 годы</t>
  </si>
  <si>
    <t>Краевая долгосрочная целевая программа "Энергосбережение и повышение энергетической эффективности в Приморском крае" на 2010-2014 годы с целевыми показателями до 2020 года</t>
  </si>
  <si>
    <t>Краевая целевая программа "Комплексные меры по профилактике экстремизма и терроризма в Приморском крае" на 2011-2013 годы</t>
  </si>
  <si>
    <t>НАЦИОНАЛЬНАЯ БЕЗОПАСНОСТЬ И ПРАВООХРАНИТЕЛЬНАЯ ДЕЯТЕЛЬНОСТЬ</t>
  </si>
  <si>
    <t>Краевая целевая программа "Пожарная безопасность" на 2005-2012 годы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</si>
  <si>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</si>
  <si>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НАЦИОНАЛЬНАЯ ЭКОНОМИКА</t>
  </si>
  <si>
    <t>Краевая целевая программа "Развитие сельскохозяйственного производства в Приморском крае" на 2008-2012 годы</t>
  </si>
  <si>
    <t>Краевая долгосрочная целевая программа "Государственная поддержка развития береговой рыбопереработки в Приморском крае на 2010-2013 годы"</t>
  </si>
  <si>
    <t>Краевая целевая программа "Охрана лесов от пожаров в Приморском крае" на 2011-2015 годы</t>
  </si>
  <si>
    <t>Транспорт</t>
  </si>
  <si>
    <t>Краевая целевая программа "Улучшение инвестиционного климата в Приморском крае" на 2011-2015 годы</t>
  </si>
  <si>
    <t>ЖИЛИЩНО-КОММУНАЛЬНОЕ ХОЗЯЙСТВО</t>
  </si>
  <si>
    <t>Другие вопросы в области жилищно-коммунального хозяйства</t>
  </si>
  <si>
    <t>ОБРАЗОВАНИЕ</t>
  </si>
  <si>
    <t>Краевая целевая программа "Развитие профессионального образования Приморского края на 2011-2015 годы"</t>
  </si>
  <si>
    <t>Краевая долгосрочная целевая программа "Приморье без наркотиков" на 2011-2015 годы</t>
  </si>
  <si>
    <t>КУЛЬТУРА, КИНЕМАТОГРАФИЯ</t>
  </si>
  <si>
    <t>Краевая долгосрочная целевая программа "Социальное развитие села в Приморском крае на 2011-2013 годы"</t>
  </si>
  <si>
    <t>Краевая целевая программа "Развитие библиотечно-информационного обслуживания в Приморском крае" на 2009-2012 годы</t>
  </si>
  <si>
    <t>ЗДРАВООХРАНЕНИЕ</t>
  </si>
  <si>
    <t>Краевая целевая программа "Предупреждение и борьба с социально значимыми заболеваниями в Приморском крае" на 2009-2012 годы</t>
  </si>
  <si>
    <t>СОЦИАЛЬНАЯ ПОЛИТИКА</t>
  </si>
  <si>
    <t>Краевая целевая программа "Комплексные меры по повышению качества жизни детей и семей с детьми в Приморском крае на 2012-2013 годы"</t>
  </si>
  <si>
    <t>Итого расходов по социальной политике</t>
  </si>
  <si>
    <t>ФИЗИЧЕСКАЯ КУЛЬТУРА И СПОРТ</t>
  </si>
  <si>
    <t>Другие вопросы в области физической культуры и спорта</t>
  </si>
  <si>
    <t>СРЕДСТВА МАССОВОЙ ИНФОРМАЦИИ</t>
  </si>
  <si>
    <t>МЕЖБЮДЖЕТНЫЕ ТРАНСФЕРТЫ ОБЩЕГО ХАРАКТЕРА БЮДЖЕТАМ СУБЪЕКТОВ РОССИЙСКОЙ ФЕДЕРАЦИИ И МУНИЦИПАЛЬНЫХ ОБРАЗОВАНИЙ</t>
  </si>
  <si>
    <t>бюджетных ассигнований из краевого бюджета на 2012 год по краевым целевым программам, предусмотренным к финансированию из краевого бюджета в 2012 году</t>
  </si>
  <si>
    <t>ДРУГИЕ ОБЩЕГОСУДАРСТВЕННЫЕ ВОПРОСЫ - ВСЕГО</t>
  </si>
  <si>
    <t>МИГРАЦИОННАЯ ПОЛИТИКА - ВСЕГО</t>
  </si>
  <si>
    <t>ОБЕСПЕЧЕНИЕ ПОЖАРНОЙ БЕЗОПАСНОСТИ - ВСЕГО</t>
  </si>
  <si>
    <t>ЗАЩИТА НАСЕЛЕНИЯ И ТЕРРИТОРИИ ОТ ЧРЕЗВЫЧАЙНЫХ СИТУАЦИЙ ПРИРОДНОГО И ТЕХНОГЕННОГО ХАРАКТЕРА, ГРАЖДАНСКАЯ ОБОРОНА - ВСЕГО</t>
  </si>
  <si>
    <t>ОБЩЕЭКОНОМИЧЕСКИЕ ВОПРОСЫ - ВСЕГО</t>
  </si>
  <si>
    <t>ЛЕСНОЕ ХОЗЯЙСТВО - ВСЕГО</t>
  </si>
  <si>
    <t>СВЯЗЬ И ИНФОРМАТИКА - ВСЕГО</t>
  </si>
  <si>
    <t>ДРУГИЕ ВОПРОСЫ В ОБЛАСТИ НАЦИОНАЛЬНОЙ ЭКОНОМИКИ - ВСЕГО</t>
  </si>
  <si>
    <t>ЖИЛИЩНОЕ ХОЗЯЙСТВО - ВСЕГО</t>
  </si>
  <si>
    <t>КОММУНАЛЬНОЕ ХОЗЯЙСТВО - ВСЕГО</t>
  </si>
  <si>
    <t>ДОШКОЛЬНОЕ ОБРАЗОВАНИЕ - ВСЕГО</t>
  </si>
  <si>
    <t>НАЧАЛЬНОЕ ПРОФЕССИОНАЛЬНОЕ ОБРАЗОВАНИЕ - ВСЕГО</t>
  </si>
  <si>
    <t>КУЛЬТУРА - ВСЕГО</t>
  </si>
  <si>
    <t>ДРУГИЕ ВОПРОСЫ В ОБЛАСТИ КУЛЬТУРЫ, КИНЕМАТОГРАФИИ - ВСЕГО</t>
  </si>
  <si>
    <t>ДРУГИЕ ВОПРОСЫ В ОБЛАСТИ ЗДРАВООХРАНЕНИЯ - ВСЕГО</t>
  </si>
  <si>
    <t>ПЕНСИОННОЕ ОБЕСПЕЧЕНИЕ - ВСЕГО</t>
  </si>
  <si>
    <t>СОЦИАЛЬНОЕ ОБСЛУЖИВАНИЕ НАСЕЛЕНИЯ - ВСЕГО</t>
  </si>
  <si>
    <t>СОЦИАЛЬНОЕ ОБЕСПЕЧЕНИЕ НАСЕЛЕНИЯ - ВСЕГО</t>
  </si>
  <si>
    <t>ДРУГИЕ ВОПРОСЫ В ОБЛАСТИ СОЦИАЛЬНОЙ ПОЛИТИКИ - ВСЕГО</t>
  </si>
  <si>
    <t>ОХРАНА СЕМЬИ И ДЕТСТВА - ВСЕГО</t>
  </si>
  <si>
    <t>МАССОВЫЙ СПОРТ - ВСЕГО</t>
  </si>
  <si>
    <t>ФИЗИЧЕСКАЯ КУЛЬТУРА - ВСЕГО</t>
  </si>
  <si>
    <t>СПОРТ ВЫСШИХ ДОСТИЖЕНИЙ - ВСЕГО</t>
  </si>
  <si>
    <t>ДРУГИЕ ВОПРОСЫ В ОБЛАСТИ СРЕДСТВ МАССОВОЙ ИНФОРМАЦИИ - ВСЕГО</t>
  </si>
  <si>
    <t>ПРОЧИЕ МЕЖБЮДЖЕТНЫЕ ТРАНСФЕРТЫ ОБЩЕГО ХАРАКТЕРА - ВСЕГО</t>
  </si>
  <si>
    <t xml:space="preserve">Всего расходов   </t>
  </si>
  <si>
    <t>контроль</t>
  </si>
  <si>
    <t>Краевая долгосрочная целевая программа "Сейсмобезопасность территории Приморского края" на 2011-2017 годы</t>
  </si>
  <si>
    <t>Краевая целевая программа "Комплексные меры профилактики правонарушений и борьбы с преступностью в Приморском крае" на 2011-2015 годы</t>
  </si>
  <si>
    <t>Краевая долгосрочная целевая программа "Формирование информационного общества в Приморском крае" на                          2011-2014 годы</t>
  </si>
  <si>
    <t>Краевая целевая программа "Комплексные меры по повышению качества жизни пожилых людей в Приморском крае на 2012-2013 годы"</t>
  </si>
  <si>
    <t>Краевая долгосрочная целевая программа "Развитие дошкольного образования в Приморском крае на                                    2011-2013 годы"</t>
  </si>
  <si>
    <t>Краевая долгосрочная целевая программа "Допризывная подготовка молодежи в Приморском крае на                         2011-2015 годы"</t>
  </si>
  <si>
    <t>Краевая долгосрочная целевая программа "Развитие физической культуры и спорта в Приморском крае" на                        2011-2015 годы</t>
  </si>
  <si>
    <t xml:space="preserve">ДРУГИЕ ВОПРОСЫ В ОБЛАСТИ ОБРАЗОВАНИЯ - ВСЕГО </t>
  </si>
  <si>
    <t>СТАЦИОНАРНАЯ МЕДИЦИНСКАЯ ПОМОЩЬ - ВСЕГО</t>
  </si>
  <si>
    <t>0901</t>
  </si>
  <si>
    <t>ОБЩЕЕ ОБРАЗОВАНИЕ - ВСЕГО</t>
  </si>
  <si>
    <t>0702</t>
  </si>
  <si>
    <t>0707</t>
  </si>
  <si>
    <t>МОЛОДЕЖНАЯ ПОЛИТИКА И ОЗДОРОВЛЕНИЕ ДЕТЕЙ - ВСЕГО</t>
  </si>
  <si>
    <t>Краевая целевая программа "Развитие системы отдыха, оздоровления и занятости детей и подростков Приморского края" на 2012-2015 годы</t>
  </si>
  <si>
    <t>Краевая целевая программа "Стимулирование развития жилищного строительства на территории Приморского края" на 2012-2015 годы</t>
  </si>
  <si>
    <t>5225800</t>
  </si>
  <si>
    <t>Краевая целевая программа "Обеспечение жильем молодых семей Приморского края" на 2012-2015 годы</t>
  </si>
  <si>
    <t>СЕЛЬСКОЕ ХОЗЯЙСТВО И РЫБОЛОВСТВО - ВСЕГО</t>
  </si>
  <si>
    <t>ДОРОЖНОЕ ХОЗЯЙСТВО (ДОРОЖНЫЕ ФОНДЫ) - ВСЕГО</t>
  </si>
  <si>
    <t>Краевая долгосрочная целевая программа "Развитие малого и среднего предпринимательства в Приморском крае" на                       2011-2013 годы</t>
  </si>
  <si>
    <t>Краевая целевая программа "Социальная поддержка ветеранов Великой Отечественной войны, инвалидов Великой Отечественной войны, инвалидов боевых действий, ветеранов боевых действий и членов их семей" на                        2008-2012 годы</t>
  </si>
  <si>
    <t>Краевая целевая программа "Социальная поддержка ветеранов Великой Отечественной войны, инвалидов Великой Отечественной войны, инвалидов боевых действий, ветеранов боевых действий и членов их семей" на                         2008-2012 годы</t>
  </si>
  <si>
    <t>Краевая целевая программа "Обеспечение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помещения" на 2012-2015 годы</t>
  </si>
  <si>
    <t>Краевая целевая программа "Повышение безопасности дорожного движения в Приморском крае" на                       2007-2012 годы</t>
  </si>
  <si>
    <t>Краевая целевая программа  "Дороги края                        (2007-2017 годы)"</t>
  </si>
  <si>
    <t>Краевая долгосрочная целевая программа "Доступное       жилье - жителям Приморского края" на 2010-2015 годы</t>
  </si>
</sst>
</file>

<file path=xl/styles.xml><?xml version="1.0" encoding="utf-8"?>
<styleSheet xmlns="http://schemas.openxmlformats.org/spreadsheetml/2006/main">
  <fonts count="8">
    <font>
      <sz val="10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8"/>
      <color indexed="10"/>
      <name val="Times New Roman"/>
      <family val="1"/>
      <charset val="204"/>
    </font>
    <font>
      <i/>
      <sz val="10"/>
      <color indexed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mediumGray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right" vertical="top" shrinkToFit="1"/>
    </xf>
    <xf numFmtId="4" fontId="2" fillId="4" borderId="1" xfId="0" applyNumberFormat="1" applyFont="1" applyFill="1" applyBorder="1" applyAlignment="1">
      <alignment horizontal="right" vertical="top" shrinkToFit="1"/>
    </xf>
    <xf numFmtId="4" fontId="2" fillId="0" borderId="0" xfId="0" applyNumberFormat="1" applyFont="1"/>
    <xf numFmtId="0" fontId="3" fillId="0" borderId="1" xfId="0" applyFont="1" applyFill="1" applyBorder="1" applyAlignment="1"/>
    <xf numFmtId="4" fontId="3" fillId="3" borderId="2" xfId="0" applyNumberFormat="1" applyFont="1" applyFill="1" applyBorder="1" applyAlignment="1">
      <alignment horizontal="right" vertical="top" shrinkToFit="1"/>
    </xf>
    <xf numFmtId="4" fontId="3" fillId="4" borderId="2" xfId="0" applyNumberFormat="1" applyFont="1" applyFill="1" applyBorder="1" applyAlignment="1">
      <alignment horizontal="right" vertical="top" shrinkToFit="1"/>
    </xf>
    <xf numFmtId="0" fontId="3" fillId="0" borderId="0" xfId="0" applyFont="1"/>
    <xf numFmtId="0" fontId="2" fillId="0" borderId="3" xfId="0" applyFont="1" applyBorder="1" applyAlignment="1"/>
    <xf numFmtId="0" fontId="4" fillId="0" borderId="1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right" vertical="top" shrinkToFit="1"/>
    </xf>
    <xf numFmtId="4" fontId="3" fillId="4" borderId="1" xfId="0" applyNumberFormat="1" applyFont="1" applyFill="1" applyBorder="1" applyAlignment="1">
      <alignment horizontal="right" vertical="top" shrinkToFit="1"/>
    </xf>
    <xf numFmtId="4" fontId="3" fillId="0" borderId="0" xfId="0" applyNumberFormat="1" applyFont="1"/>
    <xf numFmtId="0" fontId="5" fillId="0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vertical="top" wrapText="1"/>
    </xf>
    <xf numFmtId="0" fontId="2" fillId="0" borderId="0" xfId="0" applyFont="1" applyAlignment="1">
      <alignment wrapText="1"/>
    </xf>
    <xf numFmtId="4" fontId="4" fillId="0" borderId="1" xfId="0" applyNumberFormat="1" applyFont="1" applyFill="1" applyBorder="1" applyAlignment="1">
      <alignment horizontal="right" shrinkToFit="1"/>
    </xf>
    <xf numFmtId="49" fontId="4" fillId="0" borderId="1" xfId="0" applyNumberFormat="1" applyFont="1" applyFill="1" applyBorder="1" applyAlignment="1">
      <alignment horizontal="right" shrinkToFit="1"/>
    </xf>
    <xf numFmtId="4" fontId="4" fillId="0" borderId="4" xfId="0" applyNumberFormat="1" applyFont="1" applyFill="1" applyBorder="1"/>
    <xf numFmtId="0" fontId="4" fillId="0" borderId="0" xfId="0" applyFont="1" applyFill="1" applyBorder="1"/>
    <xf numFmtId="0" fontId="4" fillId="0" borderId="0" xfId="0" applyFont="1" applyFill="1"/>
    <xf numFmtId="4" fontId="2" fillId="4" borderId="2" xfId="0" applyNumberFormat="1" applyFont="1" applyFill="1" applyBorder="1" applyAlignment="1">
      <alignment horizontal="right" vertical="top" shrinkToFit="1"/>
    </xf>
    <xf numFmtId="4" fontId="2" fillId="3" borderId="2" xfId="0" applyNumberFormat="1" applyFont="1" applyFill="1" applyBorder="1" applyAlignment="1">
      <alignment horizontal="right" vertical="top" shrinkToFit="1"/>
    </xf>
    <xf numFmtId="4" fontId="4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4" fontId="5" fillId="0" borderId="1" xfId="0" applyNumberFormat="1" applyFont="1" applyFill="1" applyBorder="1" applyAlignment="1">
      <alignment horizontal="right" vertical="top" shrinkToFit="1"/>
    </xf>
    <xf numFmtId="4" fontId="5" fillId="0" borderId="1" xfId="0" applyNumberFormat="1" applyFont="1" applyFill="1" applyBorder="1" applyAlignment="1">
      <alignment horizontal="right" shrinkToFit="1"/>
    </xf>
    <xf numFmtId="4" fontId="4" fillId="0" borderId="1" xfId="0" applyNumberFormat="1" applyFont="1" applyFill="1" applyBorder="1" applyAlignment="1">
      <alignment horizontal="right"/>
    </xf>
    <xf numFmtId="4" fontId="7" fillId="0" borderId="0" xfId="0" applyNumberFormat="1" applyFont="1" applyFill="1" applyAlignment="1">
      <alignment horizontal="left"/>
    </xf>
    <xf numFmtId="4" fontId="5" fillId="0" borderId="5" xfId="0" applyNumberFormat="1" applyFont="1" applyFill="1" applyBorder="1" applyAlignment="1">
      <alignment horizontal="right" vertical="top" shrinkToFit="1"/>
    </xf>
    <xf numFmtId="4" fontId="5" fillId="0" borderId="0" xfId="0" applyNumberFormat="1" applyFont="1" applyFill="1" applyBorder="1" applyAlignment="1">
      <alignment horizontal="right" vertical="top" shrinkToFit="1"/>
    </xf>
    <xf numFmtId="0" fontId="2" fillId="0" borderId="0" xfId="0" applyFont="1" applyFill="1"/>
    <xf numFmtId="0" fontId="4" fillId="0" borderId="3" xfId="0" applyFont="1" applyFill="1" applyBorder="1" applyAlignment="1"/>
    <xf numFmtId="0" fontId="2" fillId="0" borderId="3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top" shrinkToFit="1"/>
    </xf>
    <xf numFmtId="49" fontId="2" fillId="0" borderId="1" xfId="0" applyNumberFormat="1" applyFont="1" applyFill="1" applyBorder="1" applyAlignment="1">
      <alignment horizontal="center" vertical="top" shrinkToFit="1"/>
    </xf>
    <xf numFmtId="0" fontId="2" fillId="0" borderId="0" xfId="0" applyFont="1" applyFill="1" applyBorder="1"/>
    <xf numFmtId="0" fontId="2" fillId="0" borderId="0" xfId="0" applyFont="1" applyFill="1" applyAlignment="1">
      <alignment wrapText="1"/>
    </xf>
    <xf numFmtId="0" fontId="6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3800475</xdr:colOff>
      <xdr:row>0</xdr:row>
      <xdr:rowOff>1</xdr:rowOff>
    </xdr:from>
    <xdr:to>
      <xdr:col>8</xdr:col>
      <xdr:colOff>1247775</xdr:colOff>
      <xdr:row>3</xdr:row>
      <xdr:rowOff>1244601</xdr:rowOff>
    </xdr:to>
    <xdr:sp macro="" textlink="">
      <xdr:nvSpPr>
        <xdr:cNvPr id="1025" name="Text Box 1244"/>
        <xdr:cNvSpPr txBox="1">
          <a:spLocks noChangeArrowheads="1"/>
        </xdr:cNvSpPr>
      </xdr:nvSpPr>
      <xdr:spPr bwMode="auto">
        <a:xfrm>
          <a:off x="3800475" y="1"/>
          <a:ext cx="1917700" cy="196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6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"Приложение 11   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                                       Приморского края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от 17.11.2011 № 848-КЗ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Arial Cyr"/>
            <a:cs typeface="Arial Cyr"/>
          </a:endParaRP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Arial Cyr"/>
            <a:cs typeface="Arial Cyr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4:Y195"/>
  <sheetViews>
    <sheetView showGridLines="0" tabSelected="1" view="pageBreakPreview" topLeftCell="A183" zoomScale="75" zoomScaleNormal="100" zoomScaleSheetLayoutView="75" workbookViewId="0">
      <selection activeCell="A71" sqref="A71"/>
    </sheetView>
  </sheetViews>
  <sheetFormatPr defaultRowHeight="18.75" outlineLevelRow="3"/>
  <cols>
    <col min="1" max="1" width="67" style="25" customWidth="1"/>
    <col min="2" max="3" width="7.7109375" style="36" hidden="1" customWidth="1"/>
    <col min="4" max="4" width="9.7109375" style="36" hidden="1" customWidth="1"/>
    <col min="5" max="5" width="7.7109375" style="36" hidden="1" customWidth="1"/>
    <col min="6" max="6" width="9.42578125" style="36" hidden="1" customWidth="1"/>
    <col min="7" max="8" width="11.140625" style="36" hidden="1" customWidth="1"/>
    <col min="9" max="9" width="19" style="28" customWidth="1"/>
    <col min="10" max="10" width="15.7109375" style="1" hidden="1" customWidth="1"/>
    <col min="11" max="18" width="11.7109375" style="1" hidden="1" customWidth="1"/>
    <col min="19" max="19" width="15.7109375" style="6" hidden="1" customWidth="1"/>
    <col min="20" max="16384" width="9.140625" style="1"/>
  </cols>
  <sheetData>
    <row r="4" spans="1:19" ht="107.25" customHeight="1"/>
    <row r="5" spans="1:19" ht="19.5" customHeight="1">
      <c r="A5" s="46" t="s">
        <v>81</v>
      </c>
      <c r="B5" s="46"/>
      <c r="C5" s="46"/>
      <c r="D5" s="46"/>
      <c r="E5" s="46"/>
      <c r="F5" s="46"/>
      <c r="G5" s="46"/>
      <c r="H5" s="46"/>
      <c r="I5" s="46"/>
    </row>
    <row r="6" spans="1:19" ht="59.25" customHeight="1">
      <c r="A6" s="45" t="s">
        <v>127</v>
      </c>
      <c r="B6" s="45"/>
      <c r="C6" s="45"/>
      <c r="D6" s="45"/>
      <c r="E6" s="45"/>
      <c r="F6" s="45"/>
      <c r="G6" s="45"/>
      <c r="H6" s="45"/>
      <c r="I6" s="45"/>
    </row>
    <row r="7" spans="1:19" ht="10.5" customHeight="1"/>
    <row r="8" spans="1:19">
      <c r="A8" s="37"/>
      <c r="B8" s="38"/>
      <c r="C8" s="38"/>
      <c r="D8" s="38"/>
      <c r="E8" s="38"/>
      <c r="F8" s="38"/>
      <c r="G8" s="38"/>
      <c r="H8" s="38"/>
      <c r="I8" s="29" t="s">
        <v>82</v>
      </c>
      <c r="J8" s="11"/>
      <c r="K8" s="11"/>
      <c r="L8" s="11"/>
      <c r="M8" s="11"/>
      <c r="N8" s="11"/>
      <c r="O8" s="11"/>
      <c r="P8" s="11"/>
      <c r="Q8" s="11"/>
      <c r="R8" s="11"/>
    </row>
    <row r="9" spans="1:19" ht="26.25" customHeight="1">
      <c r="A9" s="12" t="s">
        <v>83</v>
      </c>
      <c r="B9" s="39" t="s">
        <v>17</v>
      </c>
      <c r="C9" s="39" t="s">
        <v>16</v>
      </c>
      <c r="D9" s="39" t="s">
        <v>18</v>
      </c>
      <c r="E9" s="39" t="s">
        <v>19</v>
      </c>
      <c r="F9" s="39" t="s">
        <v>20</v>
      </c>
      <c r="G9" s="39" t="s">
        <v>12</v>
      </c>
      <c r="H9" s="39"/>
      <c r="I9" s="12" t="s">
        <v>84</v>
      </c>
      <c r="J9" s="2" t="s">
        <v>13</v>
      </c>
      <c r="K9" s="3"/>
      <c r="L9" s="3"/>
      <c r="M9" s="3"/>
      <c r="N9" s="3"/>
      <c r="O9" s="3"/>
      <c r="P9" s="3"/>
      <c r="Q9" s="3"/>
      <c r="R9" s="3"/>
    </row>
    <row r="10" spans="1:19">
      <c r="A10" s="12">
        <v>1</v>
      </c>
      <c r="B10" s="39"/>
      <c r="C10" s="39"/>
      <c r="D10" s="39"/>
      <c r="E10" s="39"/>
      <c r="F10" s="39"/>
      <c r="G10" s="39"/>
      <c r="H10" s="39"/>
      <c r="I10" s="12">
        <v>2</v>
      </c>
      <c r="J10" s="2"/>
      <c r="K10" s="3"/>
      <c r="L10" s="3"/>
      <c r="M10" s="3"/>
      <c r="N10" s="3"/>
      <c r="O10" s="3"/>
      <c r="P10" s="3"/>
      <c r="Q10" s="3"/>
      <c r="R10" s="3"/>
    </row>
    <row r="11" spans="1:19" s="10" customFormat="1" ht="18.75" customHeight="1">
      <c r="A11" s="16" t="s">
        <v>95</v>
      </c>
      <c r="B11" s="40" t="s">
        <v>14</v>
      </c>
      <c r="C11" s="40" t="s">
        <v>24</v>
      </c>
      <c r="D11" s="40" t="s">
        <v>15</v>
      </c>
      <c r="E11" s="40" t="s">
        <v>14</v>
      </c>
      <c r="F11" s="40" t="s">
        <v>14</v>
      </c>
      <c r="G11" s="40" t="s">
        <v>21</v>
      </c>
      <c r="H11" s="40" t="s">
        <v>21</v>
      </c>
      <c r="I11" s="30"/>
      <c r="J11" s="13">
        <v>290100000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3">
        <v>231552500</v>
      </c>
      <c r="R11" s="13">
        <v>335173500</v>
      </c>
      <c r="S11" s="15">
        <f>(J11/1000)-I11</f>
        <v>290100</v>
      </c>
    </row>
    <row r="12" spans="1:19" ht="37.5" customHeight="1" outlineLevel="1">
      <c r="A12" s="19" t="s">
        <v>128</v>
      </c>
      <c r="B12" s="41" t="s">
        <v>14</v>
      </c>
      <c r="C12" s="41" t="s">
        <v>23</v>
      </c>
      <c r="D12" s="41" t="s">
        <v>15</v>
      </c>
      <c r="E12" s="41" t="s">
        <v>14</v>
      </c>
      <c r="F12" s="41" t="s">
        <v>14</v>
      </c>
      <c r="G12" s="41" t="s">
        <v>21</v>
      </c>
      <c r="H12" s="41" t="s">
        <v>21</v>
      </c>
      <c r="I12" s="21">
        <f>I15+I17+I18+I19</f>
        <v>86640</v>
      </c>
      <c r="J12" s="4">
        <v>290100000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4">
        <v>231552500</v>
      </c>
      <c r="R12" s="4">
        <v>335173500</v>
      </c>
      <c r="S12" s="6">
        <f t="shared" ref="S12:S80" si="0">(J12/1000)-I12</f>
        <v>203460</v>
      </c>
    </row>
    <row r="13" spans="1:19" hidden="1" outlineLevel="2">
      <c r="A13" s="19" t="s">
        <v>96</v>
      </c>
      <c r="B13" s="41" t="s">
        <v>14</v>
      </c>
      <c r="C13" s="41" t="s">
        <v>23</v>
      </c>
      <c r="D13" s="41" t="s">
        <v>25</v>
      </c>
      <c r="E13" s="41" t="s">
        <v>14</v>
      </c>
      <c r="F13" s="41" t="s">
        <v>14</v>
      </c>
      <c r="G13" s="41" t="s">
        <v>21</v>
      </c>
      <c r="H13" s="41" t="s">
        <v>21</v>
      </c>
      <c r="I13" s="21">
        <f t="shared" ref="I13:I80" si="1">J13/1000</f>
        <v>290100</v>
      </c>
      <c r="J13" s="4">
        <v>290100000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4">
        <v>231552500</v>
      </c>
      <c r="R13" s="4">
        <v>335173500</v>
      </c>
      <c r="S13" s="6">
        <f t="shared" si="0"/>
        <v>0</v>
      </c>
    </row>
    <row r="14" spans="1:19" ht="56.25" hidden="1" outlineLevel="3">
      <c r="A14" s="19" t="s">
        <v>97</v>
      </c>
      <c r="B14" s="41" t="s">
        <v>14</v>
      </c>
      <c r="C14" s="41" t="s">
        <v>23</v>
      </c>
      <c r="D14" s="41" t="s">
        <v>22</v>
      </c>
      <c r="E14" s="41" t="s">
        <v>14</v>
      </c>
      <c r="F14" s="41" t="s">
        <v>14</v>
      </c>
      <c r="G14" s="41" t="s">
        <v>21</v>
      </c>
      <c r="H14" s="41" t="s">
        <v>21</v>
      </c>
      <c r="I14" s="21">
        <f t="shared" si="1"/>
        <v>0</v>
      </c>
      <c r="J14" s="4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4">
        <v>11800000</v>
      </c>
      <c r="R14" s="4">
        <v>4860000</v>
      </c>
      <c r="S14" s="6">
        <f t="shared" si="0"/>
        <v>0</v>
      </c>
    </row>
    <row r="15" spans="1:19" ht="54.75" customHeight="1" outlineLevel="3">
      <c r="A15" s="19" t="s">
        <v>98</v>
      </c>
      <c r="B15" s="41" t="s">
        <v>14</v>
      </c>
      <c r="C15" s="41" t="s">
        <v>23</v>
      </c>
      <c r="D15" s="41" t="s">
        <v>26</v>
      </c>
      <c r="E15" s="41" t="s">
        <v>14</v>
      </c>
      <c r="F15" s="41" t="s">
        <v>14</v>
      </c>
      <c r="G15" s="41" t="s">
        <v>21</v>
      </c>
      <c r="H15" s="41" t="s">
        <v>21</v>
      </c>
      <c r="I15" s="21">
        <f t="shared" si="1"/>
        <v>50000</v>
      </c>
      <c r="J15" s="4">
        <v>50000000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4">
        <v>0</v>
      </c>
      <c r="R15" s="4">
        <v>0</v>
      </c>
      <c r="S15" s="6">
        <f t="shared" si="0"/>
        <v>0</v>
      </c>
    </row>
    <row r="16" spans="1:19" ht="75" hidden="1" outlineLevel="3">
      <c r="A16" s="19" t="s">
        <v>99</v>
      </c>
      <c r="B16" s="41" t="s">
        <v>14</v>
      </c>
      <c r="C16" s="41" t="s">
        <v>23</v>
      </c>
      <c r="D16" s="41" t="s">
        <v>28</v>
      </c>
      <c r="E16" s="41" t="s">
        <v>14</v>
      </c>
      <c r="F16" s="41" t="s">
        <v>14</v>
      </c>
      <c r="G16" s="41" t="s">
        <v>21</v>
      </c>
      <c r="H16" s="41" t="s">
        <v>21</v>
      </c>
      <c r="I16" s="21">
        <f t="shared" si="1"/>
        <v>0</v>
      </c>
      <c r="J16" s="4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4">
        <v>7102500</v>
      </c>
      <c r="R16" s="4">
        <v>10113500</v>
      </c>
      <c r="S16" s="6">
        <f t="shared" si="0"/>
        <v>0</v>
      </c>
    </row>
    <row r="17" spans="1:25" ht="54.75" customHeight="1" outlineLevel="3">
      <c r="A17" s="19" t="s">
        <v>100</v>
      </c>
      <c r="B17" s="41" t="s">
        <v>14</v>
      </c>
      <c r="C17" s="41" t="s">
        <v>23</v>
      </c>
      <c r="D17" s="41" t="s">
        <v>29</v>
      </c>
      <c r="E17" s="41" t="s">
        <v>14</v>
      </c>
      <c r="F17" s="41" t="s">
        <v>14</v>
      </c>
      <c r="G17" s="41" t="s">
        <v>21</v>
      </c>
      <c r="H17" s="41" t="s">
        <v>21</v>
      </c>
      <c r="I17" s="21">
        <f t="shared" si="1"/>
        <v>2500</v>
      </c>
      <c r="J17" s="4">
        <v>2500000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4">
        <v>3450000</v>
      </c>
      <c r="R17" s="4">
        <v>0</v>
      </c>
      <c r="S17" s="6">
        <f t="shared" si="0"/>
        <v>0</v>
      </c>
    </row>
    <row r="18" spans="1:25" ht="54" customHeight="1" outlineLevel="3">
      <c r="A18" s="19" t="s">
        <v>155</v>
      </c>
      <c r="B18" s="41" t="s">
        <v>14</v>
      </c>
      <c r="C18" s="41" t="s">
        <v>23</v>
      </c>
      <c r="D18" s="41" t="s">
        <v>30</v>
      </c>
      <c r="E18" s="41" t="s">
        <v>14</v>
      </c>
      <c r="F18" s="41" t="s">
        <v>14</v>
      </c>
      <c r="G18" s="41" t="s">
        <v>21</v>
      </c>
      <c r="H18" s="41" t="s">
        <v>21</v>
      </c>
      <c r="I18" s="21">
        <f>J18/1000-203460</f>
        <v>33840</v>
      </c>
      <c r="J18" s="4">
        <v>237300000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4">
        <v>208300000</v>
      </c>
      <c r="R18" s="4">
        <v>319800000</v>
      </c>
      <c r="S18" s="6">
        <f t="shared" si="0"/>
        <v>203460</v>
      </c>
    </row>
    <row r="19" spans="1:25" ht="54.75" customHeight="1" outlineLevel="3">
      <c r="A19" s="19" t="s">
        <v>156</v>
      </c>
      <c r="B19" s="41" t="s">
        <v>14</v>
      </c>
      <c r="C19" s="41" t="s">
        <v>23</v>
      </c>
      <c r="D19" s="41" t="s">
        <v>32</v>
      </c>
      <c r="E19" s="41" t="s">
        <v>14</v>
      </c>
      <c r="F19" s="41" t="s">
        <v>14</v>
      </c>
      <c r="G19" s="41" t="s">
        <v>21</v>
      </c>
      <c r="H19" s="41" t="s">
        <v>21</v>
      </c>
      <c r="I19" s="21">
        <f t="shared" si="1"/>
        <v>300</v>
      </c>
      <c r="J19" s="4">
        <v>300000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4">
        <v>900000</v>
      </c>
      <c r="R19" s="4">
        <v>400000</v>
      </c>
      <c r="S19" s="6">
        <f t="shared" si="0"/>
        <v>0</v>
      </c>
    </row>
    <row r="20" spans="1:25" s="10" customFormat="1" ht="19.5" customHeight="1" outlineLevel="3">
      <c r="A20" s="16" t="s">
        <v>85</v>
      </c>
      <c r="B20" s="40"/>
      <c r="C20" s="40"/>
      <c r="D20" s="40"/>
      <c r="E20" s="40"/>
      <c r="F20" s="40"/>
      <c r="G20" s="40"/>
      <c r="H20" s="40"/>
      <c r="I20" s="31">
        <f>I12</f>
        <v>86640</v>
      </c>
      <c r="J20" s="13"/>
      <c r="K20" s="14"/>
      <c r="L20" s="14"/>
      <c r="M20" s="14"/>
      <c r="N20" s="14"/>
      <c r="O20" s="14"/>
      <c r="P20" s="14"/>
      <c r="Q20" s="13"/>
      <c r="R20" s="13"/>
      <c r="S20" s="15">
        <f>S11-I20</f>
        <v>203460</v>
      </c>
    </row>
    <row r="21" spans="1:25" s="10" customFormat="1" ht="36.75" customHeight="1">
      <c r="A21" s="16" t="s">
        <v>101</v>
      </c>
      <c r="B21" s="40" t="s">
        <v>14</v>
      </c>
      <c r="C21" s="40" t="s">
        <v>35</v>
      </c>
      <c r="D21" s="40" t="s">
        <v>15</v>
      </c>
      <c r="E21" s="40" t="s">
        <v>14</v>
      </c>
      <c r="F21" s="40" t="s">
        <v>14</v>
      </c>
      <c r="G21" s="40" t="s">
        <v>21</v>
      </c>
      <c r="H21" s="40" t="s">
        <v>21</v>
      </c>
      <c r="I21" s="31"/>
      <c r="J21" s="13">
        <v>141489130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3">
        <v>44571500</v>
      </c>
      <c r="R21" s="13">
        <v>43820000</v>
      </c>
      <c r="S21" s="15">
        <f t="shared" si="0"/>
        <v>141489.13</v>
      </c>
    </row>
    <row r="22" spans="1:25" ht="71.25" customHeight="1" outlineLevel="1">
      <c r="A22" s="19" t="s">
        <v>131</v>
      </c>
      <c r="B22" s="41" t="s">
        <v>14</v>
      </c>
      <c r="C22" s="41" t="s">
        <v>34</v>
      </c>
      <c r="D22" s="41" t="s">
        <v>15</v>
      </c>
      <c r="E22" s="41" t="s">
        <v>14</v>
      </c>
      <c r="F22" s="41" t="s">
        <v>14</v>
      </c>
      <c r="G22" s="41" t="s">
        <v>21</v>
      </c>
      <c r="H22" s="41" t="s">
        <v>21</v>
      </c>
      <c r="I22" s="21">
        <f>I24</f>
        <v>24531</v>
      </c>
      <c r="J22" s="4">
        <v>24531000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4">
        <v>35321500</v>
      </c>
      <c r="R22" s="4">
        <v>34570000</v>
      </c>
      <c r="S22" s="6">
        <f t="shared" si="0"/>
        <v>0</v>
      </c>
      <c r="Y22" s="17"/>
    </row>
    <row r="23" spans="1:25" hidden="1" outlineLevel="2">
      <c r="A23" s="19" t="s">
        <v>96</v>
      </c>
      <c r="B23" s="41" t="s">
        <v>14</v>
      </c>
      <c r="C23" s="41" t="s">
        <v>34</v>
      </c>
      <c r="D23" s="41" t="s">
        <v>25</v>
      </c>
      <c r="E23" s="41" t="s">
        <v>14</v>
      </c>
      <c r="F23" s="41" t="s">
        <v>14</v>
      </c>
      <c r="G23" s="41" t="s">
        <v>21</v>
      </c>
      <c r="H23" s="41" t="s">
        <v>21</v>
      </c>
      <c r="I23" s="21">
        <f t="shared" si="1"/>
        <v>24531</v>
      </c>
      <c r="J23" s="4">
        <v>24531000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4">
        <v>35321500</v>
      </c>
      <c r="R23" s="4">
        <v>34570000</v>
      </c>
      <c r="S23" s="6">
        <f t="shared" si="0"/>
        <v>0</v>
      </c>
    </row>
    <row r="24" spans="1:25" ht="54" customHeight="1" outlineLevel="3">
      <c r="A24" s="19" t="s">
        <v>157</v>
      </c>
      <c r="B24" s="41" t="s">
        <v>14</v>
      </c>
      <c r="C24" s="41" t="s">
        <v>34</v>
      </c>
      <c r="D24" s="41" t="s">
        <v>22</v>
      </c>
      <c r="E24" s="41" t="s">
        <v>14</v>
      </c>
      <c r="F24" s="41" t="s">
        <v>14</v>
      </c>
      <c r="G24" s="41" t="s">
        <v>21</v>
      </c>
      <c r="H24" s="41" t="s">
        <v>21</v>
      </c>
      <c r="I24" s="21">
        <f t="shared" si="1"/>
        <v>24531</v>
      </c>
      <c r="J24" s="4">
        <v>24531000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4">
        <v>25531000</v>
      </c>
      <c r="R24" s="4">
        <v>19354000</v>
      </c>
      <c r="S24" s="6">
        <f t="shared" si="0"/>
        <v>0</v>
      </c>
    </row>
    <row r="25" spans="1:25" ht="75" hidden="1" outlineLevel="3">
      <c r="A25" s="19" t="s">
        <v>99</v>
      </c>
      <c r="B25" s="41" t="s">
        <v>14</v>
      </c>
      <c r="C25" s="41" t="s">
        <v>34</v>
      </c>
      <c r="D25" s="41" t="s">
        <v>28</v>
      </c>
      <c r="E25" s="41" t="s">
        <v>14</v>
      </c>
      <c r="F25" s="41" t="s">
        <v>14</v>
      </c>
      <c r="G25" s="41" t="s">
        <v>21</v>
      </c>
      <c r="H25" s="41" t="s">
        <v>21</v>
      </c>
      <c r="I25" s="21">
        <f t="shared" si="1"/>
        <v>0</v>
      </c>
      <c r="J25" s="4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4">
        <v>9790500</v>
      </c>
      <c r="R25" s="4">
        <v>15216000</v>
      </c>
      <c r="S25" s="6">
        <f t="shared" si="0"/>
        <v>0</v>
      </c>
    </row>
    <row r="26" spans="1:25" ht="18.75" customHeight="1" outlineLevel="1" collapsed="1">
      <c r="A26" s="19" t="s">
        <v>130</v>
      </c>
      <c r="B26" s="41" t="s">
        <v>14</v>
      </c>
      <c r="C26" s="41" t="s">
        <v>37</v>
      </c>
      <c r="D26" s="41" t="s">
        <v>15</v>
      </c>
      <c r="E26" s="41" t="s">
        <v>14</v>
      </c>
      <c r="F26" s="41" t="s">
        <v>14</v>
      </c>
      <c r="G26" s="41" t="s">
        <v>21</v>
      </c>
      <c r="H26" s="41" t="s">
        <v>21</v>
      </c>
      <c r="I26" s="21">
        <f>I28</f>
        <v>107708.13</v>
      </c>
      <c r="J26" s="4">
        <v>107708130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4">
        <v>0</v>
      </c>
      <c r="R26" s="4">
        <v>0</v>
      </c>
      <c r="S26" s="6">
        <f t="shared" si="0"/>
        <v>0</v>
      </c>
    </row>
    <row r="27" spans="1:25" hidden="1" outlineLevel="2">
      <c r="A27" s="19" t="s">
        <v>96</v>
      </c>
      <c r="B27" s="41" t="s">
        <v>14</v>
      </c>
      <c r="C27" s="41" t="s">
        <v>37</v>
      </c>
      <c r="D27" s="41" t="s">
        <v>25</v>
      </c>
      <c r="E27" s="41" t="s">
        <v>14</v>
      </c>
      <c r="F27" s="41" t="s">
        <v>14</v>
      </c>
      <c r="G27" s="41" t="s">
        <v>21</v>
      </c>
      <c r="H27" s="41" t="s">
        <v>21</v>
      </c>
      <c r="I27" s="21">
        <f t="shared" si="1"/>
        <v>107708.13</v>
      </c>
      <c r="J27" s="4">
        <v>107708130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4">
        <v>0</v>
      </c>
      <c r="R27" s="4">
        <v>0</v>
      </c>
      <c r="S27" s="6">
        <f t="shared" si="0"/>
        <v>0</v>
      </c>
    </row>
    <row r="28" spans="1:25" ht="36.75" customHeight="1" outlineLevel="3">
      <c r="A28" s="19" t="s">
        <v>102</v>
      </c>
      <c r="B28" s="41" t="s">
        <v>14</v>
      </c>
      <c r="C28" s="41" t="s">
        <v>37</v>
      </c>
      <c r="D28" s="41" t="s">
        <v>36</v>
      </c>
      <c r="E28" s="41" t="s">
        <v>14</v>
      </c>
      <c r="F28" s="41" t="s">
        <v>14</v>
      </c>
      <c r="G28" s="41" t="s">
        <v>21</v>
      </c>
      <c r="H28" s="41" t="s">
        <v>21</v>
      </c>
      <c r="I28" s="21">
        <f t="shared" si="1"/>
        <v>107708.13</v>
      </c>
      <c r="J28" s="4">
        <v>107708130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4">
        <v>0</v>
      </c>
      <c r="R28" s="4">
        <v>0</v>
      </c>
      <c r="S28" s="6">
        <f t="shared" si="0"/>
        <v>0</v>
      </c>
    </row>
    <row r="29" spans="1:25" outlineLevel="1">
      <c r="A29" s="19" t="s">
        <v>129</v>
      </c>
      <c r="B29" s="41" t="s">
        <v>14</v>
      </c>
      <c r="C29" s="41" t="s">
        <v>39</v>
      </c>
      <c r="D29" s="41" t="s">
        <v>15</v>
      </c>
      <c r="E29" s="41" t="s">
        <v>14</v>
      </c>
      <c r="F29" s="41" t="s">
        <v>14</v>
      </c>
      <c r="G29" s="41" t="s">
        <v>21</v>
      </c>
      <c r="H29" s="41" t="s">
        <v>21</v>
      </c>
      <c r="I29" s="21">
        <f>I30</f>
        <v>9250</v>
      </c>
      <c r="J29" s="4">
        <v>9250000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4">
        <v>9250000</v>
      </c>
      <c r="R29" s="4">
        <v>9250000</v>
      </c>
      <c r="S29" s="6">
        <f t="shared" si="0"/>
        <v>0</v>
      </c>
    </row>
    <row r="30" spans="1:25" ht="90" customHeight="1" outlineLevel="2">
      <c r="A30" s="19" t="s">
        <v>103</v>
      </c>
      <c r="B30" s="41" t="s">
        <v>14</v>
      </c>
      <c r="C30" s="41" t="s">
        <v>39</v>
      </c>
      <c r="D30" s="41" t="s">
        <v>40</v>
      </c>
      <c r="E30" s="41" t="s">
        <v>14</v>
      </c>
      <c r="F30" s="41" t="s">
        <v>14</v>
      </c>
      <c r="G30" s="41" t="s">
        <v>21</v>
      </c>
      <c r="H30" s="41" t="s">
        <v>21</v>
      </c>
      <c r="I30" s="21">
        <f t="shared" si="1"/>
        <v>9250</v>
      </c>
      <c r="J30" s="4">
        <v>9250000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4">
        <v>9250000</v>
      </c>
      <c r="R30" s="4">
        <v>9250000</v>
      </c>
      <c r="S30" s="6">
        <f t="shared" si="0"/>
        <v>0</v>
      </c>
    </row>
    <row r="31" spans="1:25" ht="98.25" hidden="1" customHeight="1" outlineLevel="3">
      <c r="A31" s="19" t="s">
        <v>103</v>
      </c>
      <c r="B31" s="41" t="s">
        <v>14</v>
      </c>
      <c r="C31" s="41" t="s">
        <v>39</v>
      </c>
      <c r="D31" s="41" t="s">
        <v>38</v>
      </c>
      <c r="E31" s="41" t="s">
        <v>14</v>
      </c>
      <c r="F31" s="41" t="s">
        <v>14</v>
      </c>
      <c r="G31" s="41" t="s">
        <v>21</v>
      </c>
      <c r="H31" s="41" t="s">
        <v>21</v>
      </c>
      <c r="I31" s="21">
        <f t="shared" si="1"/>
        <v>9250</v>
      </c>
      <c r="J31" s="4">
        <v>9250000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4">
        <v>9250000</v>
      </c>
      <c r="R31" s="4">
        <v>9250000</v>
      </c>
      <c r="S31" s="6">
        <f t="shared" si="0"/>
        <v>0</v>
      </c>
    </row>
    <row r="32" spans="1:25" s="10" customFormat="1" ht="36.75" customHeight="1" outlineLevel="3">
      <c r="A32" s="16" t="s">
        <v>86</v>
      </c>
      <c r="B32" s="40"/>
      <c r="C32" s="40"/>
      <c r="D32" s="40"/>
      <c r="E32" s="40"/>
      <c r="F32" s="40"/>
      <c r="G32" s="40"/>
      <c r="H32" s="40"/>
      <c r="I32" s="31">
        <f>I22+I26+I29</f>
        <v>141489.13</v>
      </c>
      <c r="J32" s="13"/>
      <c r="K32" s="14"/>
      <c r="L32" s="14"/>
      <c r="M32" s="14"/>
      <c r="N32" s="14"/>
      <c r="O32" s="14"/>
      <c r="P32" s="14"/>
      <c r="Q32" s="13"/>
      <c r="R32" s="13"/>
      <c r="S32" s="15">
        <f>S21-I32</f>
        <v>0</v>
      </c>
    </row>
    <row r="33" spans="1:19" s="10" customFormat="1">
      <c r="A33" s="16" t="s">
        <v>104</v>
      </c>
      <c r="B33" s="40" t="s">
        <v>14</v>
      </c>
      <c r="C33" s="40" t="s">
        <v>42</v>
      </c>
      <c r="D33" s="40" t="s">
        <v>15</v>
      </c>
      <c r="E33" s="40" t="s">
        <v>14</v>
      </c>
      <c r="F33" s="40" t="s">
        <v>14</v>
      </c>
      <c r="G33" s="40" t="s">
        <v>21</v>
      </c>
      <c r="H33" s="40" t="s">
        <v>21</v>
      </c>
      <c r="I33" s="31"/>
      <c r="J33" s="13">
        <v>7826203000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3">
        <v>9627907900</v>
      </c>
      <c r="R33" s="13">
        <v>9098780200</v>
      </c>
      <c r="S33" s="15">
        <f t="shared" si="0"/>
        <v>7826203</v>
      </c>
    </row>
    <row r="34" spans="1:19" outlineLevel="1">
      <c r="A34" s="19" t="s">
        <v>132</v>
      </c>
      <c r="B34" s="41" t="s">
        <v>14</v>
      </c>
      <c r="C34" s="41" t="s">
        <v>41</v>
      </c>
      <c r="D34" s="41" t="s">
        <v>15</v>
      </c>
      <c r="E34" s="41" t="s">
        <v>14</v>
      </c>
      <c r="F34" s="41" t="s">
        <v>14</v>
      </c>
      <c r="G34" s="41" t="s">
        <v>21</v>
      </c>
      <c r="H34" s="41" t="s">
        <v>21</v>
      </c>
      <c r="I34" s="21">
        <f>I35</f>
        <v>750</v>
      </c>
      <c r="J34" s="4">
        <v>750000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4">
        <v>5840000</v>
      </c>
      <c r="R34" s="4">
        <v>4354000</v>
      </c>
      <c r="S34" s="6">
        <f t="shared" si="0"/>
        <v>0</v>
      </c>
    </row>
    <row r="35" spans="1:19" ht="90" customHeight="1" outlineLevel="2">
      <c r="A35" s="19" t="s">
        <v>103</v>
      </c>
      <c r="B35" s="41" t="s">
        <v>14</v>
      </c>
      <c r="C35" s="41" t="s">
        <v>41</v>
      </c>
      <c r="D35" s="41" t="s">
        <v>40</v>
      </c>
      <c r="E35" s="41" t="s">
        <v>14</v>
      </c>
      <c r="F35" s="41" t="s">
        <v>14</v>
      </c>
      <c r="G35" s="41" t="s">
        <v>21</v>
      </c>
      <c r="H35" s="41" t="s">
        <v>21</v>
      </c>
      <c r="I35" s="21">
        <f t="shared" si="1"/>
        <v>750</v>
      </c>
      <c r="J35" s="4">
        <v>750000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4">
        <v>750000</v>
      </c>
      <c r="R35" s="4">
        <v>750000</v>
      </c>
      <c r="S35" s="6">
        <f t="shared" si="0"/>
        <v>0</v>
      </c>
    </row>
    <row r="36" spans="1:19" ht="96.75" hidden="1" customHeight="1" outlineLevel="3">
      <c r="A36" s="19" t="s">
        <v>103</v>
      </c>
      <c r="B36" s="41" t="s">
        <v>14</v>
      </c>
      <c r="C36" s="41" t="s">
        <v>41</v>
      </c>
      <c r="D36" s="41" t="s">
        <v>38</v>
      </c>
      <c r="E36" s="41" t="s">
        <v>14</v>
      </c>
      <c r="F36" s="41" t="s">
        <v>14</v>
      </c>
      <c r="G36" s="41" t="s">
        <v>21</v>
      </c>
      <c r="H36" s="41" t="s">
        <v>21</v>
      </c>
      <c r="I36" s="21">
        <f t="shared" si="1"/>
        <v>750</v>
      </c>
      <c r="J36" s="4">
        <v>750000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4">
        <v>750000</v>
      </c>
      <c r="R36" s="4">
        <v>750000</v>
      </c>
      <c r="S36" s="6">
        <f t="shared" si="0"/>
        <v>0</v>
      </c>
    </row>
    <row r="37" spans="1:19" hidden="1" outlineLevel="2">
      <c r="A37" s="19" t="s">
        <v>96</v>
      </c>
      <c r="B37" s="41" t="s">
        <v>14</v>
      </c>
      <c r="C37" s="41" t="s">
        <v>41</v>
      </c>
      <c r="D37" s="41" t="s">
        <v>25</v>
      </c>
      <c r="E37" s="41" t="s">
        <v>14</v>
      </c>
      <c r="F37" s="41" t="s">
        <v>14</v>
      </c>
      <c r="G37" s="41" t="s">
        <v>21</v>
      </c>
      <c r="H37" s="41" t="s">
        <v>21</v>
      </c>
      <c r="I37" s="21">
        <f t="shared" si="1"/>
        <v>0</v>
      </c>
      <c r="J37" s="4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4">
        <v>5090000</v>
      </c>
      <c r="R37" s="4">
        <v>3604000</v>
      </c>
      <c r="S37" s="6">
        <f t="shared" si="0"/>
        <v>0</v>
      </c>
    </row>
    <row r="38" spans="1:19" ht="75" hidden="1" outlineLevel="3">
      <c r="A38" s="19" t="s">
        <v>99</v>
      </c>
      <c r="B38" s="41" t="s">
        <v>14</v>
      </c>
      <c r="C38" s="41" t="s">
        <v>41</v>
      </c>
      <c r="D38" s="41" t="s">
        <v>28</v>
      </c>
      <c r="E38" s="41" t="s">
        <v>14</v>
      </c>
      <c r="F38" s="41" t="s">
        <v>14</v>
      </c>
      <c r="G38" s="41" t="s">
        <v>21</v>
      </c>
      <c r="H38" s="41" t="s">
        <v>21</v>
      </c>
      <c r="I38" s="21">
        <f t="shared" si="1"/>
        <v>0</v>
      </c>
      <c r="J38" s="4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4">
        <v>5090000</v>
      </c>
      <c r="R38" s="4">
        <v>3604000</v>
      </c>
      <c r="S38" s="6">
        <f t="shared" si="0"/>
        <v>0</v>
      </c>
    </row>
    <row r="39" spans="1:19" ht="18.75" customHeight="1" outlineLevel="1" collapsed="1">
      <c r="A39" s="19" t="s">
        <v>173</v>
      </c>
      <c r="B39" s="41" t="s">
        <v>14</v>
      </c>
      <c r="C39" s="41" t="s">
        <v>43</v>
      </c>
      <c r="D39" s="41" t="s">
        <v>15</v>
      </c>
      <c r="E39" s="41" t="s">
        <v>14</v>
      </c>
      <c r="F39" s="41" t="s">
        <v>14</v>
      </c>
      <c r="G39" s="41" t="s">
        <v>21</v>
      </c>
      <c r="H39" s="41" t="s">
        <v>21</v>
      </c>
      <c r="I39" s="21">
        <f>I42+I44</f>
        <v>832000</v>
      </c>
      <c r="J39" s="4">
        <v>832000000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4">
        <v>980599800</v>
      </c>
      <c r="R39" s="4">
        <v>977452800</v>
      </c>
      <c r="S39" s="6">
        <f t="shared" si="0"/>
        <v>0</v>
      </c>
    </row>
    <row r="40" spans="1:19" hidden="1" outlineLevel="2">
      <c r="A40" s="19" t="s">
        <v>96</v>
      </c>
      <c r="B40" s="41" t="s">
        <v>14</v>
      </c>
      <c r="C40" s="41" t="s">
        <v>43</v>
      </c>
      <c r="D40" s="41" t="s">
        <v>25</v>
      </c>
      <c r="E40" s="41" t="s">
        <v>14</v>
      </c>
      <c r="F40" s="41" t="s">
        <v>14</v>
      </c>
      <c r="G40" s="41" t="s">
        <v>21</v>
      </c>
      <c r="H40" s="41" t="s">
        <v>21</v>
      </c>
      <c r="I40" s="21">
        <f t="shared" si="1"/>
        <v>832000</v>
      </c>
      <c r="J40" s="4">
        <v>832000000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4">
        <v>980599800</v>
      </c>
      <c r="R40" s="4">
        <v>977452800</v>
      </c>
      <c r="S40" s="6">
        <f t="shared" si="0"/>
        <v>0</v>
      </c>
    </row>
    <row r="41" spans="1:19" ht="56.25" hidden="1" outlineLevel="3">
      <c r="A41" s="19" t="s">
        <v>97</v>
      </c>
      <c r="B41" s="41" t="s">
        <v>14</v>
      </c>
      <c r="C41" s="41" t="s">
        <v>43</v>
      </c>
      <c r="D41" s="41" t="s">
        <v>22</v>
      </c>
      <c r="E41" s="41" t="s">
        <v>14</v>
      </c>
      <c r="F41" s="41" t="s">
        <v>14</v>
      </c>
      <c r="G41" s="41" t="s">
        <v>21</v>
      </c>
      <c r="H41" s="41" t="s">
        <v>21</v>
      </c>
      <c r="I41" s="21">
        <f t="shared" si="1"/>
        <v>0</v>
      </c>
      <c r="J41" s="4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4">
        <v>410000</v>
      </c>
      <c r="R41" s="4">
        <v>0</v>
      </c>
      <c r="S41" s="6">
        <f t="shared" si="0"/>
        <v>0</v>
      </c>
    </row>
    <row r="42" spans="1:19" ht="54" customHeight="1" outlineLevel="3">
      <c r="A42" s="19" t="s">
        <v>105</v>
      </c>
      <c r="B42" s="41" t="s">
        <v>14</v>
      </c>
      <c r="C42" s="41" t="s">
        <v>43</v>
      </c>
      <c r="D42" s="41" t="s">
        <v>27</v>
      </c>
      <c r="E42" s="41" t="s">
        <v>14</v>
      </c>
      <c r="F42" s="41" t="s">
        <v>14</v>
      </c>
      <c r="G42" s="41" t="s">
        <v>21</v>
      </c>
      <c r="H42" s="41" t="s">
        <v>21</v>
      </c>
      <c r="I42" s="21">
        <f t="shared" si="1"/>
        <v>702000</v>
      </c>
      <c r="J42" s="4">
        <v>702000000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4">
        <v>702000000</v>
      </c>
      <c r="R42" s="4">
        <v>702000000</v>
      </c>
      <c r="S42" s="6">
        <f t="shared" si="0"/>
        <v>0</v>
      </c>
    </row>
    <row r="43" spans="1:19" ht="75" hidden="1" outlineLevel="3">
      <c r="A43" s="19" t="s">
        <v>99</v>
      </c>
      <c r="B43" s="41" t="s">
        <v>14</v>
      </c>
      <c r="C43" s="41" t="s">
        <v>43</v>
      </c>
      <c r="D43" s="41" t="s">
        <v>28</v>
      </c>
      <c r="E43" s="41" t="s">
        <v>14</v>
      </c>
      <c r="F43" s="41" t="s">
        <v>14</v>
      </c>
      <c r="G43" s="41" t="s">
        <v>21</v>
      </c>
      <c r="H43" s="41" t="s">
        <v>21</v>
      </c>
      <c r="I43" s="21">
        <f t="shared" si="1"/>
        <v>0</v>
      </c>
      <c r="J43" s="4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4">
        <v>3489800</v>
      </c>
      <c r="R43" s="4">
        <v>752800</v>
      </c>
      <c r="S43" s="6">
        <f t="shared" si="0"/>
        <v>0</v>
      </c>
    </row>
    <row r="44" spans="1:19" ht="54" customHeight="1" outlineLevel="3">
      <c r="A44" s="19" t="s">
        <v>106</v>
      </c>
      <c r="B44" s="41" t="s">
        <v>14</v>
      </c>
      <c r="C44" s="41" t="s">
        <v>43</v>
      </c>
      <c r="D44" s="41" t="s">
        <v>31</v>
      </c>
      <c r="E44" s="41" t="s">
        <v>14</v>
      </c>
      <c r="F44" s="41" t="s">
        <v>14</v>
      </c>
      <c r="G44" s="41" t="s">
        <v>21</v>
      </c>
      <c r="H44" s="41" t="s">
        <v>21</v>
      </c>
      <c r="I44" s="21">
        <f t="shared" si="1"/>
        <v>130000</v>
      </c>
      <c r="J44" s="4">
        <v>130000000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4">
        <v>274700000</v>
      </c>
      <c r="R44" s="4">
        <v>274700000</v>
      </c>
      <c r="S44" s="6">
        <f t="shared" si="0"/>
        <v>0</v>
      </c>
    </row>
    <row r="45" spans="1:19" outlineLevel="1">
      <c r="A45" s="19" t="s">
        <v>133</v>
      </c>
      <c r="B45" s="41" t="s">
        <v>14</v>
      </c>
      <c r="C45" s="41" t="s">
        <v>44</v>
      </c>
      <c r="D45" s="41" t="s">
        <v>15</v>
      </c>
      <c r="E45" s="41" t="s">
        <v>14</v>
      </c>
      <c r="F45" s="41" t="s">
        <v>14</v>
      </c>
      <c r="G45" s="41" t="s">
        <v>21</v>
      </c>
      <c r="H45" s="41" t="s">
        <v>21</v>
      </c>
      <c r="I45" s="21">
        <f>I48</f>
        <v>20000</v>
      </c>
      <c r="J45" s="4">
        <v>20000000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4">
        <v>37581100</v>
      </c>
      <c r="R45" s="4">
        <v>36204400</v>
      </c>
      <c r="S45" s="6">
        <f t="shared" si="0"/>
        <v>0</v>
      </c>
    </row>
    <row r="46" spans="1:19" hidden="1" outlineLevel="2">
      <c r="A46" s="19" t="s">
        <v>96</v>
      </c>
      <c r="B46" s="41" t="s">
        <v>14</v>
      </c>
      <c r="C46" s="41" t="s">
        <v>44</v>
      </c>
      <c r="D46" s="41" t="s">
        <v>25</v>
      </c>
      <c r="E46" s="41" t="s">
        <v>14</v>
      </c>
      <c r="F46" s="41" t="s">
        <v>14</v>
      </c>
      <c r="G46" s="41" t="s">
        <v>21</v>
      </c>
      <c r="H46" s="41" t="s">
        <v>21</v>
      </c>
      <c r="I46" s="21">
        <f t="shared" si="1"/>
        <v>20000</v>
      </c>
      <c r="J46" s="4">
        <v>20000000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4">
        <v>37581100</v>
      </c>
      <c r="R46" s="4">
        <v>36204400</v>
      </c>
      <c r="S46" s="6">
        <f t="shared" si="0"/>
        <v>0</v>
      </c>
    </row>
    <row r="47" spans="1:19" ht="75" hidden="1" outlineLevel="3">
      <c r="A47" s="19" t="s">
        <v>99</v>
      </c>
      <c r="B47" s="41" t="s">
        <v>14</v>
      </c>
      <c r="C47" s="41" t="s">
        <v>44</v>
      </c>
      <c r="D47" s="41" t="s">
        <v>28</v>
      </c>
      <c r="E47" s="41" t="s">
        <v>14</v>
      </c>
      <c r="F47" s="41" t="s">
        <v>14</v>
      </c>
      <c r="G47" s="41" t="s">
        <v>21</v>
      </c>
      <c r="H47" s="41" t="s">
        <v>21</v>
      </c>
      <c r="I47" s="21">
        <f t="shared" si="1"/>
        <v>0</v>
      </c>
      <c r="J47" s="4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4">
        <v>2568100</v>
      </c>
      <c r="R47" s="4">
        <v>1208100</v>
      </c>
      <c r="S47" s="6">
        <f t="shared" si="0"/>
        <v>0</v>
      </c>
    </row>
    <row r="48" spans="1:19" ht="36.75" customHeight="1" outlineLevel="3">
      <c r="A48" s="19" t="s">
        <v>107</v>
      </c>
      <c r="B48" s="41" t="s">
        <v>14</v>
      </c>
      <c r="C48" s="41" t="s">
        <v>44</v>
      </c>
      <c r="D48" s="41" t="s">
        <v>45</v>
      </c>
      <c r="E48" s="41" t="s">
        <v>14</v>
      </c>
      <c r="F48" s="41" t="s">
        <v>14</v>
      </c>
      <c r="G48" s="41" t="s">
        <v>21</v>
      </c>
      <c r="H48" s="41" t="s">
        <v>21</v>
      </c>
      <c r="I48" s="21">
        <f t="shared" si="1"/>
        <v>20000</v>
      </c>
      <c r="J48" s="4">
        <v>20000000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4">
        <v>35013000</v>
      </c>
      <c r="R48" s="4">
        <v>34996300</v>
      </c>
      <c r="S48" s="6">
        <f t="shared" si="0"/>
        <v>0</v>
      </c>
    </row>
    <row r="49" spans="1:19" hidden="1" outlineLevel="1">
      <c r="A49" s="19" t="s">
        <v>108</v>
      </c>
      <c r="B49" s="41" t="s">
        <v>14</v>
      </c>
      <c r="C49" s="41" t="s">
        <v>46</v>
      </c>
      <c r="D49" s="41" t="s">
        <v>15</v>
      </c>
      <c r="E49" s="41" t="s">
        <v>14</v>
      </c>
      <c r="F49" s="41" t="s">
        <v>14</v>
      </c>
      <c r="G49" s="41" t="s">
        <v>21</v>
      </c>
      <c r="H49" s="41" t="s">
        <v>21</v>
      </c>
      <c r="I49" s="21">
        <f t="shared" si="1"/>
        <v>0</v>
      </c>
      <c r="J49" s="4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4">
        <v>1600000</v>
      </c>
      <c r="R49" s="4">
        <v>2300000</v>
      </c>
      <c r="S49" s="6">
        <f t="shared" si="0"/>
        <v>0</v>
      </c>
    </row>
    <row r="50" spans="1:19" hidden="1" outlineLevel="2">
      <c r="A50" s="19" t="s">
        <v>96</v>
      </c>
      <c r="B50" s="41" t="s">
        <v>14</v>
      </c>
      <c r="C50" s="41" t="s">
        <v>46</v>
      </c>
      <c r="D50" s="41" t="s">
        <v>25</v>
      </c>
      <c r="E50" s="41" t="s">
        <v>14</v>
      </c>
      <c r="F50" s="41" t="s">
        <v>14</v>
      </c>
      <c r="G50" s="41" t="s">
        <v>21</v>
      </c>
      <c r="H50" s="41" t="s">
        <v>21</v>
      </c>
      <c r="I50" s="21">
        <f t="shared" si="1"/>
        <v>0</v>
      </c>
      <c r="J50" s="4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4">
        <v>1600000</v>
      </c>
      <c r="R50" s="4">
        <v>2300000</v>
      </c>
      <c r="S50" s="6">
        <f t="shared" si="0"/>
        <v>0</v>
      </c>
    </row>
    <row r="51" spans="1:19" ht="56.25" hidden="1" outlineLevel="3">
      <c r="A51" s="19" t="s">
        <v>97</v>
      </c>
      <c r="B51" s="41" t="s">
        <v>14</v>
      </c>
      <c r="C51" s="41" t="s">
        <v>46</v>
      </c>
      <c r="D51" s="41" t="s">
        <v>22</v>
      </c>
      <c r="E51" s="41" t="s">
        <v>14</v>
      </c>
      <c r="F51" s="41" t="s">
        <v>14</v>
      </c>
      <c r="G51" s="41" t="s">
        <v>21</v>
      </c>
      <c r="H51" s="41" t="s">
        <v>21</v>
      </c>
      <c r="I51" s="21">
        <f t="shared" si="1"/>
        <v>0</v>
      </c>
      <c r="J51" s="4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4">
        <v>1600000</v>
      </c>
      <c r="R51" s="4">
        <v>2300000</v>
      </c>
      <c r="S51" s="6">
        <f t="shared" si="0"/>
        <v>0</v>
      </c>
    </row>
    <row r="52" spans="1:19" ht="36.75" customHeight="1" outlineLevel="1" collapsed="1">
      <c r="A52" s="19" t="s">
        <v>174</v>
      </c>
      <c r="B52" s="41" t="s">
        <v>14</v>
      </c>
      <c r="C52" s="41" t="s">
        <v>48</v>
      </c>
      <c r="D52" s="41" t="s">
        <v>15</v>
      </c>
      <c r="E52" s="41" t="s">
        <v>14</v>
      </c>
      <c r="F52" s="41" t="s">
        <v>14</v>
      </c>
      <c r="G52" s="41" t="s">
        <v>21</v>
      </c>
      <c r="H52" s="41" t="s">
        <v>21</v>
      </c>
      <c r="I52" s="21">
        <f>I54+I55+I56</f>
        <v>9314302.8900000006</v>
      </c>
      <c r="J52" s="4">
        <v>6110773000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4">
        <v>8234153000</v>
      </c>
      <c r="R52" s="4">
        <v>7698160000</v>
      </c>
      <c r="S52" s="6">
        <f t="shared" si="0"/>
        <v>-3203529.8900000006</v>
      </c>
    </row>
    <row r="53" spans="1:19" hidden="1" outlineLevel="2">
      <c r="A53" s="19" t="s">
        <v>96</v>
      </c>
      <c r="B53" s="41" t="s">
        <v>14</v>
      </c>
      <c r="C53" s="41" t="s">
        <v>48</v>
      </c>
      <c r="D53" s="41" t="s">
        <v>25</v>
      </c>
      <c r="E53" s="41" t="s">
        <v>14</v>
      </c>
      <c r="F53" s="41" t="s">
        <v>14</v>
      </c>
      <c r="G53" s="41" t="s">
        <v>21</v>
      </c>
      <c r="H53" s="41" t="s">
        <v>21</v>
      </c>
      <c r="I53" s="21">
        <f t="shared" si="1"/>
        <v>6110773</v>
      </c>
      <c r="J53" s="4">
        <v>6110773000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4">
        <v>8234153000</v>
      </c>
      <c r="R53" s="4">
        <v>7698160000</v>
      </c>
      <c r="S53" s="6">
        <f t="shared" si="0"/>
        <v>0</v>
      </c>
    </row>
    <row r="54" spans="1:19" ht="54.75" customHeight="1" outlineLevel="3">
      <c r="A54" s="19" t="s">
        <v>179</v>
      </c>
      <c r="B54" s="41" t="s">
        <v>14</v>
      </c>
      <c r="C54" s="41" t="s">
        <v>48</v>
      </c>
      <c r="D54" s="41" t="s">
        <v>47</v>
      </c>
      <c r="E54" s="41" t="s">
        <v>14</v>
      </c>
      <c r="F54" s="41" t="s">
        <v>14</v>
      </c>
      <c r="G54" s="41" t="s">
        <v>21</v>
      </c>
      <c r="H54" s="41" t="s">
        <v>21</v>
      </c>
      <c r="I54" s="21">
        <f t="shared" si="1"/>
        <v>258450</v>
      </c>
      <c r="J54" s="4">
        <v>258450000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4">
        <v>0</v>
      </c>
      <c r="R54" s="4">
        <v>0</v>
      </c>
      <c r="S54" s="6">
        <f t="shared" si="0"/>
        <v>0</v>
      </c>
    </row>
    <row r="55" spans="1:19" ht="36.75" customHeight="1" outlineLevel="3">
      <c r="A55" s="19" t="s">
        <v>180</v>
      </c>
      <c r="B55" s="41" t="s">
        <v>14</v>
      </c>
      <c r="C55" s="41" t="s">
        <v>48</v>
      </c>
      <c r="D55" s="41" t="s">
        <v>49</v>
      </c>
      <c r="E55" s="41" t="s">
        <v>14</v>
      </c>
      <c r="F55" s="41" t="s">
        <v>14</v>
      </c>
      <c r="G55" s="41" t="s">
        <v>21</v>
      </c>
      <c r="H55" s="41" t="s">
        <v>21</v>
      </c>
      <c r="I55" s="21">
        <f>J55/1000+1065527.78</f>
        <v>4377050.78</v>
      </c>
      <c r="J55" s="4">
        <v>3311523000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4">
        <v>8234153000</v>
      </c>
      <c r="R55" s="4">
        <v>7698160000</v>
      </c>
      <c r="S55" s="6">
        <f t="shared" si="0"/>
        <v>-1065527.7800000003</v>
      </c>
    </row>
    <row r="56" spans="1:19" ht="54" customHeight="1" outlineLevel="3">
      <c r="A56" s="19" t="s">
        <v>98</v>
      </c>
      <c r="B56" s="41" t="s">
        <v>14</v>
      </c>
      <c r="C56" s="41" t="s">
        <v>48</v>
      </c>
      <c r="D56" s="41" t="s">
        <v>26</v>
      </c>
      <c r="E56" s="41" t="s">
        <v>14</v>
      </c>
      <c r="F56" s="41" t="s">
        <v>14</v>
      </c>
      <c r="G56" s="41" t="s">
        <v>21</v>
      </c>
      <c r="H56" s="41" t="s">
        <v>21</v>
      </c>
      <c r="I56" s="21">
        <f>J56/1000+2138002.11</f>
        <v>4678802.1099999994</v>
      </c>
      <c r="J56" s="4">
        <v>2540800000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4">
        <v>0</v>
      </c>
      <c r="R56" s="4">
        <v>0</v>
      </c>
      <c r="S56" s="6">
        <f t="shared" si="0"/>
        <v>-2138002.1099999994</v>
      </c>
    </row>
    <row r="57" spans="1:19" ht="18.75" customHeight="1" outlineLevel="1">
      <c r="A57" s="19" t="s">
        <v>134</v>
      </c>
      <c r="B57" s="41" t="s">
        <v>14</v>
      </c>
      <c r="C57" s="41" t="s">
        <v>50</v>
      </c>
      <c r="D57" s="41" t="s">
        <v>15</v>
      </c>
      <c r="E57" s="41" t="s">
        <v>14</v>
      </c>
      <c r="F57" s="41" t="s">
        <v>14</v>
      </c>
      <c r="G57" s="41" t="s">
        <v>21</v>
      </c>
      <c r="H57" s="41" t="s">
        <v>21</v>
      </c>
      <c r="I57" s="21">
        <f>I59</f>
        <v>50000</v>
      </c>
      <c r="J57" s="4">
        <v>50000000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4">
        <v>272539000</v>
      </c>
      <c r="R57" s="4">
        <v>288039000</v>
      </c>
      <c r="S57" s="6">
        <f t="shared" si="0"/>
        <v>0</v>
      </c>
    </row>
    <row r="58" spans="1:19" hidden="1" outlineLevel="2">
      <c r="A58" s="19" t="s">
        <v>96</v>
      </c>
      <c r="B58" s="41" t="s">
        <v>14</v>
      </c>
      <c r="C58" s="41" t="s">
        <v>50</v>
      </c>
      <c r="D58" s="41" t="s">
        <v>25</v>
      </c>
      <c r="E58" s="41" t="s">
        <v>14</v>
      </c>
      <c r="F58" s="41" t="s">
        <v>14</v>
      </c>
      <c r="G58" s="41" t="s">
        <v>21</v>
      </c>
      <c r="H58" s="41" t="s">
        <v>21</v>
      </c>
      <c r="I58" s="21">
        <f t="shared" si="1"/>
        <v>50000</v>
      </c>
      <c r="J58" s="4">
        <v>50000000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4">
        <v>272539000</v>
      </c>
      <c r="R58" s="4">
        <v>288039000</v>
      </c>
      <c r="S58" s="6">
        <f t="shared" si="0"/>
        <v>0</v>
      </c>
    </row>
    <row r="59" spans="1:19" ht="54" customHeight="1" outlineLevel="3">
      <c r="A59" s="19" t="s">
        <v>157</v>
      </c>
      <c r="B59" s="41" t="s">
        <v>14</v>
      </c>
      <c r="C59" s="41" t="s">
        <v>50</v>
      </c>
      <c r="D59" s="41" t="s">
        <v>22</v>
      </c>
      <c r="E59" s="41" t="s">
        <v>14</v>
      </c>
      <c r="F59" s="41" t="s">
        <v>14</v>
      </c>
      <c r="G59" s="41" t="s">
        <v>21</v>
      </c>
      <c r="H59" s="41" t="s">
        <v>21</v>
      </c>
      <c r="I59" s="21">
        <f t="shared" si="1"/>
        <v>50000</v>
      </c>
      <c r="J59" s="4">
        <v>50000000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4">
        <v>272539000</v>
      </c>
      <c r="R59" s="4">
        <v>288039000</v>
      </c>
      <c r="S59" s="6">
        <f t="shared" si="0"/>
        <v>0</v>
      </c>
    </row>
    <row r="60" spans="1:19" ht="36.75" customHeight="1" outlineLevel="1">
      <c r="A60" s="19" t="s">
        <v>135</v>
      </c>
      <c r="B60" s="41" t="s">
        <v>14</v>
      </c>
      <c r="C60" s="41" t="s">
        <v>51</v>
      </c>
      <c r="D60" s="41" t="s">
        <v>15</v>
      </c>
      <c r="E60" s="41" t="s">
        <v>14</v>
      </c>
      <c r="F60" s="41" t="s">
        <v>14</v>
      </c>
      <c r="G60" s="41" t="s">
        <v>21</v>
      </c>
      <c r="H60" s="41" t="s">
        <v>21</v>
      </c>
      <c r="I60" s="21">
        <f>I63+I64+I65</f>
        <v>1987680</v>
      </c>
      <c r="J60" s="4">
        <v>812680000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4">
        <v>95595000</v>
      </c>
      <c r="R60" s="4">
        <v>92270000</v>
      </c>
      <c r="S60" s="6">
        <f t="shared" si="0"/>
        <v>-1175000</v>
      </c>
    </row>
    <row r="61" spans="1:19" hidden="1" outlineLevel="2">
      <c r="A61" s="19" t="s">
        <v>96</v>
      </c>
      <c r="B61" s="41" t="s">
        <v>14</v>
      </c>
      <c r="C61" s="41" t="s">
        <v>51</v>
      </c>
      <c r="D61" s="41" t="s">
        <v>25</v>
      </c>
      <c r="E61" s="41" t="s">
        <v>14</v>
      </c>
      <c r="F61" s="41" t="s">
        <v>14</v>
      </c>
      <c r="G61" s="41" t="s">
        <v>21</v>
      </c>
      <c r="H61" s="41" t="s">
        <v>21</v>
      </c>
      <c r="I61" s="21">
        <f t="shared" si="1"/>
        <v>812680</v>
      </c>
      <c r="J61" s="4">
        <v>812680000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4">
        <v>95595000</v>
      </c>
      <c r="R61" s="4">
        <v>92270000</v>
      </c>
      <c r="S61" s="6">
        <f t="shared" si="0"/>
        <v>0</v>
      </c>
    </row>
    <row r="62" spans="1:19" ht="56.25" hidden="1" outlineLevel="3">
      <c r="A62" s="19" t="s">
        <v>97</v>
      </c>
      <c r="B62" s="41" t="s">
        <v>14</v>
      </c>
      <c r="C62" s="41" t="s">
        <v>51</v>
      </c>
      <c r="D62" s="41" t="s">
        <v>22</v>
      </c>
      <c r="E62" s="41" t="s">
        <v>14</v>
      </c>
      <c r="F62" s="41" t="s">
        <v>14</v>
      </c>
      <c r="G62" s="41" t="s">
        <v>21</v>
      </c>
      <c r="H62" s="41" t="s">
        <v>21</v>
      </c>
      <c r="I62" s="21">
        <f t="shared" si="1"/>
        <v>0</v>
      </c>
      <c r="J62" s="4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4">
        <v>6340000</v>
      </c>
      <c r="R62" s="4">
        <v>2740000</v>
      </c>
      <c r="S62" s="6">
        <f t="shared" si="0"/>
        <v>0</v>
      </c>
    </row>
    <row r="63" spans="1:19" ht="54" customHeight="1" outlineLevel="3">
      <c r="A63" s="19" t="s">
        <v>98</v>
      </c>
      <c r="B63" s="41" t="s">
        <v>14</v>
      </c>
      <c r="C63" s="41" t="s">
        <v>51</v>
      </c>
      <c r="D63" s="41" t="s">
        <v>26</v>
      </c>
      <c r="E63" s="41" t="s">
        <v>14</v>
      </c>
      <c r="F63" s="41" t="s">
        <v>14</v>
      </c>
      <c r="G63" s="41" t="s">
        <v>21</v>
      </c>
      <c r="H63" s="41" t="s">
        <v>21</v>
      </c>
      <c r="I63" s="21">
        <f>J63/1000+1175000</f>
        <v>1920000</v>
      </c>
      <c r="J63" s="4">
        <v>745000000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4">
        <v>0</v>
      </c>
      <c r="R63" s="4">
        <v>0</v>
      </c>
      <c r="S63" s="6">
        <f t="shared" si="0"/>
        <v>-1175000</v>
      </c>
    </row>
    <row r="64" spans="1:19" ht="54" customHeight="1" outlineLevel="3">
      <c r="A64" s="19" t="s">
        <v>175</v>
      </c>
      <c r="B64" s="41" t="s">
        <v>14</v>
      </c>
      <c r="C64" s="41" t="s">
        <v>51</v>
      </c>
      <c r="D64" s="41" t="s">
        <v>52</v>
      </c>
      <c r="E64" s="41" t="s">
        <v>14</v>
      </c>
      <c r="F64" s="41" t="s">
        <v>14</v>
      </c>
      <c r="G64" s="41" t="s">
        <v>21</v>
      </c>
      <c r="H64" s="41" t="s">
        <v>21</v>
      </c>
      <c r="I64" s="21">
        <f t="shared" si="1"/>
        <v>66380</v>
      </c>
      <c r="J64" s="4">
        <v>66380000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4">
        <v>67805000</v>
      </c>
      <c r="R64" s="4">
        <v>66680000</v>
      </c>
      <c r="S64" s="6">
        <f t="shared" si="0"/>
        <v>0</v>
      </c>
    </row>
    <row r="65" spans="1:19" ht="36.75" customHeight="1" outlineLevel="3">
      <c r="A65" s="19" t="s">
        <v>109</v>
      </c>
      <c r="B65" s="41" t="s">
        <v>14</v>
      </c>
      <c r="C65" s="41" t="s">
        <v>51</v>
      </c>
      <c r="D65" s="41" t="s">
        <v>53</v>
      </c>
      <c r="E65" s="41" t="s">
        <v>14</v>
      </c>
      <c r="F65" s="41" t="s">
        <v>14</v>
      </c>
      <c r="G65" s="41" t="s">
        <v>21</v>
      </c>
      <c r="H65" s="41" t="s">
        <v>21</v>
      </c>
      <c r="I65" s="21">
        <f t="shared" si="1"/>
        <v>1300</v>
      </c>
      <c r="J65" s="4">
        <v>1300000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4">
        <v>21450000</v>
      </c>
      <c r="R65" s="4">
        <v>22850000</v>
      </c>
      <c r="S65" s="6">
        <f t="shared" si="0"/>
        <v>0</v>
      </c>
    </row>
    <row r="66" spans="1:19" s="10" customFormat="1" outlineLevel="3">
      <c r="A66" s="16" t="s">
        <v>87</v>
      </c>
      <c r="B66" s="40"/>
      <c r="C66" s="40"/>
      <c r="D66" s="40"/>
      <c r="E66" s="40"/>
      <c r="F66" s="40"/>
      <c r="G66" s="40"/>
      <c r="H66" s="40"/>
      <c r="I66" s="31">
        <f>I34+I45+I52+I57+I60+I39</f>
        <v>12204732.890000001</v>
      </c>
      <c r="J66" s="13"/>
      <c r="K66" s="14"/>
      <c r="L66" s="14"/>
      <c r="M66" s="14"/>
      <c r="N66" s="14"/>
      <c r="O66" s="14"/>
      <c r="P66" s="14"/>
      <c r="Q66" s="13"/>
      <c r="R66" s="13"/>
      <c r="S66" s="15">
        <f>S33-I66</f>
        <v>-4378529.8900000006</v>
      </c>
    </row>
    <row r="67" spans="1:19" s="10" customFormat="1">
      <c r="A67" s="16" t="s">
        <v>110</v>
      </c>
      <c r="B67" s="40" t="s">
        <v>14</v>
      </c>
      <c r="C67" s="40" t="s">
        <v>55</v>
      </c>
      <c r="D67" s="40" t="s">
        <v>15</v>
      </c>
      <c r="E67" s="40" t="s">
        <v>14</v>
      </c>
      <c r="F67" s="40" t="s">
        <v>14</v>
      </c>
      <c r="G67" s="40" t="s">
        <v>21</v>
      </c>
      <c r="H67" s="40" t="s">
        <v>21</v>
      </c>
      <c r="I67" s="31"/>
      <c r="J67" s="13">
        <v>1421280900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3">
        <v>2584940000</v>
      </c>
      <c r="R67" s="13">
        <v>2163110000</v>
      </c>
      <c r="S67" s="15">
        <f t="shared" si="0"/>
        <v>1421280.9</v>
      </c>
    </row>
    <row r="68" spans="1:19" outlineLevel="1">
      <c r="A68" s="19" t="s">
        <v>136</v>
      </c>
      <c r="B68" s="41" t="s">
        <v>14</v>
      </c>
      <c r="C68" s="41" t="s">
        <v>54</v>
      </c>
      <c r="D68" s="41" t="s">
        <v>15</v>
      </c>
      <c r="E68" s="41" t="s">
        <v>14</v>
      </c>
      <c r="F68" s="41" t="s">
        <v>14</v>
      </c>
      <c r="G68" s="41" t="s">
        <v>21</v>
      </c>
      <c r="H68" s="41" t="s">
        <v>21</v>
      </c>
      <c r="I68" s="21">
        <f>I70+I71</f>
        <v>60000</v>
      </c>
      <c r="J68" s="4">
        <v>50000000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4">
        <v>420400000</v>
      </c>
      <c r="R68" s="4">
        <v>523730000</v>
      </c>
      <c r="S68" s="6">
        <f t="shared" si="0"/>
        <v>-10000</v>
      </c>
    </row>
    <row r="69" spans="1:19" hidden="1" outlineLevel="2">
      <c r="A69" s="19" t="s">
        <v>96</v>
      </c>
      <c r="B69" s="41" t="s">
        <v>14</v>
      </c>
      <c r="C69" s="41" t="s">
        <v>54</v>
      </c>
      <c r="D69" s="41" t="s">
        <v>25</v>
      </c>
      <c r="E69" s="41" t="s">
        <v>14</v>
      </c>
      <c r="F69" s="41" t="s">
        <v>14</v>
      </c>
      <c r="G69" s="41" t="s">
        <v>21</v>
      </c>
      <c r="H69" s="41" t="s">
        <v>21</v>
      </c>
      <c r="I69" s="21">
        <f t="shared" si="1"/>
        <v>50000</v>
      </c>
      <c r="J69" s="4">
        <v>50000000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4">
        <v>420400000</v>
      </c>
      <c r="R69" s="4">
        <v>523730000</v>
      </c>
      <c r="S69" s="6">
        <f t="shared" si="0"/>
        <v>0</v>
      </c>
    </row>
    <row r="70" spans="1:19" ht="36.75" customHeight="1" outlineLevel="3">
      <c r="A70" s="19" t="s">
        <v>181</v>
      </c>
      <c r="B70" s="41" t="s">
        <v>14</v>
      </c>
      <c r="C70" s="41" t="s">
        <v>54</v>
      </c>
      <c r="D70" s="41" t="s">
        <v>56</v>
      </c>
      <c r="E70" s="41" t="s">
        <v>14</v>
      </c>
      <c r="F70" s="41" t="s">
        <v>14</v>
      </c>
      <c r="G70" s="41" t="s">
        <v>21</v>
      </c>
      <c r="H70" s="41" t="s">
        <v>21</v>
      </c>
      <c r="I70" s="21">
        <f t="shared" si="1"/>
        <v>50000</v>
      </c>
      <c r="J70" s="4">
        <v>50000000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4">
        <v>420400000</v>
      </c>
      <c r="R70" s="4">
        <v>523730000</v>
      </c>
      <c r="S70" s="6">
        <f t="shared" si="0"/>
        <v>0</v>
      </c>
    </row>
    <row r="71" spans="1:19" ht="36.75" customHeight="1" outlineLevel="3">
      <c r="A71" s="19" t="s">
        <v>172</v>
      </c>
      <c r="B71" s="41"/>
      <c r="C71" s="41"/>
      <c r="D71" s="41" t="s">
        <v>171</v>
      </c>
      <c r="E71" s="41"/>
      <c r="F71" s="41"/>
      <c r="G71" s="41"/>
      <c r="H71" s="41"/>
      <c r="I71" s="21">
        <v>10000</v>
      </c>
      <c r="J71" s="4"/>
      <c r="K71" s="5"/>
      <c r="L71" s="5"/>
      <c r="M71" s="5"/>
      <c r="N71" s="5"/>
      <c r="O71" s="5"/>
      <c r="P71" s="5"/>
      <c r="Q71" s="4"/>
      <c r="R71" s="4"/>
    </row>
    <row r="72" spans="1:19" ht="18.75" customHeight="1" outlineLevel="1">
      <c r="A72" s="19" t="s">
        <v>137</v>
      </c>
      <c r="B72" s="41" t="s">
        <v>14</v>
      </c>
      <c r="C72" s="41" t="s">
        <v>57</v>
      </c>
      <c r="D72" s="41" t="s">
        <v>15</v>
      </c>
      <c r="E72" s="41" t="s">
        <v>14</v>
      </c>
      <c r="F72" s="41" t="s">
        <v>14</v>
      </c>
      <c r="G72" s="41" t="s">
        <v>21</v>
      </c>
      <c r="H72" s="41" t="s">
        <v>21</v>
      </c>
      <c r="I72" s="21">
        <f>I75+I76+I77+I74</f>
        <v>2395885.2000000002</v>
      </c>
      <c r="J72" s="4">
        <v>1371280900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4">
        <v>2163540000</v>
      </c>
      <c r="R72" s="4">
        <v>1639380000</v>
      </c>
      <c r="S72" s="6">
        <f t="shared" si="0"/>
        <v>-1024604.3000000003</v>
      </c>
    </row>
    <row r="73" spans="1:19" hidden="1" outlineLevel="2">
      <c r="A73" s="19" t="s">
        <v>96</v>
      </c>
      <c r="B73" s="41" t="s">
        <v>14</v>
      </c>
      <c r="C73" s="41" t="s">
        <v>57</v>
      </c>
      <c r="D73" s="41" t="s">
        <v>25</v>
      </c>
      <c r="E73" s="41" t="s">
        <v>14</v>
      </c>
      <c r="F73" s="41" t="s">
        <v>14</v>
      </c>
      <c r="G73" s="41" t="s">
        <v>21</v>
      </c>
      <c r="H73" s="41" t="s">
        <v>21</v>
      </c>
      <c r="I73" s="21">
        <f t="shared" si="1"/>
        <v>1371280.9</v>
      </c>
      <c r="J73" s="4">
        <v>1371280900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4">
        <v>2163540000</v>
      </c>
      <c r="R73" s="4">
        <v>1639380000</v>
      </c>
      <c r="S73" s="6">
        <f t="shared" si="0"/>
        <v>0</v>
      </c>
    </row>
    <row r="74" spans="1:19" ht="36.75" customHeight="1" outlineLevel="2">
      <c r="A74" s="19" t="s">
        <v>116</v>
      </c>
      <c r="B74" s="41"/>
      <c r="C74" s="41"/>
      <c r="D74" s="41"/>
      <c r="E74" s="41"/>
      <c r="F74" s="41"/>
      <c r="G74" s="41"/>
      <c r="H74" s="41"/>
      <c r="I74" s="21">
        <v>50000</v>
      </c>
      <c r="J74" s="4"/>
      <c r="K74" s="5"/>
      <c r="L74" s="5"/>
      <c r="M74" s="5"/>
      <c r="N74" s="5"/>
      <c r="O74" s="5"/>
      <c r="P74" s="5"/>
      <c r="Q74" s="4"/>
      <c r="R74" s="4"/>
    </row>
    <row r="75" spans="1:19" ht="54" customHeight="1" outlineLevel="3">
      <c r="A75" s="19" t="s">
        <v>98</v>
      </c>
      <c r="B75" s="41" t="s">
        <v>14</v>
      </c>
      <c r="C75" s="41" t="s">
        <v>57</v>
      </c>
      <c r="D75" s="41" t="s">
        <v>26</v>
      </c>
      <c r="E75" s="41" t="s">
        <v>14</v>
      </c>
      <c r="F75" s="41" t="s">
        <v>14</v>
      </c>
      <c r="G75" s="41" t="s">
        <v>21</v>
      </c>
      <c r="H75" s="41" t="s">
        <v>21</v>
      </c>
      <c r="I75" s="21">
        <f>J75/1000+974604.3</f>
        <v>1627885.2000000002</v>
      </c>
      <c r="J75" s="4">
        <v>653280900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4">
        <v>0</v>
      </c>
      <c r="R75" s="4">
        <v>0</v>
      </c>
      <c r="S75" s="6">
        <f t="shared" si="0"/>
        <v>-974604.30000000016</v>
      </c>
    </row>
    <row r="76" spans="1:19" ht="71.25" customHeight="1" outlineLevel="3">
      <c r="A76" s="19" t="s">
        <v>99</v>
      </c>
      <c r="B76" s="41" t="s">
        <v>14</v>
      </c>
      <c r="C76" s="41" t="s">
        <v>57</v>
      </c>
      <c r="D76" s="41" t="s">
        <v>28</v>
      </c>
      <c r="E76" s="41" t="s">
        <v>14</v>
      </c>
      <c r="F76" s="41" t="s">
        <v>14</v>
      </c>
      <c r="G76" s="41" t="s">
        <v>21</v>
      </c>
      <c r="H76" s="41" t="s">
        <v>21</v>
      </c>
      <c r="I76" s="21">
        <f t="shared" si="1"/>
        <v>668000</v>
      </c>
      <c r="J76" s="4">
        <v>668000000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4">
        <v>2108540000</v>
      </c>
      <c r="R76" s="4">
        <v>1579380000</v>
      </c>
      <c r="S76" s="6">
        <f t="shared" si="0"/>
        <v>0</v>
      </c>
    </row>
    <row r="77" spans="1:19" ht="36.75" customHeight="1" outlineLevel="3">
      <c r="A77" s="19" t="s">
        <v>109</v>
      </c>
      <c r="B77" s="41" t="s">
        <v>14</v>
      </c>
      <c r="C77" s="41" t="s">
        <v>57</v>
      </c>
      <c r="D77" s="41" t="s">
        <v>53</v>
      </c>
      <c r="E77" s="41" t="s">
        <v>14</v>
      </c>
      <c r="F77" s="41" t="s">
        <v>14</v>
      </c>
      <c r="G77" s="41" t="s">
        <v>21</v>
      </c>
      <c r="H77" s="41" t="s">
        <v>21</v>
      </c>
      <c r="I77" s="21">
        <f t="shared" si="1"/>
        <v>50000</v>
      </c>
      <c r="J77" s="4">
        <v>50000000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4">
        <v>55000000</v>
      </c>
      <c r="R77" s="4">
        <v>60000000</v>
      </c>
      <c r="S77" s="6">
        <f t="shared" si="0"/>
        <v>0</v>
      </c>
    </row>
    <row r="78" spans="1:19" ht="23.25" hidden="1" customHeight="1" outlineLevel="1">
      <c r="A78" s="19" t="s">
        <v>111</v>
      </c>
      <c r="B78" s="41" t="s">
        <v>14</v>
      </c>
      <c r="C78" s="41" t="s">
        <v>58</v>
      </c>
      <c r="D78" s="41" t="s">
        <v>15</v>
      </c>
      <c r="E78" s="41" t="s">
        <v>14</v>
      </c>
      <c r="F78" s="41" t="s">
        <v>14</v>
      </c>
      <c r="G78" s="41" t="s">
        <v>21</v>
      </c>
      <c r="H78" s="41" t="s">
        <v>21</v>
      </c>
      <c r="I78" s="21">
        <f t="shared" si="1"/>
        <v>0</v>
      </c>
      <c r="J78" s="4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4">
        <v>1000000</v>
      </c>
      <c r="R78" s="4">
        <v>0</v>
      </c>
      <c r="S78" s="6">
        <f t="shared" si="0"/>
        <v>0</v>
      </c>
    </row>
    <row r="79" spans="1:19" hidden="1" outlineLevel="2">
      <c r="A79" s="19" t="s">
        <v>96</v>
      </c>
      <c r="B79" s="41" t="s">
        <v>14</v>
      </c>
      <c r="C79" s="41" t="s">
        <v>58</v>
      </c>
      <c r="D79" s="41" t="s">
        <v>25</v>
      </c>
      <c r="E79" s="41" t="s">
        <v>14</v>
      </c>
      <c r="F79" s="41" t="s">
        <v>14</v>
      </c>
      <c r="G79" s="41" t="s">
        <v>21</v>
      </c>
      <c r="H79" s="41" t="s">
        <v>21</v>
      </c>
      <c r="I79" s="21">
        <f t="shared" si="1"/>
        <v>0</v>
      </c>
      <c r="J79" s="4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4">
        <v>1000000</v>
      </c>
      <c r="R79" s="4">
        <v>0</v>
      </c>
      <c r="S79" s="6">
        <f t="shared" si="0"/>
        <v>0</v>
      </c>
    </row>
    <row r="80" spans="1:19" ht="56.25" hidden="1" outlineLevel="3">
      <c r="A80" s="19" t="s">
        <v>97</v>
      </c>
      <c r="B80" s="41" t="s">
        <v>14</v>
      </c>
      <c r="C80" s="41" t="s">
        <v>58</v>
      </c>
      <c r="D80" s="41" t="s">
        <v>22</v>
      </c>
      <c r="E80" s="41" t="s">
        <v>14</v>
      </c>
      <c r="F80" s="41" t="s">
        <v>14</v>
      </c>
      <c r="G80" s="41" t="s">
        <v>21</v>
      </c>
      <c r="H80" s="41" t="s">
        <v>21</v>
      </c>
      <c r="I80" s="21">
        <f t="shared" si="1"/>
        <v>0</v>
      </c>
      <c r="J80" s="4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4">
        <v>1000000</v>
      </c>
      <c r="R80" s="4">
        <v>0</v>
      </c>
      <c r="S80" s="6">
        <f t="shared" si="0"/>
        <v>0</v>
      </c>
    </row>
    <row r="81" spans="1:19" s="10" customFormat="1" ht="19.5" customHeight="1" outlineLevel="3">
      <c r="A81" s="16" t="s">
        <v>88</v>
      </c>
      <c r="B81" s="40"/>
      <c r="C81" s="40"/>
      <c r="D81" s="40"/>
      <c r="E81" s="40"/>
      <c r="F81" s="40"/>
      <c r="G81" s="40"/>
      <c r="H81" s="40"/>
      <c r="I81" s="31">
        <f>I68+I72</f>
        <v>2455885.2000000002</v>
      </c>
      <c r="J81" s="13"/>
      <c r="K81" s="14"/>
      <c r="L81" s="14"/>
      <c r="M81" s="14"/>
      <c r="N81" s="14"/>
      <c r="O81" s="14"/>
      <c r="P81" s="14"/>
      <c r="Q81" s="13"/>
      <c r="R81" s="13"/>
      <c r="S81" s="15">
        <f>S67-I81</f>
        <v>-1034604.3000000003</v>
      </c>
    </row>
    <row r="82" spans="1:19" s="10" customFormat="1" ht="18.75" customHeight="1">
      <c r="A82" s="16" t="s">
        <v>112</v>
      </c>
      <c r="B82" s="40" t="s">
        <v>14</v>
      </c>
      <c r="C82" s="40" t="s">
        <v>61</v>
      </c>
      <c r="D82" s="40" t="s">
        <v>15</v>
      </c>
      <c r="E82" s="40" t="s">
        <v>14</v>
      </c>
      <c r="F82" s="40" t="s">
        <v>14</v>
      </c>
      <c r="G82" s="40" t="s">
        <v>21</v>
      </c>
      <c r="H82" s="40" t="s">
        <v>21</v>
      </c>
      <c r="I82" s="31"/>
      <c r="J82" s="13">
        <v>96850000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3">
        <v>228443000</v>
      </c>
      <c r="R82" s="13">
        <v>156690700</v>
      </c>
      <c r="S82" s="15">
        <f t="shared" ref="S82:S156" si="2">(J82/1000)-I82</f>
        <v>96850</v>
      </c>
    </row>
    <row r="83" spans="1:19" ht="18.75" customHeight="1" outlineLevel="1">
      <c r="A83" s="19" t="s">
        <v>138</v>
      </c>
      <c r="B83" s="41" t="s">
        <v>14</v>
      </c>
      <c r="C83" s="41" t="s">
        <v>60</v>
      </c>
      <c r="D83" s="41" t="s">
        <v>15</v>
      </c>
      <c r="E83" s="41" t="s">
        <v>14</v>
      </c>
      <c r="F83" s="41" t="s">
        <v>14</v>
      </c>
      <c r="G83" s="41" t="s">
        <v>21</v>
      </c>
      <c r="H83" s="41" t="s">
        <v>21</v>
      </c>
      <c r="I83" s="21">
        <f>I85</f>
        <v>526800</v>
      </c>
      <c r="J83" s="4">
        <v>63800000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4">
        <v>36000000</v>
      </c>
      <c r="R83" s="4">
        <v>0</v>
      </c>
      <c r="S83" s="6">
        <f t="shared" si="2"/>
        <v>-463000</v>
      </c>
    </row>
    <row r="84" spans="1:19" hidden="1" outlineLevel="2">
      <c r="A84" s="19" t="s">
        <v>96</v>
      </c>
      <c r="B84" s="41" t="s">
        <v>14</v>
      </c>
      <c r="C84" s="41" t="s">
        <v>60</v>
      </c>
      <c r="D84" s="41" t="s">
        <v>25</v>
      </c>
      <c r="E84" s="41" t="s">
        <v>14</v>
      </c>
      <c r="F84" s="41" t="s">
        <v>14</v>
      </c>
      <c r="G84" s="41" t="s">
        <v>21</v>
      </c>
      <c r="H84" s="41" t="s">
        <v>21</v>
      </c>
      <c r="I84" s="21">
        <f t="shared" ref="I84:I156" si="3">J84/1000</f>
        <v>63800</v>
      </c>
      <c r="J84" s="4">
        <v>63800000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4">
        <v>36000000</v>
      </c>
      <c r="R84" s="4">
        <v>0</v>
      </c>
      <c r="S84" s="6">
        <f t="shared" si="2"/>
        <v>0</v>
      </c>
    </row>
    <row r="85" spans="1:19" ht="54" customHeight="1" outlineLevel="3">
      <c r="A85" s="19" t="s">
        <v>159</v>
      </c>
      <c r="B85" s="41" t="s">
        <v>14</v>
      </c>
      <c r="C85" s="41" t="s">
        <v>60</v>
      </c>
      <c r="D85" s="41" t="s">
        <v>59</v>
      </c>
      <c r="E85" s="41" t="s">
        <v>14</v>
      </c>
      <c r="F85" s="41" t="s">
        <v>14</v>
      </c>
      <c r="G85" s="41" t="s">
        <v>21</v>
      </c>
      <c r="H85" s="41" t="s">
        <v>21</v>
      </c>
      <c r="I85" s="21">
        <f>J85/1000+463000</f>
        <v>526800</v>
      </c>
      <c r="J85" s="4">
        <v>63800000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4">
        <v>36000000</v>
      </c>
      <c r="R85" s="4">
        <v>0</v>
      </c>
      <c r="S85" s="6">
        <f t="shared" si="2"/>
        <v>-463000</v>
      </c>
    </row>
    <row r="86" spans="1:19" ht="18.75" customHeight="1" outlineLevel="3">
      <c r="A86" s="19" t="s">
        <v>165</v>
      </c>
      <c r="B86" s="41"/>
      <c r="C86" s="41" t="s">
        <v>166</v>
      </c>
      <c r="D86" s="41"/>
      <c r="E86" s="41"/>
      <c r="F86" s="41"/>
      <c r="G86" s="41"/>
      <c r="H86" s="41"/>
      <c r="I86" s="21">
        <f>I87</f>
        <v>101400</v>
      </c>
      <c r="J86" s="4"/>
      <c r="K86" s="5"/>
      <c r="L86" s="5"/>
      <c r="M86" s="5"/>
      <c r="N86" s="5"/>
      <c r="O86" s="5"/>
      <c r="P86" s="5"/>
      <c r="Q86" s="4"/>
      <c r="R86" s="4"/>
    </row>
    <row r="87" spans="1:19" ht="36.75" customHeight="1" outlineLevel="3">
      <c r="A87" s="19" t="s">
        <v>116</v>
      </c>
      <c r="B87" s="41"/>
      <c r="C87" s="41"/>
      <c r="D87" s="41"/>
      <c r="E87" s="41"/>
      <c r="F87" s="41"/>
      <c r="G87" s="41"/>
      <c r="H87" s="41"/>
      <c r="I87" s="21">
        <v>101400</v>
      </c>
      <c r="J87" s="4"/>
      <c r="K87" s="5"/>
      <c r="L87" s="5"/>
      <c r="M87" s="5"/>
      <c r="N87" s="5"/>
      <c r="O87" s="5"/>
      <c r="P87" s="5"/>
      <c r="Q87" s="4"/>
      <c r="R87" s="4"/>
    </row>
    <row r="88" spans="1:19" ht="36.75" customHeight="1" outlineLevel="1">
      <c r="A88" s="19" t="s">
        <v>139</v>
      </c>
      <c r="B88" s="41" t="s">
        <v>14</v>
      </c>
      <c r="C88" s="41" t="s">
        <v>63</v>
      </c>
      <c r="D88" s="41" t="s">
        <v>15</v>
      </c>
      <c r="E88" s="41" t="s">
        <v>14</v>
      </c>
      <c r="F88" s="41" t="s">
        <v>14</v>
      </c>
      <c r="G88" s="41" t="s">
        <v>21</v>
      </c>
      <c r="H88" s="41" t="s">
        <v>21</v>
      </c>
      <c r="I88" s="21">
        <f>I90</f>
        <v>25000</v>
      </c>
      <c r="J88" s="4">
        <v>25000000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4">
        <v>68100000</v>
      </c>
      <c r="R88" s="4">
        <v>44050000</v>
      </c>
      <c r="S88" s="6">
        <f t="shared" si="2"/>
        <v>0</v>
      </c>
    </row>
    <row r="89" spans="1:19" hidden="1" outlineLevel="2">
      <c r="A89" s="19" t="s">
        <v>96</v>
      </c>
      <c r="B89" s="41" t="s">
        <v>14</v>
      </c>
      <c r="C89" s="41" t="s">
        <v>63</v>
      </c>
      <c r="D89" s="41" t="s">
        <v>25</v>
      </c>
      <c r="E89" s="41" t="s">
        <v>14</v>
      </c>
      <c r="F89" s="41" t="s">
        <v>14</v>
      </c>
      <c r="G89" s="41" t="s">
        <v>21</v>
      </c>
      <c r="H89" s="41" t="s">
        <v>21</v>
      </c>
      <c r="I89" s="21">
        <f t="shared" si="3"/>
        <v>25000</v>
      </c>
      <c r="J89" s="4">
        <v>25000000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4">
        <v>68100000</v>
      </c>
      <c r="R89" s="4">
        <v>44050000</v>
      </c>
      <c r="S89" s="6">
        <f t="shared" si="2"/>
        <v>0</v>
      </c>
    </row>
    <row r="90" spans="1:19" ht="36.75" customHeight="1" outlineLevel="3">
      <c r="A90" s="19" t="s">
        <v>113</v>
      </c>
      <c r="B90" s="41" t="s">
        <v>14</v>
      </c>
      <c r="C90" s="41" t="s">
        <v>63</v>
      </c>
      <c r="D90" s="41" t="s">
        <v>62</v>
      </c>
      <c r="E90" s="41" t="s">
        <v>14</v>
      </c>
      <c r="F90" s="41" t="s">
        <v>14</v>
      </c>
      <c r="G90" s="41" t="s">
        <v>21</v>
      </c>
      <c r="H90" s="41" t="s">
        <v>21</v>
      </c>
      <c r="I90" s="21">
        <f t="shared" si="3"/>
        <v>25000</v>
      </c>
      <c r="J90" s="4">
        <v>25000000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4">
        <v>68100000</v>
      </c>
      <c r="R90" s="4">
        <v>44050000</v>
      </c>
      <c r="S90" s="6">
        <f t="shared" si="2"/>
        <v>0</v>
      </c>
    </row>
    <row r="91" spans="1:19" ht="36.75" customHeight="1" outlineLevel="3">
      <c r="A91" s="19" t="s">
        <v>168</v>
      </c>
      <c r="B91" s="41"/>
      <c r="C91" s="41" t="s">
        <v>167</v>
      </c>
      <c r="D91" s="41"/>
      <c r="E91" s="41"/>
      <c r="F91" s="41"/>
      <c r="G91" s="41"/>
      <c r="H91" s="41"/>
      <c r="I91" s="21">
        <f>I92</f>
        <v>114623</v>
      </c>
      <c r="J91" s="4"/>
      <c r="K91" s="5"/>
      <c r="L91" s="5"/>
      <c r="M91" s="5"/>
      <c r="N91" s="5"/>
      <c r="O91" s="5"/>
      <c r="P91" s="5"/>
      <c r="Q91" s="4"/>
      <c r="R91" s="4"/>
    </row>
    <row r="92" spans="1:19" ht="54.75" customHeight="1" outlineLevel="3">
      <c r="A92" s="19" t="s">
        <v>169</v>
      </c>
      <c r="B92" s="41"/>
      <c r="C92" s="41"/>
      <c r="D92" s="41"/>
      <c r="E92" s="41"/>
      <c r="F92" s="41"/>
      <c r="G92" s="41"/>
      <c r="H92" s="41"/>
      <c r="I92" s="21">
        <v>114623</v>
      </c>
      <c r="J92" s="4"/>
      <c r="K92" s="5"/>
      <c r="L92" s="5"/>
      <c r="M92" s="5"/>
      <c r="N92" s="5"/>
      <c r="O92" s="5"/>
      <c r="P92" s="5"/>
      <c r="Q92" s="4"/>
      <c r="R92" s="4"/>
    </row>
    <row r="93" spans="1:19" ht="36.75" customHeight="1" outlineLevel="1">
      <c r="A93" s="19" t="s">
        <v>162</v>
      </c>
      <c r="B93" s="41" t="s">
        <v>14</v>
      </c>
      <c r="C93" s="41" t="s">
        <v>64</v>
      </c>
      <c r="D93" s="41" t="s">
        <v>15</v>
      </c>
      <c r="E93" s="41" t="s">
        <v>14</v>
      </c>
      <c r="F93" s="41" t="s">
        <v>14</v>
      </c>
      <c r="G93" s="41" t="s">
        <v>21</v>
      </c>
      <c r="H93" s="41" t="s">
        <v>21</v>
      </c>
      <c r="I93" s="21">
        <f>I96+I98+I99+I100+I101+I102</f>
        <v>21331.11</v>
      </c>
      <c r="J93" s="4">
        <v>8050000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4">
        <v>124343000</v>
      </c>
      <c r="R93" s="4">
        <v>112640700</v>
      </c>
      <c r="S93" s="6">
        <f t="shared" si="2"/>
        <v>-13281.11</v>
      </c>
    </row>
    <row r="94" spans="1:19" hidden="1" outlineLevel="2">
      <c r="A94" s="19" t="s">
        <v>96</v>
      </c>
      <c r="B94" s="41" t="s">
        <v>14</v>
      </c>
      <c r="C94" s="41" t="s">
        <v>64</v>
      </c>
      <c r="D94" s="41" t="s">
        <v>25</v>
      </c>
      <c r="E94" s="41" t="s">
        <v>14</v>
      </c>
      <c r="F94" s="41" t="s">
        <v>14</v>
      </c>
      <c r="G94" s="41" t="s">
        <v>21</v>
      </c>
      <c r="H94" s="41" t="s">
        <v>21</v>
      </c>
      <c r="I94" s="21">
        <f t="shared" si="3"/>
        <v>8050</v>
      </c>
      <c r="J94" s="4">
        <v>8050000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4">
        <v>124343000</v>
      </c>
      <c r="R94" s="4">
        <v>112640700</v>
      </c>
      <c r="S94" s="6">
        <f t="shared" si="2"/>
        <v>0</v>
      </c>
    </row>
    <row r="95" spans="1:19" ht="56.25" hidden="1" outlineLevel="3">
      <c r="A95" s="19" t="s">
        <v>97</v>
      </c>
      <c r="B95" s="41" t="s">
        <v>14</v>
      </c>
      <c r="C95" s="41" t="s">
        <v>64</v>
      </c>
      <c r="D95" s="41" t="s">
        <v>22</v>
      </c>
      <c r="E95" s="41" t="s">
        <v>14</v>
      </c>
      <c r="F95" s="41" t="s">
        <v>14</v>
      </c>
      <c r="G95" s="41" t="s">
        <v>21</v>
      </c>
      <c r="H95" s="41" t="s">
        <v>21</v>
      </c>
      <c r="I95" s="21">
        <f t="shared" si="3"/>
        <v>0</v>
      </c>
      <c r="J95" s="4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4">
        <v>2100000</v>
      </c>
      <c r="R95" s="4">
        <v>100000</v>
      </c>
      <c r="S95" s="6">
        <f t="shared" si="2"/>
        <v>0</v>
      </c>
    </row>
    <row r="96" spans="1:19" ht="36.75" customHeight="1" outlineLevel="3">
      <c r="A96" s="19" t="s">
        <v>114</v>
      </c>
      <c r="B96" s="41" t="s">
        <v>14</v>
      </c>
      <c r="C96" s="41" t="s">
        <v>64</v>
      </c>
      <c r="D96" s="41" t="s">
        <v>65</v>
      </c>
      <c r="E96" s="41" t="s">
        <v>14</v>
      </c>
      <c r="F96" s="41" t="s">
        <v>14</v>
      </c>
      <c r="G96" s="41" t="s">
        <v>21</v>
      </c>
      <c r="H96" s="41" t="s">
        <v>21</v>
      </c>
      <c r="I96" s="21">
        <f t="shared" si="3"/>
        <v>2400</v>
      </c>
      <c r="J96" s="4">
        <v>2400000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4">
        <v>2400000</v>
      </c>
      <c r="R96" s="4">
        <v>2400000</v>
      </c>
      <c r="S96" s="6">
        <f t="shared" si="2"/>
        <v>0</v>
      </c>
    </row>
    <row r="97" spans="1:19" ht="75" hidden="1" outlineLevel="3">
      <c r="A97" s="19" t="s">
        <v>99</v>
      </c>
      <c r="B97" s="41" t="s">
        <v>14</v>
      </c>
      <c r="C97" s="41" t="s">
        <v>64</v>
      </c>
      <c r="D97" s="41" t="s">
        <v>28</v>
      </c>
      <c r="E97" s="41" t="s">
        <v>14</v>
      </c>
      <c r="F97" s="41" t="s">
        <v>14</v>
      </c>
      <c r="G97" s="41" t="s">
        <v>21</v>
      </c>
      <c r="H97" s="41" t="s">
        <v>21</v>
      </c>
      <c r="I97" s="21">
        <f t="shared" si="3"/>
        <v>0</v>
      </c>
      <c r="J97" s="4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4">
        <v>110563000</v>
      </c>
      <c r="R97" s="4">
        <v>101660700</v>
      </c>
      <c r="S97" s="6">
        <f t="shared" si="2"/>
        <v>0</v>
      </c>
    </row>
    <row r="98" spans="1:19" ht="54.75" customHeight="1" outlineLevel="3">
      <c r="A98" s="19" t="s">
        <v>100</v>
      </c>
      <c r="B98" s="41" t="s">
        <v>14</v>
      </c>
      <c r="C98" s="41" t="s">
        <v>64</v>
      </c>
      <c r="D98" s="41" t="s">
        <v>29</v>
      </c>
      <c r="E98" s="41" t="s">
        <v>14</v>
      </c>
      <c r="F98" s="41" t="s">
        <v>14</v>
      </c>
      <c r="G98" s="41" t="s">
        <v>21</v>
      </c>
      <c r="H98" s="41" t="s">
        <v>21</v>
      </c>
      <c r="I98" s="21">
        <f t="shared" si="3"/>
        <v>300</v>
      </c>
      <c r="J98" s="4">
        <v>300000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4">
        <v>650000</v>
      </c>
      <c r="R98" s="4">
        <v>0</v>
      </c>
      <c r="S98" s="6">
        <f t="shared" si="2"/>
        <v>0</v>
      </c>
    </row>
    <row r="99" spans="1:19" ht="54.75" customHeight="1" outlineLevel="3">
      <c r="A99" s="19" t="s">
        <v>158</v>
      </c>
      <c r="B99" s="41" t="s">
        <v>14</v>
      </c>
      <c r="C99" s="41" t="s">
        <v>64</v>
      </c>
      <c r="D99" s="41" t="s">
        <v>66</v>
      </c>
      <c r="E99" s="41" t="s">
        <v>14</v>
      </c>
      <c r="F99" s="41" t="s">
        <v>14</v>
      </c>
      <c r="G99" s="41" t="s">
        <v>21</v>
      </c>
      <c r="H99" s="41" t="s">
        <v>21</v>
      </c>
      <c r="I99" s="21">
        <f t="shared" si="3"/>
        <v>150</v>
      </c>
      <c r="J99" s="4">
        <v>150000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4">
        <v>150000</v>
      </c>
      <c r="R99" s="4">
        <v>0</v>
      </c>
      <c r="S99" s="6">
        <f t="shared" si="2"/>
        <v>0</v>
      </c>
    </row>
    <row r="100" spans="1:19" ht="54" customHeight="1" outlineLevel="3">
      <c r="A100" s="19" t="s">
        <v>160</v>
      </c>
      <c r="B100" s="41" t="s">
        <v>14</v>
      </c>
      <c r="C100" s="41" t="s">
        <v>64</v>
      </c>
      <c r="D100" s="41" t="s">
        <v>33</v>
      </c>
      <c r="E100" s="41" t="s">
        <v>14</v>
      </c>
      <c r="F100" s="41" t="s">
        <v>14</v>
      </c>
      <c r="G100" s="41" t="s">
        <v>21</v>
      </c>
      <c r="H100" s="41" t="s">
        <v>21</v>
      </c>
      <c r="I100" s="21">
        <f t="shared" si="3"/>
        <v>5000</v>
      </c>
      <c r="J100" s="4">
        <v>5000000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4">
        <v>8280000</v>
      </c>
      <c r="R100" s="4">
        <v>8280000</v>
      </c>
      <c r="S100" s="6">
        <f t="shared" si="2"/>
        <v>0</v>
      </c>
    </row>
    <row r="101" spans="1:19" ht="54.75" customHeight="1" outlineLevel="3">
      <c r="A101" s="19" t="s">
        <v>156</v>
      </c>
      <c r="B101" s="41" t="s">
        <v>14</v>
      </c>
      <c r="C101" s="41" t="s">
        <v>64</v>
      </c>
      <c r="D101" s="41" t="s">
        <v>32</v>
      </c>
      <c r="E101" s="41" t="s">
        <v>14</v>
      </c>
      <c r="F101" s="41" t="s">
        <v>14</v>
      </c>
      <c r="G101" s="41" t="s">
        <v>21</v>
      </c>
      <c r="H101" s="41" t="s">
        <v>21</v>
      </c>
      <c r="I101" s="21">
        <f t="shared" si="3"/>
        <v>200</v>
      </c>
      <c r="J101" s="4">
        <v>200000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4">
        <v>200000</v>
      </c>
      <c r="R101" s="4">
        <v>200000</v>
      </c>
      <c r="S101" s="6">
        <f t="shared" si="2"/>
        <v>0</v>
      </c>
    </row>
    <row r="102" spans="1:19" ht="54.75" customHeight="1" outlineLevel="3">
      <c r="A102" s="19" t="s">
        <v>98</v>
      </c>
      <c r="B102" s="41"/>
      <c r="C102" s="41"/>
      <c r="D102" s="41"/>
      <c r="E102" s="41"/>
      <c r="F102" s="41"/>
      <c r="G102" s="41"/>
      <c r="H102" s="41"/>
      <c r="I102" s="21">
        <v>13281.11</v>
      </c>
      <c r="J102" s="4"/>
      <c r="K102" s="5"/>
      <c r="L102" s="5"/>
      <c r="M102" s="5"/>
      <c r="N102" s="5"/>
      <c r="O102" s="5"/>
      <c r="P102" s="5"/>
      <c r="Q102" s="4"/>
      <c r="R102" s="4"/>
    </row>
    <row r="103" spans="1:19" s="10" customFormat="1" outlineLevel="3">
      <c r="A103" s="16" t="s">
        <v>89</v>
      </c>
      <c r="B103" s="40"/>
      <c r="C103" s="40"/>
      <c r="D103" s="40"/>
      <c r="E103" s="40"/>
      <c r="F103" s="40"/>
      <c r="G103" s="40"/>
      <c r="H103" s="40"/>
      <c r="I103" s="31">
        <f>I83+I86+I88+I91+I93</f>
        <v>789154.11</v>
      </c>
      <c r="J103" s="13"/>
      <c r="K103" s="14"/>
      <c r="L103" s="14"/>
      <c r="M103" s="14"/>
      <c r="N103" s="14"/>
      <c r="O103" s="14"/>
      <c r="P103" s="14"/>
      <c r="Q103" s="13"/>
      <c r="R103" s="13"/>
      <c r="S103" s="15">
        <f>S82-I103</f>
        <v>-692304.11</v>
      </c>
    </row>
    <row r="104" spans="1:19" s="10" customFormat="1">
      <c r="A104" s="16" t="s">
        <v>115</v>
      </c>
      <c r="B104" s="40" t="s">
        <v>14</v>
      </c>
      <c r="C104" s="40" t="s">
        <v>69</v>
      </c>
      <c r="D104" s="40" t="s">
        <v>15</v>
      </c>
      <c r="E104" s="40" t="s">
        <v>14</v>
      </c>
      <c r="F104" s="40" t="s">
        <v>14</v>
      </c>
      <c r="G104" s="40" t="s">
        <v>21</v>
      </c>
      <c r="H104" s="40" t="s">
        <v>21</v>
      </c>
      <c r="I104" s="31"/>
      <c r="J104" s="13">
        <v>236885000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3">
        <v>31007100</v>
      </c>
      <c r="R104" s="13">
        <v>16460600</v>
      </c>
      <c r="S104" s="15">
        <f t="shared" si="2"/>
        <v>236885</v>
      </c>
    </row>
    <row r="105" spans="1:19" outlineLevel="1">
      <c r="A105" s="19" t="s">
        <v>140</v>
      </c>
      <c r="B105" s="41" t="s">
        <v>14</v>
      </c>
      <c r="C105" s="41" t="s">
        <v>68</v>
      </c>
      <c r="D105" s="41" t="s">
        <v>15</v>
      </c>
      <c r="E105" s="41" t="s">
        <v>14</v>
      </c>
      <c r="F105" s="41" t="s">
        <v>14</v>
      </c>
      <c r="G105" s="41" t="s">
        <v>21</v>
      </c>
      <c r="H105" s="41" t="s">
        <v>21</v>
      </c>
      <c r="I105" s="21">
        <f>I107+I108+I109+I110+I111</f>
        <v>455253.45999999996</v>
      </c>
      <c r="J105" s="4">
        <v>236885000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4">
        <v>2000000</v>
      </c>
      <c r="R105" s="4">
        <v>2800000</v>
      </c>
      <c r="S105" s="6">
        <f t="shared" si="2"/>
        <v>-218368.45999999996</v>
      </c>
    </row>
    <row r="106" spans="1:19" hidden="1" outlineLevel="2">
      <c r="A106" s="19" t="s">
        <v>96</v>
      </c>
      <c r="B106" s="41" t="s">
        <v>14</v>
      </c>
      <c r="C106" s="41" t="s">
        <v>68</v>
      </c>
      <c r="D106" s="41" t="s">
        <v>25</v>
      </c>
      <c r="E106" s="41" t="s">
        <v>14</v>
      </c>
      <c r="F106" s="41" t="s">
        <v>14</v>
      </c>
      <c r="G106" s="41" t="s">
        <v>21</v>
      </c>
      <c r="H106" s="41" t="s">
        <v>21</v>
      </c>
      <c r="I106" s="21">
        <f t="shared" si="3"/>
        <v>236885</v>
      </c>
      <c r="J106" s="4">
        <v>236885000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4">
        <v>2000000</v>
      </c>
      <c r="R106" s="4">
        <v>2800000</v>
      </c>
      <c r="S106" s="6">
        <f t="shared" si="2"/>
        <v>0</v>
      </c>
    </row>
    <row r="107" spans="1:19" ht="36.75" customHeight="1" outlineLevel="3">
      <c r="A107" s="19" t="s">
        <v>116</v>
      </c>
      <c r="B107" s="41" t="s">
        <v>14</v>
      </c>
      <c r="C107" s="41" t="s">
        <v>68</v>
      </c>
      <c r="D107" s="41" t="s">
        <v>67</v>
      </c>
      <c r="E107" s="41" t="s">
        <v>14</v>
      </c>
      <c r="F107" s="41" t="s">
        <v>14</v>
      </c>
      <c r="G107" s="41" t="s">
        <v>21</v>
      </c>
      <c r="H107" s="41" t="s">
        <v>21</v>
      </c>
      <c r="I107" s="21">
        <f>J107/1000+38000</f>
        <v>130810</v>
      </c>
      <c r="J107" s="4">
        <v>92810000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4">
        <v>0</v>
      </c>
      <c r="R107" s="4">
        <v>0</v>
      </c>
      <c r="S107" s="6">
        <f t="shared" si="2"/>
        <v>-38000</v>
      </c>
    </row>
    <row r="108" spans="1:19" ht="36.75" customHeight="1" outlineLevel="3">
      <c r="A108" s="19" t="s">
        <v>114</v>
      </c>
      <c r="B108" s="41" t="s">
        <v>14</v>
      </c>
      <c r="C108" s="41" t="s">
        <v>68</v>
      </c>
      <c r="D108" s="41" t="s">
        <v>65</v>
      </c>
      <c r="E108" s="41" t="s">
        <v>14</v>
      </c>
      <c r="F108" s="41" t="s">
        <v>14</v>
      </c>
      <c r="G108" s="41" t="s">
        <v>21</v>
      </c>
      <c r="H108" s="41" t="s">
        <v>21</v>
      </c>
      <c r="I108" s="21">
        <f t="shared" si="3"/>
        <v>300</v>
      </c>
      <c r="J108" s="4">
        <v>300000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4">
        <v>300000</v>
      </c>
      <c r="R108" s="4">
        <v>300000</v>
      </c>
      <c r="S108" s="6">
        <f t="shared" si="2"/>
        <v>0</v>
      </c>
    </row>
    <row r="109" spans="1:19" ht="54.75" customHeight="1" outlineLevel="3">
      <c r="A109" s="19" t="s">
        <v>98</v>
      </c>
      <c r="B109" s="41" t="s">
        <v>14</v>
      </c>
      <c r="C109" s="41" t="s">
        <v>68</v>
      </c>
      <c r="D109" s="41" t="s">
        <v>26</v>
      </c>
      <c r="E109" s="41" t="s">
        <v>14</v>
      </c>
      <c r="F109" s="41" t="s">
        <v>14</v>
      </c>
      <c r="G109" s="41" t="s">
        <v>21</v>
      </c>
      <c r="H109" s="41" t="s">
        <v>21</v>
      </c>
      <c r="I109" s="21">
        <f>J109/1000+180368.46</f>
        <v>310368.45999999996</v>
      </c>
      <c r="J109" s="4">
        <v>130000000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4">
        <v>0</v>
      </c>
      <c r="R109" s="4">
        <v>0</v>
      </c>
      <c r="S109" s="6">
        <f t="shared" si="2"/>
        <v>-180368.45999999996</v>
      </c>
    </row>
    <row r="110" spans="1:19" ht="54" customHeight="1" outlineLevel="3">
      <c r="A110" s="19" t="s">
        <v>117</v>
      </c>
      <c r="B110" s="41" t="s">
        <v>14</v>
      </c>
      <c r="C110" s="41" t="s">
        <v>68</v>
      </c>
      <c r="D110" s="41" t="s">
        <v>70</v>
      </c>
      <c r="E110" s="41" t="s">
        <v>14</v>
      </c>
      <c r="F110" s="41" t="s">
        <v>14</v>
      </c>
      <c r="G110" s="41" t="s">
        <v>21</v>
      </c>
      <c r="H110" s="41" t="s">
        <v>21</v>
      </c>
      <c r="I110" s="21">
        <f t="shared" si="3"/>
        <v>11375</v>
      </c>
      <c r="J110" s="4">
        <v>11375000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4">
        <v>0</v>
      </c>
      <c r="R110" s="4">
        <v>0</v>
      </c>
      <c r="S110" s="6">
        <f t="shared" si="2"/>
        <v>0</v>
      </c>
    </row>
    <row r="111" spans="1:19" ht="54" customHeight="1" outlineLevel="3">
      <c r="A111" s="19" t="s">
        <v>156</v>
      </c>
      <c r="B111" s="41" t="s">
        <v>14</v>
      </c>
      <c r="C111" s="41" t="s">
        <v>68</v>
      </c>
      <c r="D111" s="41" t="s">
        <v>32</v>
      </c>
      <c r="E111" s="41" t="s">
        <v>14</v>
      </c>
      <c r="F111" s="41" t="s">
        <v>14</v>
      </c>
      <c r="G111" s="41" t="s">
        <v>21</v>
      </c>
      <c r="H111" s="41" t="s">
        <v>21</v>
      </c>
      <c r="I111" s="21">
        <f t="shared" si="3"/>
        <v>2400</v>
      </c>
      <c r="J111" s="4">
        <v>2400000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4">
        <v>1700000</v>
      </c>
      <c r="R111" s="4">
        <v>2500000</v>
      </c>
      <c r="S111" s="6">
        <f t="shared" si="2"/>
        <v>0</v>
      </c>
    </row>
    <row r="112" spans="1:19" ht="37.5" hidden="1" outlineLevel="1">
      <c r="A112" s="19" t="s">
        <v>141</v>
      </c>
      <c r="B112" s="41" t="s">
        <v>14</v>
      </c>
      <c r="C112" s="41" t="s">
        <v>71</v>
      </c>
      <c r="D112" s="41" t="s">
        <v>15</v>
      </c>
      <c r="E112" s="41" t="s">
        <v>14</v>
      </c>
      <c r="F112" s="41" t="s">
        <v>14</v>
      </c>
      <c r="G112" s="41" t="s">
        <v>21</v>
      </c>
      <c r="H112" s="41" t="s">
        <v>21</v>
      </c>
      <c r="I112" s="21">
        <f t="shared" si="3"/>
        <v>0</v>
      </c>
      <c r="J112" s="4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4">
        <v>29007100</v>
      </c>
      <c r="R112" s="4">
        <v>13660600</v>
      </c>
      <c r="S112" s="6">
        <f t="shared" si="2"/>
        <v>0</v>
      </c>
    </row>
    <row r="113" spans="1:19" hidden="1" outlineLevel="2">
      <c r="A113" s="19" t="s">
        <v>96</v>
      </c>
      <c r="B113" s="41" t="s">
        <v>14</v>
      </c>
      <c r="C113" s="41" t="s">
        <v>71</v>
      </c>
      <c r="D113" s="41" t="s">
        <v>25</v>
      </c>
      <c r="E113" s="41" t="s">
        <v>14</v>
      </c>
      <c r="F113" s="41" t="s">
        <v>14</v>
      </c>
      <c r="G113" s="41" t="s">
        <v>21</v>
      </c>
      <c r="H113" s="41" t="s">
        <v>21</v>
      </c>
      <c r="I113" s="21">
        <f t="shared" si="3"/>
        <v>0</v>
      </c>
      <c r="J113" s="4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4">
        <v>29007100</v>
      </c>
      <c r="R113" s="4">
        <v>13660600</v>
      </c>
      <c r="S113" s="6">
        <f t="shared" si="2"/>
        <v>0</v>
      </c>
    </row>
    <row r="114" spans="1:19" ht="56.25" hidden="1" outlineLevel="3">
      <c r="A114" s="19" t="s">
        <v>97</v>
      </c>
      <c r="B114" s="41" t="s">
        <v>14</v>
      </c>
      <c r="C114" s="41" t="s">
        <v>71</v>
      </c>
      <c r="D114" s="41" t="s">
        <v>22</v>
      </c>
      <c r="E114" s="41" t="s">
        <v>14</v>
      </c>
      <c r="F114" s="41" t="s">
        <v>14</v>
      </c>
      <c r="G114" s="41" t="s">
        <v>21</v>
      </c>
      <c r="H114" s="41" t="s">
        <v>21</v>
      </c>
      <c r="I114" s="21">
        <f t="shared" si="3"/>
        <v>0</v>
      </c>
      <c r="J114" s="4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4">
        <v>11530000</v>
      </c>
      <c r="R114" s="4">
        <v>8110000</v>
      </c>
      <c r="S114" s="6">
        <f t="shared" si="2"/>
        <v>0</v>
      </c>
    </row>
    <row r="115" spans="1:19" ht="75" hidden="1" outlineLevel="3">
      <c r="A115" s="19" t="s">
        <v>99</v>
      </c>
      <c r="B115" s="41" t="s">
        <v>14</v>
      </c>
      <c r="C115" s="41" t="s">
        <v>71</v>
      </c>
      <c r="D115" s="41" t="s">
        <v>28</v>
      </c>
      <c r="E115" s="41" t="s">
        <v>14</v>
      </c>
      <c r="F115" s="41" t="s">
        <v>14</v>
      </c>
      <c r="G115" s="41" t="s">
        <v>21</v>
      </c>
      <c r="H115" s="41" t="s">
        <v>21</v>
      </c>
      <c r="I115" s="21">
        <f t="shared" si="3"/>
        <v>0</v>
      </c>
      <c r="J115" s="4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4">
        <v>17477100</v>
      </c>
      <c r="R115" s="4">
        <v>5550600</v>
      </c>
      <c r="S115" s="6">
        <f t="shared" si="2"/>
        <v>0</v>
      </c>
    </row>
    <row r="116" spans="1:19" s="10" customFormat="1" ht="18.75" customHeight="1" outlineLevel="3">
      <c r="A116" s="16" t="s">
        <v>90</v>
      </c>
      <c r="B116" s="40"/>
      <c r="C116" s="40"/>
      <c r="D116" s="40"/>
      <c r="E116" s="40"/>
      <c r="F116" s="40"/>
      <c r="G116" s="40"/>
      <c r="H116" s="40"/>
      <c r="I116" s="31">
        <f>I105</f>
        <v>455253.45999999996</v>
      </c>
      <c r="J116" s="13"/>
      <c r="K116" s="14"/>
      <c r="L116" s="14"/>
      <c r="M116" s="14"/>
      <c r="N116" s="14"/>
      <c r="O116" s="14"/>
      <c r="P116" s="14"/>
      <c r="Q116" s="13"/>
      <c r="R116" s="13"/>
      <c r="S116" s="15">
        <f>S104-I116</f>
        <v>-218368.45999999996</v>
      </c>
    </row>
    <row r="117" spans="1:19" s="10" customFormat="1" ht="18.75" customHeight="1">
      <c r="A117" s="16" t="s">
        <v>118</v>
      </c>
      <c r="B117" s="40" t="s">
        <v>14</v>
      </c>
      <c r="C117" s="40" t="s">
        <v>73</v>
      </c>
      <c r="D117" s="40" t="s">
        <v>15</v>
      </c>
      <c r="E117" s="40" t="s">
        <v>14</v>
      </c>
      <c r="F117" s="40" t="s">
        <v>14</v>
      </c>
      <c r="G117" s="40" t="s">
        <v>21</v>
      </c>
      <c r="H117" s="40" t="s">
        <v>21</v>
      </c>
      <c r="I117" s="31"/>
      <c r="J117" s="13">
        <v>607563100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3">
        <v>119965100</v>
      </c>
      <c r="R117" s="13">
        <v>111826800</v>
      </c>
      <c r="S117" s="15">
        <f t="shared" si="2"/>
        <v>607563.1</v>
      </c>
    </row>
    <row r="118" spans="1:19" s="25" customFormat="1" ht="18.75" customHeight="1" outlineLevel="1">
      <c r="A118" s="19" t="s">
        <v>163</v>
      </c>
      <c r="B118" s="22" t="s">
        <v>164</v>
      </c>
      <c r="C118" s="22"/>
      <c r="D118" s="21">
        <v>266903000</v>
      </c>
      <c r="E118" s="32">
        <f>E119</f>
        <v>266903</v>
      </c>
      <c r="F118" s="23"/>
      <c r="G118" s="24"/>
      <c r="I118" s="32">
        <f>I119</f>
        <v>256904.59999999998</v>
      </c>
    </row>
    <row r="119" spans="1:19" s="25" customFormat="1" ht="54" customHeight="1" outlineLevel="2">
      <c r="A119" s="19" t="s">
        <v>119</v>
      </c>
      <c r="B119" s="22" t="s">
        <v>164</v>
      </c>
      <c r="C119" s="22" t="s">
        <v>74</v>
      </c>
      <c r="D119" s="21">
        <v>266903000</v>
      </c>
      <c r="E119" s="32">
        <f>D119/1000</f>
        <v>266903</v>
      </c>
      <c r="F119" s="23"/>
      <c r="G119" s="24"/>
      <c r="I119" s="21">
        <f>266904.6-10000</f>
        <v>256904.59999999998</v>
      </c>
    </row>
    <row r="120" spans="1:19" ht="36.75" customHeight="1" outlineLevel="1">
      <c r="A120" s="19" t="s">
        <v>142</v>
      </c>
      <c r="B120" s="41" t="s">
        <v>14</v>
      </c>
      <c r="C120" s="41" t="s">
        <v>72</v>
      </c>
      <c r="D120" s="41" t="s">
        <v>15</v>
      </c>
      <c r="E120" s="41" t="s">
        <v>14</v>
      </c>
      <c r="F120" s="41" t="s">
        <v>14</v>
      </c>
      <c r="G120" s="41" t="s">
        <v>21</v>
      </c>
      <c r="H120" s="41" t="s">
        <v>21</v>
      </c>
      <c r="I120" s="21">
        <f>I122+I123+I124+I125+I128+I129</f>
        <v>697042.92</v>
      </c>
      <c r="J120" s="4">
        <v>607563100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4">
        <v>119965100</v>
      </c>
      <c r="R120" s="4">
        <v>111826800</v>
      </c>
      <c r="S120" s="6">
        <f t="shared" si="2"/>
        <v>-89479.820000000065</v>
      </c>
    </row>
    <row r="121" spans="1:19" hidden="1" outlineLevel="2">
      <c r="A121" s="19" t="s">
        <v>96</v>
      </c>
      <c r="B121" s="41" t="s">
        <v>14</v>
      </c>
      <c r="C121" s="41" t="s">
        <v>72</v>
      </c>
      <c r="D121" s="41" t="s">
        <v>25</v>
      </c>
      <c r="E121" s="41" t="s">
        <v>14</v>
      </c>
      <c r="F121" s="41" t="s">
        <v>14</v>
      </c>
      <c r="G121" s="41" t="s">
        <v>21</v>
      </c>
      <c r="H121" s="41" t="s">
        <v>21</v>
      </c>
      <c r="I121" s="21">
        <f t="shared" si="3"/>
        <v>607563.1</v>
      </c>
      <c r="J121" s="4">
        <v>607563100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4">
        <v>119965100</v>
      </c>
      <c r="R121" s="4">
        <v>111826800</v>
      </c>
      <c r="S121" s="6">
        <f t="shared" si="2"/>
        <v>0</v>
      </c>
    </row>
    <row r="122" spans="1:19" ht="56.25" hidden="1" outlineLevel="3">
      <c r="A122" s="19" t="s">
        <v>97</v>
      </c>
      <c r="B122" s="41" t="s">
        <v>14</v>
      </c>
      <c r="C122" s="41" t="s">
        <v>72</v>
      </c>
      <c r="D122" s="41" t="s">
        <v>22</v>
      </c>
      <c r="E122" s="41" t="s">
        <v>14</v>
      </c>
      <c r="F122" s="41" t="s">
        <v>14</v>
      </c>
      <c r="G122" s="41" t="s">
        <v>21</v>
      </c>
      <c r="H122" s="41" t="s">
        <v>21</v>
      </c>
      <c r="I122" s="21">
        <f>J122/1000-34581</f>
        <v>0</v>
      </c>
      <c r="J122" s="4">
        <v>34581000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4">
        <v>0</v>
      </c>
      <c r="R122" s="4">
        <v>0</v>
      </c>
      <c r="S122" s="6">
        <f t="shared" si="2"/>
        <v>34581</v>
      </c>
    </row>
    <row r="123" spans="1:19" ht="54" customHeight="1" outlineLevel="3">
      <c r="A123" s="19" t="s">
        <v>119</v>
      </c>
      <c r="B123" s="41" t="s">
        <v>14</v>
      </c>
      <c r="C123" s="41" t="s">
        <v>72</v>
      </c>
      <c r="D123" s="41" t="s">
        <v>74</v>
      </c>
      <c r="E123" s="41" t="s">
        <v>14</v>
      </c>
      <c r="F123" s="41" t="s">
        <v>14</v>
      </c>
      <c r="G123" s="41" t="s">
        <v>21</v>
      </c>
      <c r="H123" s="41" t="s">
        <v>21</v>
      </c>
      <c r="I123" s="21">
        <v>400000</v>
      </c>
      <c r="J123" s="4">
        <v>400000000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4">
        <v>0</v>
      </c>
      <c r="R123" s="4">
        <v>0</v>
      </c>
      <c r="S123" s="6">
        <f t="shared" si="2"/>
        <v>0</v>
      </c>
    </row>
    <row r="124" spans="1:19" ht="36.75" customHeight="1" outlineLevel="3">
      <c r="A124" s="19" t="s">
        <v>114</v>
      </c>
      <c r="B124" s="41" t="s">
        <v>14</v>
      </c>
      <c r="C124" s="41" t="s">
        <v>72</v>
      </c>
      <c r="D124" s="41" t="s">
        <v>65</v>
      </c>
      <c r="E124" s="41" t="s">
        <v>14</v>
      </c>
      <c r="F124" s="41" t="s">
        <v>14</v>
      </c>
      <c r="G124" s="41" t="s">
        <v>21</v>
      </c>
      <c r="H124" s="41" t="s">
        <v>21</v>
      </c>
      <c r="I124" s="21">
        <f t="shared" si="3"/>
        <v>12010</v>
      </c>
      <c r="J124" s="4">
        <v>12010000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4">
        <v>8300000</v>
      </c>
      <c r="R124" s="4">
        <v>7860000</v>
      </c>
      <c r="S124" s="6">
        <f t="shared" si="2"/>
        <v>0</v>
      </c>
    </row>
    <row r="125" spans="1:19" ht="54" customHeight="1" outlineLevel="3">
      <c r="A125" s="19" t="s">
        <v>98</v>
      </c>
      <c r="B125" s="41" t="s">
        <v>14</v>
      </c>
      <c r="C125" s="41" t="s">
        <v>72</v>
      </c>
      <c r="D125" s="41" t="s">
        <v>26</v>
      </c>
      <c r="E125" s="41" t="s">
        <v>14</v>
      </c>
      <c r="F125" s="41" t="s">
        <v>14</v>
      </c>
      <c r="G125" s="41" t="s">
        <v>21</v>
      </c>
      <c r="H125" s="41" t="s">
        <v>21</v>
      </c>
      <c r="I125" s="21">
        <f>J125/1000+124060.82</f>
        <v>284060.82</v>
      </c>
      <c r="J125" s="4">
        <v>160000000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4">
        <v>0</v>
      </c>
      <c r="R125" s="4">
        <v>0</v>
      </c>
      <c r="S125" s="6">
        <f t="shared" si="2"/>
        <v>-124060.82</v>
      </c>
    </row>
    <row r="126" spans="1:19" ht="75" hidden="1" outlineLevel="3">
      <c r="A126" s="19" t="s">
        <v>99</v>
      </c>
      <c r="B126" s="41" t="s">
        <v>14</v>
      </c>
      <c r="C126" s="41" t="s">
        <v>72</v>
      </c>
      <c r="D126" s="41" t="s">
        <v>28</v>
      </c>
      <c r="E126" s="41" t="s">
        <v>14</v>
      </c>
      <c r="F126" s="41" t="s">
        <v>14</v>
      </c>
      <c r="G126" s="41" t="s">
        <v>21</v>
      </c>
      <c r="H126" s="41" t="s">
        <v>21</v>
      </c>
      <c r="I126" s="21">
        <f t="shared" si="3"/>
        <v>0</v>
      </c>
      <c r="J126" s="4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4">
        <v>110060000</v>
      </c>
      <c r="R126" s="4">
        <v>103166800</v>
      </c>
      <c r="S126" s="6">
        <f t="shared" si="2"/>
        <v>0</v>
      </c>
    </row>
    <row r="127" spans="1:19" ht="56.25" hidden="1" outlineLevel="3">
      <c r="A127" s="19" t="s">
        <v>100</v>
      </c>
      <c r="B127" s="41" t="s">
        <v>14</v>
      </c>
      <c r="C127" s="41" t="s">
        <v>72</v>
      </c>
      <c r="D127" s="41" t="s">
        <v>29</v>
      </c>
      <c r="E127" s="41" t="s">
        <v>14</v>
      </c>
      <c r="F127" s="41" t="s">
        <v>14</v>
      </c>
      <c r="G127" s="41" t="s">
        <v>21</v>
      </c>
      <c r="H127" s="41" t="s">
        <v>21</v>
      </c>
      <c r="I127" s="21">
        <f t="shared" si="3"/>
        <v>0</v>
      </c>
      <c r="J127" s="4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4">
        <v>350000</v>
      </c>
      <c r="R127" s="4">
        <v>0</v>
      </c>
      <c r="S127" s="6">
        <f t="shared" si="2"/>
        <v>0</v>
      </c>
    </row>
    <row r="128" spans="1:19" ht="54" customHeight="1" outlineLevel="3">
      <c r="A128" s="19" t="s">
        <v>158</v>
      </c>
      <c r="B128" s="41" t="s">
        <v>14</v>
      </c>
      <c r="C128" s="41" t="s">
        <v>72</v>
      </c>
      <c r="D128" s="41" t="s">
        <v>66</v>
      </c>
      <c r="E128" s="41" t="s">
        <v>14</v>
      </c>
      <c r="F128" s="41" t="s">
        <v>14</v>
      </c>
      <c r="G128" s="41" t="s">
        <v>21</v>
      </c>
      <c r="H128" s="41" t="s">
        <v>21</v>
      </c>
      <c r="I128" s="21">
        <f t="shared" si="3"/>
        <v>272.10000000000002</v>
      </c>
      <c r="J128" s="4">
        <v>272100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4">
        <v>455100</v>
      </c>
      <c r="R128" s="4">
        <v>0</v>
      </c>
      <c r="S128" s="6">
        <f t="shared" si="2"/>
        <v>0</v>
      </c>
    </row>
    <row r="129" spans="1:19" ht="54" customHeight="1" outlineLevel="3">
      <c r="A129" s="19" t="s">
        <v>156</v>
      </c>
      <c r="B129" s="41" t="s">
        <v>14</v>
      </c>
      <c r="C129" s="41" t="s">
        <v>72</v>
      </c>
      <c r="D129" s="41" t="s">
        <v>32</v>
      </c>
      <c r="E129" s="41" t="s">
        <v>14</v>
      </c>
      <c r="F129" s="41" t="s">
        <v>14</v>
      </c>
      <c r="G129" s="41" t="s">
        <v>21</v>
      </c>
      <c r="H129" s="41" t="s">
        <v>21</v>
      </c>
      <c r="I129" s="21">
        <f t="shared" si="3"/>
        <v>700</v>
      </c>
      <c r="J129" s="4">
        <v>700000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4">
        <v>800000</v>
      </c>
      <c r="R129" s="4">
        <v>800000</v>
      </c>
      <c r="S129" s="6">
        <f t="shared" si="2"/>
        <v>0</v>
      </c>
    </row>
    <row r="130" spans="1:19" s="10" customFormat="1" ht="18.75" customHeight="1" outlineLevel="3">
      <c r="A130" s="16" t="s">
        <v>91</v>
      </c>
      <c r="B130" s="40"/>
      <c r="C130" s="40"/>
      <c r="D130" s="40"/>
      <c r="E130" s="40"/>
      <c r="F130" s="40"/>
      <c r="G130" s="40"/>
      <c r="H130" s="40"/>
      <c r="I130" s="31">
        <f>I120+I118</f>
        <v>953947.52</v>
      </c>
      <c r="J130" s="13"/>
      <c r="K130" s="14"/>
      <c r="L130" s="14"/>
      <c r="M130" s="14"/>
      <c r="N130" s="14"/>
      <c r="O130" s="14"/>
      <c r="P130" s="14"/>
      <c r="Q130" s="13"/>
      <c r="R130" s="13"/>
      <c r="S130" s="15">
        <f>S117-I130</f>
        <v>-346384.42000000004</v>
      </c>
    </row>
    <row r="131" spans="1:19" s="10" customFormat="1" ht="18.75" customHeight="1">
      <c r="A131" s="16" t="s">
        <v>120</v>
      </c>
      <c r="B131" s="40" t="s">
        <v>14</v>
      </c>
      <c r="C131" s="40" t="s">
        <v>76</v>
      </c>
      <c r="D131" s="40" t="s">
        <v>15</v>
      </c>
      <c r="E131" s="40" t="s">
        <v>14</v>
      </c>
      <c r="F131" s="40" t="s">
        <v>14</v>
      </c>
      <c r="G131" s="40" t="s">
        <v>21</v>
      </c>
      <c r="H131" s="40" t="s">
        <v>21</v>
      </c>
      <c r="I131" s="31"/>
      <c r="J131" s="13">
        <v>5364050460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3">
        <v>5876461226</v>
      </c>
      <c r="R131" s="13">
        <v>5535035260</v>
      </c>
      <c r="S131" s="15">
        <f t="shared" si="2"/>
        <v>5364050.46</v>
      </c>
    </row>
    <row r="132" spans="1:19" ht="18.75" customHeight="1" outlineLevel="1">
      <c r="A132" s="19" t="s">
        <v>143</v>
      </c>
      <c r="B132" s="41" t="s">
        <v>14</v>
      </c>
      <c r="C132" s="41" t="s">
        <v>75</v>
      </c>
      <c r="D132" s="41" t="s">
        <v>15</v>
      </c>
      <c r="E132" s="41" t="s">
        <v>14</v>
      </c>
      <c r="F132" s="41" t="s">
        <v>14</v>
      </c>
      <c r="G132" s="41" t="s">
        <v>21</v>
      </c>
      <c r="H132" s="41" t="s">
        <v>21</v>
      </c>
      <c r="I132" s="21">
        <f>I134</f>
        <v>32229</v>
      </c>
      <c r="J132" s="4">
        <v>32229000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4">
        <v>34130510</v>
      </c>
      <c r="R132" s="4">
        <v>35939420</v>
      </c>
      <c r="S132" s="6">
        <f t="shared" si="2"/>
        <v>0</v>
      </c>
    </row>
    <row r="133" spans="1:19" hidden="1" outlineLevel="2">
      <c r="A133" s="19" t="s">
        <v>96</v>
      </c>
      <c r="B133" s="41" t="s">
        <v>14</v>
      </c>
      <c r="C133" s="41" t="s">
        <v>75</v>
      </c>
      <c r="D133" s="41" t="s">
        <v>25</v>
      </c>
      <c r="E133" s="41" t="s">
        <v>14</v>
      </c>
      <c r="F133" s="41" t="s">
        <v>14</v>
      </c>
      <c r="G133" s="41" t="s">
        <v>21</v>
      </c>
      <c r="H133" s="41" t="s">
        <v>21</v>
      </c>
      <c r="I133" s="21">
        <f t="shared" si="3"/>
        <v>32229</v>
      </c>
      <c r="J133" s="4">
        <v>32229000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4">
        <v>34130510</v>
      </c>
      <c r="R133" s="4">
        <v>35939420</v>
      </c>
      <c r="S133" s="6">
        <f t="shared" si="2"/>
        <v>0</v>
      </c>
    </row>
    <row r="134" spans="1:19" ht="54" customHeight="1" outlineLevel="3">
      <c r="A134" s="19" t="s">
        <v>158</v>
      </c>
      <c r="B134" s="41" t="s">
        <v>14</v>
      </c>
      <c r="C134" s="41" t="s">
        <v>75</v>
      </c>
      <c r="D134" s="41" t="s">
        <v>66</v>
      </c>
      <c r="E134" s="41" t="s">
        <v>14</v>
      </c>
      <c r="F134" s="41" t="s">
        <v>14</v>
      </c>
      <c r="G134" s="41" t="s">
        <v>21</v>
      </c>
      <c r="H134" s="41" t="s">
        <v>21</v>
      </c>
      <c r="I134" s="21">
        <f t="shared" si="3"/>
        <v>32229</v>
      </c>
      <c r="J134" s="4">
        <v>32229000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4">
        <v>34130510</v>
      </c>
      <c r="R134" s="4">
        <v>35939420</v>
      </c>
      <c r="S134" s="6">
        <f t="shared" si="2"/>
        <v>0</v>
      </c>
    </row>
    <row r="135" spans="1:19" ht="18.75" customHeight="1" outlineLevel="1">
      <c r="A135" s="19" t="s">
        <v>144</v>
      </c>
      <c r="B135" s="41" t="s">
        <v>14</v>
      </c>
      <c r="C135" s="41" t="s">
        <v>78</v>
      </c>
      <c r="D135" s="41" t="s">
        <v>15</v>
      </c>
      <c r="E135" s="41" t="s">
        <v>14</v>
      </c>
      <c r="F135" s="41" t="s">
        <v>14</v>
      </c>
      <c r="G135" s="41" t="s">
        <v>21</v>
      </c>
      <c r="H135" s="41" t="s">
        <v>21</v>
      </c>
      <c r="I135" s="21">
        <f>I137+I138+I139</f>
        <v>1199421.22</v>
      </c>
      <c r="J135" s="4">
        <v>1199421220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4">
        <v>1471751906</v>
      </c>
      <c r="R135" s="4">
        <v>886694100</v>
      </c>
      <c r="S135" s="6">
        <f t="shared" si="2"/>
        <v>0</v>
      </c>
    </row>
    <row r="136" spans="1:19" hidden="1" outlineLevel="2">
      <c r="A136" s="19" t="s">
        <v>96</v>
      </c>
      <c r="B136" s="41" t="s">
        <v>14</v>
      </c>
      <c r="C136" s="41" t="s">
        <v>78</v>
      </c>
      <c r="D136" s="41" t="s">
        <v>25</v>
      </c>
      <c r="E136" s="41" t="s">
        <v>14</v>
      </c>
      <c r="F136" s="41" t="s">
        <v>14</v>
      </c>
      <c r="G136" s="41" t="s">
        <v>21</v>
      </c>
      <c r="H136" s="41" t="s">
        <v>21</v>
      </c>
      <c r="I136" s="21">
        <f t="shared" si="3"/>
        <v>1199421.22</v>
      </c>
      <c r="J136" s="4">
        <v>1199421220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4">
        <v>1471751906</v>
      </c>
      <c r="R136" s="4">
        <v>886694100</v>
      </c>
      <c r="S136" s="6">
        <f t="shared" si="2"/>
        <v>0</v>
      </c>
    </row>
    <row r="137" spans="1:19" ht="90" customHeight="1" outlineLevel="3">
      <c r="A137" s="19" t="s">
        <v>176</v>
      </c>
      <c r="B137" s="41" t="s">
        <v>14</v>
      </c>
      <c r="C137" s="41" t="s">
        <v>78</v>
      </c>
      <c r="D137" s="41" t="s">
        <v>77</v>
      </c>
      <c r="E137" s="41" t="s">
        <v>14</v>
      </c>
      <c r="F137" s="41" t="s">
        <v>14</v>
      </c>
      <c r="G137" s="41" t="s">
        <v>21</v>
      </c>
      <c r="H137" s="41" t="s">
        <v>21</v>
      </c>
      <c r="I137" s="21">
        <f t="shared" si="3"/>
        <v>68546.62</v>
      </c>
      <c r="J137" s="4">
        <v>68546620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4">
        <v>0</v>
      </c>
      <c r="R137" s="4">
        <v>0</v>
      </c>
      <c r="S137" s="6">
        <f t="shared" si="2"/>
        <v>0</v>
      </c>
    </row>
    <row r="138" spans="1:19" ht="54" customHeight="1" outlineLevel="3">
      <c r="A138" s="19" t="s">
        <v>158</v>
      </c>
      <c r="B138" s="41" t="s">
        <v>14</v>
      </c>
      <c r="C138" s="41" t="s">
        <v>78</v>
      </c>
      <c r="D138" s="41" t="s">
        <v>66</v>
      </c>
      <c r="E138" s="41" t="s">
        <v>14</v>
      </c>
      <c r="F138" s="41" t="s">
        <v>14</v>
      </c>
      <c r="G138" s="41" t="s">
        <v>21</v>
      </c>
      <c r="H138" s="41" t="s">
        <v>21</v>
      </c>
      <c r="I138" s="21">
        <f t="shared" si="3"/>
        <v>641165.6</v>
      </c>
      <c r="J138" s="4">
        <v>641165600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4">
        <v>947769116</v>
      </c>
      <c r="R138" s="4">
        <v>374061600</v>
      </c>
      <c r="S138" s="6">
        <f t="shared" si="2"/>
        <v>0</v>
      </c>
    </row>
    <row r="139" spans="1:19" ht="54" customHeight="1" outlineLevel="3">
      <c r="A139" s="19" t="s">
        <v>121</v>
      </c>
      <c r="B139" s="41" t="s">
        <v>14</v>
      </c>
      <c r="C139" s="41" t="s">
        <v>78</v>
      </c>
      <c r="D139" s="41" t="s">
        <v>79</v>
      </c>
      <c r="E139" s="41" t="s">
        <v>14</v>
      </c>
      <c r="F139" s="41" t="s">
        <v>14</v>
      </c>
      <c r="G139" s="41" t="s">
        <v>21</v>
      </c>
      <c r="H139" s="41" t="s">
        <v>21</v>
      </c>
      <c r="I139" s="21">
        <f t="shared" si="3"/>
        <v>489709</v>
      </c>
      <c r="J139" s="4">
        <v>489709000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4">
        <v>523982790</v>
      </c>
      <c r="R139" s="4">
        <v>512632500</v>
      </c>
      <c r="S139" s="6">
        <f t="shared" si="2"/>
        <v>0</v>
      </c>
    </row>
    <row r="140" spans="1:19" ht="18.75" customHeight="1" outlineLevel="1">
      <c r="A140" s="19" t="s">
        <v>145</v>
      </c>
      <c r="B140" s="41" t="s">
        <v>14</v>
      </c>
      <c r="C140" s="41" t="s">
        <v>80</v>
      </c>
      <c r="D140" s="41" t="s">
        <v>15</v>
      </c>
      <c r="E140" s="41" t="s">
        <v>14</v>
      </c>
      <c r="F140" s="41" t="s">
        <v>14</v>
      </c>
      <c r="G140" s="41" t="s">
        <v>21</v>
      </c>
      <c r="H140" s="41" t="s">
        <v>21</v>
      </c>
      <c r="I140" s="21">
        <f>I142+I143+I144+I145</f>
        <v>4128730.24</v>
      </c>
      <c r="J140" s="4">
        <v>4128730240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4">
        <v>4338865510</v>
      </c>
      <c r="R140" s="4">
        <v>4566176140</v>
      </c>
      <c r="S140" s="6">
        <f t="shared" si="2"/>
        <v>0</v>
      </c>
    </row>
    <row r="141" spans="1:19" hidden="1" outlineLevel="2">
      <c r="A141" s="19" t="s">
        <v>96</v>
      </c>
      <c r="B141" s="41" t="s">
        <v>14</v>
      </c>
      <c r="C141" s="41" t="s">
        <v>80</v>
      </c>
      <c r="D141" s="41" t="s">
        <v>25</v>
      </c>
      <c r="E141" s="41" t="s">
        <v>14</v>
      </c>
      <c r="F141" s="41" t="s">
        <v>14</v>
      </c>
      <c r="G141" s="41" t="s">
        <v>21</v>
      </c>
      <c r="H141" s="41" t="s">
        <v>21</v>
      </c>
      <c r="I141" s="21">
        <f t="shared" si="3"/>
        <v>4128730.24</v>
      </c>
      <c r="J141" s="4">
        <v>4128730240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4">
        <v>4338865510</v>
      </c>
      <c r="R141" s="4">
        <v>4566176140</v>
      </c>
      <c r="S141" s="6">
        <f t="shared" si="2"/>
        <v>0</v>
      </c>
    </row>
    <row r="142" spans="1:19" ht="36.75" customHeight="1" outlineLevel="3">
      <c r="A142" s="19" t="s">
        <v>116</v>
      </c>
      <c r="B142" s="41" t="s">
        <v>14</v>
      </c>
      <c r="C142" s="41" t="s">
        <v>80</v>
      </c>
      <c r="D142" s="41" t="s">
        <v>67</v>
      </c>
      <c r="E142" s="41" t="s">
        <v>14</v>
      </c>
      <c r="F142" s="41" t="s">
        <v>14</v>
      </c>
      <c r="G142" s="41" t="s">
        <v>21</v>
      </c>
      <c r="H142" s="41" t="s">
        <v>21</v>
      </c>
      <c r="I142" s="21">
        <f t="shared" si="3"/>
        <v>75000</v>
      </c>
      <c r="J142" s="4">
        <v>75000000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4">
        <v>50000000</v>
      </c>
      <c r="R142" s="4">
        <v>50000000</v>
      </c>
      <c r="S142" s="6">
        <f t="shared" si="2"/>
        <v>0</v>
      </c>
    </row>
    <row r="143" spans="1:19" ht="90" customHeight="1" outlineLevel="3">
      <c r="A143" s="19" t="s">
        <v>177</v>
      </c>
      <c r="B143" s="41" t="s">
        <v>14</v>
      </c>
      <c r="C143" s="41" t="s">
        <v>80</v>
      </c>
      <c r="D143" s="41" t="s">
        <v>77</v>
      </c>
      <c r="E143" s="41" t="s">
        <v>14</v>
      </c>
      <c r="F143" s="41" t="s">
        <v>14</v>
      </c>
      <c r="G143" s="41" t="s">
        <v>21</v>
      </c>
      <c r="H143" s="41" t="s">
        <v>21</v>
      </c>
      <c r="I143" s="21">
        <f t="shared" si="3"/>
        <v>3808</v>
      </c>
      <c r="J143" s="4">
        <v>3808000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4">
        <v>0</v>
      </c>
      <c r="R143" s="4">
        <v>0</v>
      </c>
      <c r="S143" s="6">
        <f t="shared" si="2"/>
        <v>0</v>
      </c>
    </row>
    <row r="144" spans="1:19" ht="54" customHeight="1" outlineLevel="3">
      <c r="A144" s="19" t="s">
        <v>158</v>
      </c>
      <c r="B144" s="41" t="s">
        <v>14</v>
      </c>
      <c r="C144" s="41" t="s">
        <v>80</v>
      </c>
      <c r="D144" s="41" t="s">
        <v>66</v>
      </c>
      <c r="E144" s="41" t="s">
        <v>14</v>
      </c>
      <c r="F144" s="41" t="s">
        <v>14</v>
      </c>
      <c r="G144" s="41" t="s">
        <v>21</v>
      </c>
      <c r="H144" s="41" t="s">
        <v>21</v>
      </c>
      <c r="I144" s="21">
        <v>3696624.24</v>
      </c>
      <c r="J144" s="4">
        <v>3696624240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4">
        <v>3914723510</v>
      </c>
      <c r="R144" s="4">
        <v>4122204140</v>
      </c>
      <c r="S144" s="6">
        <f t="shared" si="2"/>
        <v>0</v>
      </c>
    </row>
    <row r="145" spans="1:19" ht="54" customHeight="1" outlineLevel="3">
      <c r="A145" s="19" t="s">
        <v>121</v>
      </c>
      <c r="B145" s="41" t="s">
        <v>14</v>
      </c>
      <c r="C145" s="41" t="s">
        <v>80</v>
      </c>
      <c r="D145" s="41" t="s">
        <v>79</v>
      </c>
      <c r="E145" s="41" t="s">
        <v>14</v>
      </c>
      <c r="F145" s="41" t="s">
        <v>14</v>
      </c>
      <c r="G145" s="41" t="s">
        <v>21</v>
      </c>
      <c r="H145" s="41" t="s">
        <v>21</v>
      </c>
      <c r="I145" s="21">
        <f t="shared" si="3"/>
        <v>353298</v>
      </c>
      <c r="J145" s="4">
        <v>353298000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4">
        <v>374142000</v>
      </c>
      <c r="R145" s="4">
        <v>393972000</v>
      </c>
      <c r="S145" s="6">
        <f t="shared" si="2"/>
        <v>0</v>
      </c>
    </row>
    <row r="146" spans="1:19" ht="18.75" customHeight="1" outlineLevel="1">
      <c r="A146" s="19" t="s">
        <v>147</v>
      </c>
      <c r="B146" s="41" t="s">
        <v>14</v>
      </c>
      <c r="C146" s="41" t="s">
        <v>0</v>
      </c>
      <c r="D146" s="41" t="s">
        <v>15</v>
      </c>
      <c r="E146" s="41" t="s">
        <v>14</v>
      </c>
      <c r="F146" s="41" t="s">
        <v>14</v>
      </c>
      <c r="G146" s="41" t="s">
        <v>21</v>
      </c>
      <c r="H146" s="41" t="s">
        <v>21</v>
      </c>
      <c r="I146" s="21">
        <f>I148+I149</f>
        <v>105058</v>
      </c>
      <c r="J146" s="4">
        <v>140000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4">
        <v>140000</v>
      </c>
      <c r="R146" s="4">
        <v>140000</v>
      </c>
      <c r="S146" s="6">
        <f t="shared" si="2"/>
        <v>-104918</v>
      </c>
    </row>
    <row r="147" spans="1:19" hidden="1" outlineLevel="2">
      <c r="A147" s="19" t="s">
        <v>96</v>
      </c>
      <c r="B147" s="41" t="s">
        <v>14</v>
      </c>
      <c r="C147" s="41" t="s">
        <v>0</v>
      </c>
      <c r="D147" s="41" t="s">
        <v>25</v>
      </c>
      <c r="E147" s="41" t="s">
        <v>14</v>
      </c>
      <c r="F147" s="41" t="s">
        <v>14</v>
      </c>
      <c r="G147" s="41" t="s">
        <v>21</v>
      </c>
      <c r="H147" s="41" t="s">
        <v>21</v>
      </c>
      <c r="I147" s="21">
        <f t="shared" si="3"/>
        <v>140</v>
      </c>
      <c r="J147" s="4">
        <v>140000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4">
        <v>140000</v>
      </c>
      <c r="R147" s="4">
        <v>140000</v>
      </c>
      <c r="S147" s="6">
        <f t="shared" si="2"/>
        <v>0</v>
      </c>
    </row>
    <row r="148" spans="1:19" ht="54" customHeight="1" outlineLevel="3">
      <c r="A148" s="19" t="s">
        <v>121</v>
      </c>
      <c r="B148" s="41" t="s">
        <v>14</v>
      </c>
      <c r="C148" s="41" t="s">
        <v>0</v>
      </c>
      <c r="D148" s="41" t="s">
        <v>79</v>
      </c>
      <c r="E148" s="41" t="s">
        <v>14</v>
      </c>
      <c r="F148" s="41" t="s">
        <v>14</v>
      </c>
      <c r="G148" s="41" t="s">
        <v>21</v>
      </c>
      <c r="H148" s="41" t="s">
        <v>21</v>
      </c>
      <c r="I148" s="21">
        <f t="shared" si="3"/>
        <v>140</v>
      </c>
      <c r="J148" s="4">
        <v>140000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4">
        <v>140000</v>
      </c>
      <c r="R148" s="4">
        <v>140000</v>
      </c>
      <c r="S148" s="6">
        <f t="shared" si="2"/>
        <v>0</v>
      </c>
    </row>
    <row r="149" spans="1:19" ht="90" customHeight="1" outlineLevel="3">
      <c r="A149" s="19" t="s">
        <v>178</v>
      </c>
      <c r="B149" s="41"/>
      <c r="C149" s="41"/>
      <c r="D149" s="41"/>
      <c r="E149" s="41"/>
      <c r="F149" s="41"/>
      <c r="G149" s="41"/>
      <c r="H149" s="41"/>
      <c r="I149" s="21">
        <v>104918</v>
      </c>
      <c r="J149" s="4"/>
      <c r="K149" s="5"/>
      <c r="L149" s="5"/>
      <c r="M149" s="5"/>
      <c r="N149" s="5"/>
      <c r="O149" s="5"/>
      <c r="P149" s="5"/>
      <c r="Q149" s="4"/>
      <c r="R149" s="4"/>
    </row>
    <row r="150" spans="1:19" ht="36.75" customHeight="1" outlineLevel="1">
      <c r="A150" s="19" t="s">
        <v>146</v>
      </c>
      <c r="B150" s="41" t="s">
        <v>14</v>
      </c>
      <c r="C150" s="41" t="s">
        <v>1</v>
      </c>
      <c r="D150" s="41" t="s">
        <v>15</v>
      </c>
      <c r="E150" s="41" t="s">
        <v>14</v>
      </c>
      <c r="F150" s="41" t="s">
        <v>14</v>
      </c>
      <c r="G150" s="41" t="s">
        <v>21</v>
      </c>
      <c r="H150" s="41" t="s">
        <v>21</v>
      </c>
      <c r="I150" s="21">
        <f>I153+I156+I157+I158+I159</f>
        <v>4473</v>
      </c>
      <c r="J150" s="4">
        <v>3530000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4">
        <v>31573300</v>
      </c>
      <c r="R150" s="4">
        <v>46085600</v>
      </c>
      <c r="S150" s="6">
        <f t="shared" si="2"/>
        <v>-943</v>
      </c>
    </row>
    <row r="151" spans="1:19" hidden="1" outlineLevel="2">
      <c r="A151" s="19" t="s">
        <v>96</v>
      </c>
      <c r="B151" s="41" t="s">
        <v>14</v>
      </c>
      <c r="C151" s="41" t="s">
        <v>1</v>
      </c>
      <c r="D151" s="41" t="s">
        <v>25</v>
      </c>
      <c r="E151" s="41" t="s">
        <v>14</v>
      </c>
      <c r="F151" s="41" t="s">
        <v>14</v>
      </c>
      <c r="G151" s="41" t="s">
        <v>21</v>
      </c>
      <c r="H151" s="41" t="s">
        <v>21</v>
      </c>
      <c r="I151" s="21">
        <f t="shared" si="3"/>
        <v>3530</v>
      </c>
      <c r="J151" s="4">
        <v>3530000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4">
        <v>31573300</v>
      </c>
      <c r="R151" s="4">
        <v>46085600</v>
      </c>
      <c r="S151" s="6">
        <f t="shared" si="2"/>
        <v>0</v>
      </c>
    </row>
    <row r="152" spans="1:19" ht="25.5" hidden="1" customHeight="1" outlineLevel="3">
      <c r="A152" s="19" t="s">
        <v>97</v>
      </c>
      <c r="B152" s="41" t="s">
        <v>14</v>
      </c>
      <c r="C152" s="41" t="s">
        <v>1</v>
      </c>
      <c r="D152" s="41" t="s">
        <v>22</v>
      </c>
      <c r="E152" s="41" t="s">
        <v>14</v>
      </c>
      <c r="F152" s="41" t="s">
        <v>14</v>
      </c>
      <c r="G152" s="41" t="s">
        <v>21</v>
      </c>
      <c r="H152" s="41" t="s">
        <v>21</v>
      </c>
      <c r="I152" s="21">
        <f t="shared" si="3"/>
        <v>0</v>
      </c>
      <c r="J152" s="4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4">
        <v>500000</v>
      </c>
      <c r="R152" s="4">
        <v>0</v>
      </c>
      <c r="S152" s="6">
        <f t="shared" si="2"/>
        <v>0</v>
      </c>
    </row>
    <row r="153" spans="1:19" ht="90" customHeight="1" outlineLevel="3">
      <c r="A153" s="19" t="s">
        <v>177</v>
      </c>
      <c r="B153" s="41" t="s">
        <v>14</v>
      </c>
      <c r="C153" s="41" t="s">
        <v>1</v>
      </c>
      <c r="D153" s="41" t="s">
        <v>77</v>
      </c>
      <c r="E153" s="41" t="s">
        <v>14</v>
      </c>
      <c r="F153" s="41" t="s">
        <v>14</v>
      </c>
      <c r="G153" s="41" t="s">
        <v>21</v>
      </c>
      <c r="H153" s="41" t="s">
        <v>21</v>
      </c>
      <c r="I153" s="21">
        <f t="shared" si="3"/>
        <v>1450</v>
      </c>
      <c r="J153" s="4">
        <v>1450000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4">
        <v>0</v>
      </c>
      <c r="R153" s="4">
        <v>0</v>
      </c>
      <c r="S153" s="6">
        <f t="shared" si="2"/>
        <v>0</v>
      </c>
    </row>
    <row r="154" spans="1:19" ht="75" hidden="1" outlineLevel="3">
      <c r="A154" s="19" t="s">
        <v>99</v>
      </c>
      <c r="B154" s="41" t="s">
        <v>14</v>
      </c>
      <c r="C154" s="41" t="s">
        <v>1</v>
      </c>
      <c r="D154" s="41" t="s">
        <v>28</v>
      </c>
      <c r="E154" s="41" t="s">
        <v>14</v>
      </c>
      <c r="F154" s="41" t="s">
        <v>14</v>
      </c>
      <c r="G154" s="41" t="s">
        <v>21</v>
      </c>
      <c r="H154" s="41" t="s">
        <v>21</v>
      </c>
      <c r="I154" s="21">
        <f t="shared" si="3"/>
        <v>0</v>
      </c>
      <c r="J154" s="4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4">
        <v>28643300</v>
      </c>
      <c r="R154" s="4">
        <v>45785600</v>
      </c>
      <c r="S154" s="6">
        <f t="shared" si="2"/>
        <v>0</v>
      </c>
    </row>
    <row r="155" spans="1:19" ht="56.25" hidden="1" outlineLevel="3">
      <c r="A155" s="19" t="s">
        <v>100</v>
      </c>
      <c r="B155" s="41" t="s">
        <v>14</v>
      </c>
      <c r="C155" s="41" t="s">
        <v>1</v>
      </c>
      <c r="D155" s="41" t="s">
        <v>29</v>
      </c>
      <c r="E155" s="41" t="s">
        <v>14</v>
      </c>
      <c r="F155" s="41" t="s">
        <v>14</v>
      </c>
      <c r="G155" s="41" t="s">
        <v>21</v>
      </c>
      <c r="H155" s="41" t="s">
        <v>21</v>
      </c>
      <c r="I155" s="21">
        <f t="shared" si="3"/>
        <v>0</v>
      </c>
      <c r="J155" s="4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4">
        <v>250000</v>
      </c>
      <c r="R155" s="4">
        <v>0</v>
      </c>
      <c r="S155" s="6">
        <f t="shared" si="2"/>
        <v>0</v>
      </c>
    </row>
    <row r="156" spans="1:19" ht="54" customHeight="1" outlineLevel="3">
      <c r="A156" s="19" t="s">
        <v>158</v>
      </c>
      <c r="B156" s="41" t="s">
        <v>14</v>
      </c>
      <c r="C156" s="41" t="s">
        <v>1</v>
      </c>
      <c r="D156" s="41" t="s">
        <v>66</v>
      </c>
      <c r="E156" s="41" t="s">
        <v>14</v>
      </c>
      <c r="F156" s="41" t="s">
        <v>14</v>
      </c>
      <c r="G156" s="41" t="s">
        <v>21</v>
      </c>
      <c r="H156" s="41" t="s">
        <v>21</v>
      </c>
      <c r="I156" s="21">
        <f t="shared" si="3"/>
        <v>500</v>
      </c>
      <c r="J156" s="4">
        <v>500000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4">
        <v>500000</v>
      </c>
      <c r="R156" s="4">
        <v>0</v>
      </c>
      <c r="S156" s="6">
        <f t="shared" si="2"/>
        <v>0</v>
      </c>
    </row>
    <row r="157" spans="1:19" ht="54" customHeight="1" outlineLevel="3">
      <c r="A157" s="19" t="s">
        <v>121</v>
      </c>
      <c r="B157" s="41" t="s">
        <v>14</v>
      </c>
      <c r="C157" s="41" t="s">
        <v>1</v>
      </c>
      <c r="D157" s="41" t="s">
        <v>79</v>
      </c>
      <c r="E157" s="41" t="s">
        <v>14</v>
      </c>
      <c r="F157" s="41" t="s">
        <v>14</v>
      </c>
      <c r="G157" s="41" t="s">
        <v>21</v>
      </c>
      <c r="H157" s="41" t="s">
        <v>21</v>
      </c>
      <c r="I157" s="21">
        <f t="shared" ref="I157:I188" si="4">J157/1000</f>
        <v>1280</v>
      </c>
      <c r="J157" s="4">
        <v>1280000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4">
        <v>1380000</v>
      </c>
      <c r="R157" s="4">
        <v>0</v>
      </c>
      <c r="S157" s="6">
        <f t="shared" ref="S157:S192" si="5">(J157/1000)-I157</f>
        <v>0</v>
      </c>
    </row>
    <row r="158" spans="1:19" ht="54" customHeight="1" outlineLevel="3">
      <c r="A158" s="19" t="s">
        <v>156</v>
      </c>
      <c r="B158" s="41" t="s">
        <v>14</v>
      </c>
      <c r="C158" s="41" t="s">
        <v>1</v>
      </c>
      <c r="D158" s="41" t="s">
        <v>32</v>
      </c>
      <c r="E158" s="41" t="s">
        <v>14</v>
      </c>
      <c r="F158" s="41" t="s">
        <v>14</v>
      </c>
      <c r="G158" s="41" t="s">
        <v>21</v>
      </c>
      <c r="H158" s="41" t="s">
        <v>21</v>
      </c>
      <c r="I158" s="21">
        <f t="shared" si="4"/>
        <v>300</v>
      </c>
      <c r="J158" s="4">
        <v>300000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4">
        <v>300000</v>
      </c>
      <c r="R158" s="4">
        <v>300000</v>
      </c>
      <c r="S158" s="6">
        <f t="shared" si="5"/>
        <v>0</v>
      </c>
    </row>
    <row r="159" spans="1:19" ht="54" customHeight="1" outlineLevel="3">
      <c r="A159" s="19" t="s">
        <v>98</v>
      </c>
      <c r="B159" s="41"/>
      <c r="C159" s="41"/>
      <c r="D159" s="41"/>
      <c r="E159" s="41"/>
      <c r="F159" s="41"/>
      <c r="G159" s="41"/>
      <c r="H159" s="41"/>
      <c r="I159" s="21">
        <v>943</v>
      </c>
      <c r="J159" s="4"/>
      <c r="K159" s="5"/>
      <c r="L159" s="5"/>
      <c r="M159" s="5"/>
      <c r="N159" s="5"/>
      <c r="O159" s="5"/>
      <c r="P159" s="5"/>
      <c r="Q159" s="4"/>
      <c r="R159" s="4"/>
    </row>
    <row r="160" spans="1:19" s="10" customFormat="1" ht="18.75" customHeight="1" outlineLevel="3">
      <c r="A160" s="16" t="s">
        <v>122</v>
      </c>
      <c r="B160" s="40"/>
      <c r="C160" s="40"/>
      <c r="D160" s="40"/>
      <c r="E160" s="40"/>
      <c r="F160" s="40"/>
      <c r="G160" s="40"/>
      <c r="H160" s="40"/>
      <c r="I160" s="31">
        <f>I132+I135+I140+I146+I150</f>
        <v>5469911.46</v>
      </c>
      <c r="J160" s="13"/>
      <c r="K160" s="14"/>
      <c r="L160" s="14"/>
      <c r="M160" s="14"/>
      <c r="N160" s="14"/>
      <c r="O160" s="14"/>
      <c r="P160" s="14"/>
      <c r="Q160" s="13"/>
      <c r="R160" s="13"/>
      <c r="S160" s="15">
        <f>S131-I160</f>
        <v>-105861</v>
      </c>
    </row>
    <row r="161" spans="1:19" s="10" customFormat="1" ht="18.75" customHeight="1">
      <c r="A161" s="16" t="s">
        <v>123</v>
      </c>
      <c r="B161" s="40" t="s">
        <v>14</v>
      </c>
      <c r="C161" s="40" t="s">
        <v>4</v>
      </c>
      <c r="D161" s="40" t="s">
        <v>15</v>
      </c>
      <c r="E161" s="40" t="s">
        <v>14</v>
      </c>
      <c r="F161" s="40" t="s">
        <v>14</v>
      </c>
      <c r="G161" s="40" t="s">
        <v>21</v>
      </c>
      <c r="H161" s="40" t="s">
        <v>21</v>
      </c>
      <c r="I161" s="31"/>
      <c r="J161" s="13">
        <v>1415335880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3">
        <v>2887910390</v>
      </c>
      <c r="R161" s="13">
        <v>1323282340</v>
      </c>
      <c r="S161" s="15">
        <f t="shared" si="5"/>
        <v>1415335.88</v>
      </c>
    </row>
    <row r="162" spans="1:19" hidden="1" outlineLevel="1">
      <c r="A162" s="19" t="s">
        <v>149</v>
      </c>
      <c r="B162" s="41" t="s">
        <v>14</v>
      </c>
      <c r="C162" s="41" t="s">
        <v>3</v>
      </c>
      <c r="D162" s="41" t="s">
        <v>15</v>
      </c>
      <c r="E162" s="41" t="s">
        <v>14</v>
      </c>
      <c r="F162" s="41" t="s">
        <v>14</v>
      </c>
      <c r="G162" s="41" t="s">
        <v>21</v>
      </c>
      <c r="H162" s="41" t="s">
        <v>21</v>
      </c>
      <c r="I162" s="21">
        <f>I164</f>
        <v>0</v>
      </c>
      <c r="J162" s="4">
        <v>750000000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4">
        <v>1538530000</v>
      </c>
      <c r="R162" s="4">
        <v>0</v>
      </c>
      <c r="S162" s="6">
        <f t="shared" si="5"/>
        <v>750000</v>
      </c>
    </row>
    <row r="163" spans="1:19" hidden="1" outlineLevel="2">
      <c r="A163" s="19" t="s">
        <v>96</v>
      </c>
      <c r="B163" s="41" t="s">
        <v>14</v>
      </c>
      <c r="C163" s="41" t="s">
        <v>3</v>
      </c>
      <c r="D163" s="41" t="s">
        <v>25</v>
      </c>
      <c r="E163" s="41" t="s">
        <v>14</v>
      </c>
      <c r="F163" s="41" t="s">
        <v>14</v>
      </c>
      <c r="G163" s="41" t="s">
        <v>21</v>
      </c>
      <c r="H163" s="41" t="s">
        <v>21</v>
      </c>
      <c r="I163" s="21">
        <f t="shared" si="4"/>
        <v>750000</v>
      </c>
      <c r="J163" s="4">
        <v>750000000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4">
        <v>1538530000</v>
      </c>
      <c r="R163" s="4">
        <v>0</v>
      </c>
      <c r="S163" s="6">
        <f t="shared" si="5"/>
        <v>0</v>
      </c>
    </row>
    <row r="164" spans="1:19" ht="54.75" hidden="1" customHeight="1" outlineLevel="3">
      <c r="A164" s="19" t="s">
        <v>161</v>
      </c>
      <c r="B164" s="41" t="s">
        <v>14</v>
      </c>
      <c r="C164" s="41" t="s">
        <v>3</v>
      </c>
      <c r="D164" s="41" t="s">
        <v>2</v>
      </c>
      <c r="E164" s="41" t="s">
        <v>14</v>
      </c>
      <c r="F164" s="41" t="s">
        <v>14</v>
      </c>
      <c r="G164" s="41" t="s">
        <v>21</v>
      </c>
      <c r="H164" s="41" t="s">
        <v>21</v>
      </c>
      <c r="I164" s="21">
        <f>J164/1000-750000</f>
        <v>0</v>
      </c>
      <c r="J164" s="4">
        <v>750000000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4">
        <v>1538530000</v>
      </c>
      <c r="R164" s="4">
        <v>0</v>
      </c>
      <c r="S164" s="6">
        <f t="shared" si="5"/>
        <v>750000</v>
      </c>
    </row>
    <row r="165" spans="1:19" ht="18.75" customHeight="1" outlineLevel="1" collapsed="1">
      <c r="A165" s="19" t="s">
        <v>148</v>
      </c>
      <c r="B165" s="41" t="s">
        <v>14</v>
      </c>
      <c r="C165" s="41" t="s">
        <v>5</v>
      </c>
      <c r="D165" s="41" t="s">
        <v>15</v>
      </c>
      <c r="E165" s="41" t="s">
        <v>14</v>
      </c>
      <c r="F165" s="41" t="s">
        <v>14</v>
      </c>
      <c r="G165" s="41" t="s">
        <v>21</v>
      </c>
      <c r="H165" s="41" t="s">
        <v>21</v>
      </c>
      <c r="I165" s="21">
        <f>I167+I168+I169</f>
        <v>245335.88</v>
      </c>
      <c r="J165" s="4">
        <v>225335880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4">
        <v>622052790</v>
      </c>
      <c r="R165" s="4">
        <v>505284140</v>
      </c>
      <c r="S165" s="6">
        <f t="shared" si="5"/>
        <v>-20000</v>
      </c>
    </row>
    <row r="166" spans="1:19" hidden="1" outlineLevel="2">
      <c r="A166" s="19" t="s">
        <v>96</v>
      </c>
      <c r="B166" s="41" t="s">
        <v>14</v>
      </c>
      <c r="C166" s="41" t="s">
        <v>5</v>
      </c>
      <c r="D166" s="41" t="s">
        <v>25</v>
      </c>
      <c r="E166" s="41" t="s">
        <v>14</v>
      </c>
      <c r="F166" s="41" t="s">
        <v>14</v>
      </c>
      <c r="G166" s="41" t="s">
        <v>21</v>
      </c>
      <c r="H166" s="41" t="s">
        <v>21</v>
      </c>
      <c r="I166" s="21">
        <f t="shared" si="4"/>
        <v>225335.88</v>
      </c>
      <c r="J166" s="4">
        <v>225335880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4">
        <v>622052790</v>
      </c>
      <c r="R166" s="4">
        <v>505284140</v>
      </c>
      <c r="S166" s="6">
        <f t="shared" si="5"/>
        <v>0</v>
      </c>
    </row>
    <row r="167" spans="1:19" ht="54" customHeight="1" outlineLevel="3">
      <c r="A167" s="19" t="s">
        <v>161</v>
      </c>
      <c r="B167" s="41" t="s">
        <v>14</v>
      </c>
      <c r="C167" s="41" t="s">
        <v>5</v>
      </c>
      <c r="D167" s="41" t="s">
        <v>2</v>
      </c>
      <c r="E167" s="41" t="s">
        <v>14</v>
      </c>
      <c r="F167" s="41" t="s">
        <v>14</v>
      </c>
      <c r="G167" s="41" t="s">
        <v>21</v>
      </c>
      <c r="H167" s="41" t="s">
        <v>21</v>
      </c>
      <c r="I167" s="21">
        <f>J167/1000+10000+10000</f>
        <v>242635.6</v>
      </c>
      <c r="J167" s="4">
        <v>222635600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4">
        <v>620072790</v>
      </c>
      <c r="R167" s="4">
        <v>505284140</v>
      </c>
      <c r="S167" s="6">
        <f t="shared" si="5"/>
        <v>-20000</v>
      </c>
    </row>
    <row r="168" spans="1:19" ht="90" customHeight="1" outlineLevel="3">
      <c r="A168" s="19" t="s">
        <v>176</v>
      </c>
      <c r="B168" s="41" t="s">
        <v>14</v>
      </c>
      <c r="C168" s="41" t="s">
        <v>5</v>
      </c>
      <c r="D168" s="41" t="s">
        <v>77</v>
      </c>
      <c r="E168" s="41" t="s">
        <v>14</v>
      </c>
      <c r="F168" s="41" t="s">
        <v>14</v>
      </c>
      <c r="G168" s="41" t="s">
        <v>21</v>
      </c>
      <c r="H168" s="41" t="s">
        <v>21</v>
      </c>
      <c r="I168" s="21">
        <f t="shared" si="4"/>
        <v>930.28</v>
      </c>
      <c r="J168" s="4">
        <v>930280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4">
        <v>0</v>
      </c>
      <c r="R168" s="4">
        <v>0</v>
      </c>
      <c r="S168" s="6">
        <f t="shared" si="5"/>
        <v>0</v>
      </c>
    </row>
    <row r="169" spans="1:19" ht="56.25" customHeight="1" outlineLevel="3">
      <c r="A169" s="19" t="s">
        <v>158</v>
      </c>
      <c r="B169" s="41" t="s">
        <v>14</v>
      </c>
      <c r="C169" s="41" t="s">
        <v>5</v>
      </c>
      <c r="D169" s="41" t="s">
        <v>66</v>
      </c>
      <c r="E169" s="41" t="s">
        <v>14</v>
      </c>
      <c r="F169" s="41" t="s">
        <v>14</v>
      </c>
      <c r="G169" s="41" t="s">
        <v>21</v>
      </c>
      <c r="H169" s="41" t="s">
        <v>21</v>
      </c>
      <c r="I169" s="21">
        <f t="shared" si="4"/>
        <v>1770</v>
      </c>
      <c r="J169" s="4">
        <v>1770000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4">
        <v>1980000</v>
      </c>
      <c r="R169" s="4">
        <v>0</v>
      </c>
      <c r="S169" s="6">
        <f t="shared" si="5"/>
        <v>0</v>
      </c>
    </row>
    <row r="170" spans="1:19" ht="18.75" customHeight="1" outlineLevel="1">
      <c r="A170" s="19" t="s">
        <v>150</v>
      </c>
      <c r="B170" s="41" t="s">
        <v>14</v>
      </c>
      <c r="C170" s="41" t="s">
        <v>6</v>
      </c>
      <c r="D170" s="41" t="s">
        <v>15</v>
      </c>
      <c r="E170" s="41" t="s">
        <v>14</v>
      </c>
      <c r="F170" s="41" t="s">
        <v>14</v>
      </c>
      <c r="G170" s="41" t="s">
        <v>21</v>
      </c>
      <c r="H170" s="41" t="s">
        <v>21</v>
      </c>
      <c r="I170" s="21">
        <f>I172</f>
        <v>1792209.72</v>
      </c>
      <c r="J170" s="4">
        <v>440000000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4">
        <v>723567100</v>
      </c>
      <c r="R170" s="4">
        <v>817266200</v>
      </c>
      <c r="S170" s="6">
        <f t="shared" si="5"/>
        <v>-1352209.72</v>
      </c>
    </row>
    <row r="171" spans="1:19" hidden="1" outlineLevel="2">
      <c r="A171" s="19" t="s">
        <v>96</v>
      </c>
      <c r="B171" s="41" t="s">
        <v>14</v>
      </c>
      <c r="C171" s="41" t="s">
        <v>6</v>
      </c>
      <c r="D171" s="41" t="s">
        <v>25</v>
      </c>
      <c r="E171" s="41" t="s">
        <v>14</v>
      </c>
      <c r="F171" s="41" t="s">
        <v>14</v>
      </c>
      <c r="G171" s="41" t="s">
        <v>21</v>
      </c>
      <c r="H171" s="41" t="s">
        <v>21</v>
      </c>
      <c r="I171" s="21">
        <f t="shared" si="4"/>
        <v>440000</v>
      </c>
      <c r="J171" s="4">
        <v>440000000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4">
        <v>723567100</v>
      </c>
      <c r="R171" s="4">
        <v>817266200</v>
      </c>
      <c r="S171" s="6">
        <f t="shared" si="5"/>
        <v>0</v>
      </c>
    </row>
    <row r="172" spans="1:19" ht="54" customHeight="1" outlineLevel="3">
      <c r="A172" s="19" t="s">
        <v>161</v>
      </c>
      <c r="B172" s="41" t="s">
        <v>14</v>
      </c>
      <c r="C172" s="41" t="s">
        <v>6</v>
      </c>
      <c r="D172" s="41" t="s">
        <v>2</v>
      </c>
      <c r="E172" s="41" t="s">
        <v>14</v>
      </c>
      <c r="F172" s="41" t="s">
        <v>14</v>
      </c>
      <c r="G172" s="41" t="s">
        <v>21</v>
      </c>
      <c r="H172" s="41" t="s">
        <v>21</v>
      </c>
      <c r="I172" s="21">
        <f>J172/1000-10000+1362209.72</f>
        <v>1792209.72</v>
      </c>
      <c r="J172" s="4">
        <v>440000000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4">
        <v>723567100</v>
      </c>
      <c r="R172" s="4">
        <v>817266200</v>
      </c>
      <c r="S172" s="6">
        <f t="shared" si="5"/>
        <v>-1352209.72</v>
      </c>
    </row>
    <row r="173" spans="1:19" ht="37.5" hidden="1" outlineLevel="1">
      <c r="A173" s="19" t="s">
        <v>124</v>
      </c>
      <c r="B173" s="41" t="s">
        <v>14</v>
      </c>
      <c r="C173" s="41" t="s">
        <v>7</v>
      </c>
      <c r="D173" s="41" t="s">
        <v>15</v>
      </c>
      <c r="E173" s="41" t="s">
        <v>14</v>
      </c>
      <c r="F173" s="41" t="s">
        <v>14</v>
      </c>
      <c r="G173" s="41" t="s">
        <v>21</v>
      </c>
      <c r="H173" s="41" t="s">
        <v>21</v>
      </c>
      <c r="I173" s="21">
        <f t="shared" si="4"/>
        <v>0</v>
      </c>
      <c r="J173" s="4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5">
        <v>0</v>
      </c>
      <c r="Q173" s="4">
        <v>3760500</v>
      </c>
      <c r="R173" s="4">
        <v>732000</v>
      </c>
      <c r="S173" s="6">
        <f t="shared" si="5"/>
        <v>0</v>
      </c>
    </row>
    <row r="174" spans="1:19" hidden="1" outlineLevel="2">
      <c r="A174" s="19" t="s">
        <v>96</v>
      </c>
      <c r="B174" s="41" t="s">
        <v>14</v>
      </c>
      <c r="C174" s="41" t="s">
        <v>7</v>
      </c>
      <c r="D174" s="41" t="s">
        <v>25</v>
      </c>
      <c r="E174" s="41" t="s">
        <v>14</v>
      </c>
      <c r="F174" s="41" t="s">
        <v>14</v>
      </c>
      <c r="G174" s="41" t="s">
        <v>21</v>
      </c>
      <c r="H174" s="41" t="s">
        <v>21</v>
      </c>
      <c r="I174" s="21">
        <f t="shared" si="4"/>
        <v>0</v>
      </c>
      <c r="J174" s="4">
        <v>0</v>
      </c>
      <c r="K174" s="5">
        <v>0</v>
      </c>
      <c r="L174" s="5">
        <v>0</v>
      </c>
      <c r="M174" s="5">
        <v>0</v>
      </c>
      <c r="N174" s="5">
        <v>0</v>
      </c>
      <c r="O174" s="5">
        <v>0</v>
      </c>
      <c r="P174" s="5">
        <v>0</v>
      </c>
      <c r="Q174" s="4">
        <v>3760500</v>
      </c>
      <c r="R174" s="4">
        <v>732000</v>
      </c>
      <c r="S174" s="6">
        <f t="shared" si="5"/>
        <v>0</v>
      </c>
    </row>
    <row r="175" spans="1:19" ht="75" hidden="1" outlineLevel="3">
      <c r="A175" s="19" t="s">
        <v>99</v>
      </c>
      <c r="B175" s="41" t="s">
        <v>14</v>
      </c>
      <c r="C175" s="41" t="s">
        <v>7</v>
      </c>
      <c r="D175" s="41" t="s">
        <v>28</v>
      </c>
      <c r="E175" s="41" t="s">
        <v>14</v>
      </c>
      <c r="F175" s="41" t="s">
        <v>14</v>
      </c>
      <c r="G175" s="41" t="s">
        <v>21</v>
      </c>
      <c r="H175" s="41" t="s">
        <v>21</v>
      </c>
      <c r="I175" s="21">
        <f t="shared" si="4"/>
        <v>0</v>
      </c>
      <c r="J175" s="4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0</v>
      </c>
      <c r="Q175" s="4">
        <v>3760500</v>
      </c>
      <c r="R175" s="4">
        <v>732000</v>
      </c>
      <c r="S175" s="6">
        <f t="shared" si="5"/>
        <v>0</v>
      </c>
    </row>
    <row r="176" spans="1:19" s="10" customFormat="1" ht="18.75" customHeight="1" outlineLevel="3">
      <c r="A176" s="16" t="s">
        <v>92</v>
      </c>
      <c r="B176" s="40"/>
      <c r="C176" s="40"/>
      <c r="D176" s="40"/>
      <c r="E176" s="40"/>
      <c r="F176" s="40"/>
      <c r="G176" s="40"/>
      <c r="H176" s="40"/>
      <c r="I176" s="31">
        <f>I162+I165+I170</f>
        <v>2037545.6</v>
      </c>
      <c r="J176" s="13"/>
      <c r="K176" s="14"/>
      <c r="L176" s="14"/>
      <c r="M176" s="14"/>
      <c r="N176" s="14"/>
      <c r="O176" s="14"/>
      <c r="P176" s="14"/>
      <c r="Q176" s="13"/>
      <c r="R176" s="13"/>
      <c r="S176" s="15">
        <f>S161-I176</f>
        <v>-622209.7200000002</v>
      </c>
    </row>
    <row r="177" spans="1:19" s="10" customFormat="1" ht="18.75" customHeight="1">
      <c r="A177" s="16" t="s">
        <v>125</v>
      </c>
      <c r="B177" s="40" t="s">
        <v>14</v>
      </c>
      <c r="C177" s="40" t="s">
        <v>9</v>
      </c>
      <c r="D177" s="40" t="s">
        <v>15</v>
      </c>
      <c r="E177" s="40" t="s">
        <v>14</v>
      </c>
      <c r="F177" s="40" t="s">
        <v>14</v>
      </c>
      <c r="G177" s="40" t="s">
        <v>21</v>
      </c>
      <c r="H177" s="40" t="s">
        <v>21</v>
      </c>
      <c r="I177" s="31"/>
      <c r="J177" s="13">
        <v>9650000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3">
        <v>11150000</v>
      </c>
      <c r="R177" s="13">
        <v>11050000</v>
      </c>
      <c r="S177" s="15">
        <f t="shared" si="5"/>
        <v>9650</v>
      </c>
    </row>
    <row r="178" spans="1:19" ht="36.75" customHeight="1" outlineLevel="1">
      <c r="A178" s="19" t="s">
        <v>151</v>
      </c>
      <c r="B178" s="41" t="s">
        <v>14</v>
      </c>
      <c r="C178" s="41" t="s">
        <v>8</v>
      </c>
      <c r="D178" s="41" t="s">
        <v>15</v>
      </c>
      <c r="E178" s="41" t="s">
        <v>14</v>
      </c>
      <c r="F178" s="41" t="s">
        <v>14</v>
      </c>
      <c r="G178" s="41" t="s">
        <v>21</v>
      </c>
      <c r="H178" s="41" t="s">
        <v>21</v>
      </c>
      <c r="I178" s="21">
        <f>I180+I181+I182+I183+I184</f>
        <v>9650</v>
      </c>
      <c r="J178" s="4">
        <v>9650000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>
        <v>0</v>
      </c>
      <c r="Q178" s="4">
        <v>11150000</v>
      </c>
      <c r="R178" s="4">
        <v>11050000</v>
      </c>
      <c r="S178" s="6">
        <f t="shared" si="5"/>
        <v>0</v>
      </c>
    </row>
    <row r="179" spans="1:19" hidden="1" outlineLevel="2">
      <c r="A179" s="19" t="s">
        <v>96</v>
      </c>
      <c r="B179" s="41" t="s">
        <v>14</v>
      </c>
      <c r="C179" s="41" t="s">
        <v>8</v>
      </c>
      <c r="D179" s="41" t="s">
        <v>25</v>
      </c>
      <c r="E179" s="41" t="s">
        <v>14</v>
      </c>
      <c r="F179" s="41" t="s">
        <v>14</v>
      </c>
      <c r="G179" s="41" t="s">
        <v>21</v>
      </c>
      <c r="H179" s="41" t="s">
        <v>21</v>
      </c>
      <c r="I179" s="21">
        <f t="shared" si="4"/>
        <v>9650</v>
      </c>
      <c r="J179" s="4">
        <v>9650000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4">
        <v>11150000</v>
      </c>
      <c r="R179" s="4">
        <v>11050000</v>
      </c>
      <c r="S179" s="6">
        <f t="shared" si="5"/>
        <v>0</v>
      </c>
    </row>
    <row r="180" spans="1:19" ht="36.75" customHeight="1" outlineLevel="3">
      <c r="A180" s="19" t="s">
        <v>114</v>
      </c>
      <c r="B180" s="41" t="s">
        <v>14</v>
      </c>
      <c r="C180" s="41" t="s">
        <v>8</v>
      </c>
      <c r="D180" s="41" t="s">
        <v>65</v>
      </c>
      <c r="E180" s="41" t="s">
        <v>14</v>
      </c>
      <c r="F180" s="41" t="s">
        <v>14</v>
      </c>
      <c r="G180" s="41" t="s">
        <v>21</v>
      </c>
      <c r="H180" s="41" t="s">
        <v>21</v>
      </c>
      <c r="I180" s="21">
        <f t="shared" si="4"/>
        <v>5300</v>
      </c>
      <c r="J180" s="4">
        <v>5300000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0</v>
      </c>
      <c r="Q180" s="4">
        <v>5300000</v>
      </c>
      <c r="R180" s="4">
        <v>5300000</v>
      </c>
      <c r="S180" s="6">
        <f t="shared" si="5"/>
        <v>0</v>
      </c>
    </row>
    <row r="181" spans="1:19" ht="54" customHeight="1" outlineLevel="3">
      <c r="A181" s="19" t="s">
        <v>161</v>
      </c>
      <c r="B181" s="41" t="s">
        <v>14</v>
      </c>
      <c r="C181" s="41" t="s">
        <v>8</v>
      </c>
      <c r="D181" s="41" t="s">
        <v>2</v>
      </c>
      <c r="E181" s="41" t="s">
        <v>14</v>
      </c>
      <c r="F181" s="41" t="s">
        <v>14</v>
      </c>
      <c r="G181" s="41" t="s">
        <v>21</v>
      </c>
      <c r="H181" s="41" t="s">
        <v>21</v>
      </c>
      <c r="I181" s="21">
        <f t="shared" si="4"/>
        <v>2050</v>
      </c>
      <c r="J181" s="4">
        <v>2050000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  <c r="Q181" s="4">
        <v>2250000</v>
      </c>
      <c r="R181" s="4">
        <v>2450000</v>
      </c>
      <c r="S181" s="6">
        <f t="shared" si="5"/>
        <v>0</v>
      </c>
    </row>
    <row r="182" spans="1:19" ht="70.5" customHeight="1" outlineLevel="3">
      <c r="A182" s="19" t="s">
        <v>99</v>
      </c>
      <c r="B182" s="41" t="s">
        <v>14</v>
      </c>
      <c r="C182" s="41" t="s">
        <v>8</v>
      </c>
      <c r="D182" s="41" t="s">
        <v>28</v>
      </c>
      <c r="E182" s="41" t="s">
        <v>14</v>
      </c>
      <c r="F182" s="41" t="s">
        <v>14</v>
      </c>
      <c r="G182" s="41" t="s">
        <v>21</v>
      </c>
      <c r="H182" s="41" t="s">
        <v>21</v>
      </c>
      <c r="I182" s="21">
        <f t="shared" si="4"/>
        <v>1000</v>
      </c>
      <c r="J182" s="4">
        <v>1000000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>
        <v>0</v>
      </c>
      <c r="Q182" s="4">
        <v>1000000</v>
      </c>
      <c r="R182" s="4">
        <v>1000000</v>
      </c>
      <c r="S182" s="6">
        <f t="shared" si="5"/>
        <v>0</v>
      </c>
    </row>
    <row r="183" spans="1:19" ht="54" customHeight="1" outlineLevel="3">
      <c r="A183" s="19" t="s">
        <v>100</v>
      </c>
      <c r="B183" s="41" t="s">
        <v>14</v>
      </c>
      <c r="C183" s="41" t="s">
        <v>8</v>
      </c>
      <c r="D183" s="41" t="s">
        <v>29</v>
      </c>
      <c r="E183" s="41" t="s">
        <v>14</v>
      </c>
      <c r="F183" s="41" t="s">
        <v>14</v>
      </c>
      <c r="G183" s="41" t="s">
        <v>21</v>
      </c>
      <c r="H183" s="41" t="s">
        <v>21</v>
      </c>
      <c r="I183" s="21">
        <f t="shared" si="4"/>
        <v>200</v>
      </c>
      <c r="J183" s="4">
        <v>200000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  <c r="Q183" s="4">
        <v>300000</v>
      </c>
      <c r="R183" s="4">
        <v>0</v>
      </c>
      <c r="S183" s="6">
        <f t="shared" si="5"/>
        <v>0</v>
      </c>
    </row>
    <row r="184" spans="1:19" ht="54" customHeight="1" outlineLevel="3">
      <c r="A184" s="19" t="s">
        <v>156</v>
      </c>
      <c r="B184" s="41" t="s">
        <v>14</v>
      </c>
      <c r="C184" s="41" t="s">
        <v>8</v>
      </c>
      <c r="D184" s="41" t="s">
        <v>32</v>
      </c>
      <c r="E184" s="41" t="s">
        <v>14</v>
      </c>
      <c r="F184" s="41" t="s">
        <v>14</v>
      </c>
      <c r="G184" s="41" t="s">
        <v>21</v>
      </c>
      <c r="H184" s="41" t="s">
        <v>21</v>
      </c>
      <c r="I184" s="21">
        <f t="shared" si="4"/>
        <v>1100</v>
      </c>
      <c r="J184" s="4">
        <v>1100000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0</v>
      </c>
      <c r="Q184" s="4">
        <v>2300000</v>
      </c>
      <c r="R184" s="4">
        <v>2300000</v>
      </c>
      <c r="S184" s="6">
        <f t="shared" si="5"/>
        <v>0</v>
      </c>
    </row>
    <row r="185" spans="1:19" s="10" customFormat="1" ht="18.75" customHeight="1" outlineLevel="3">
      <c r="A185" s="16" t="s">
        <v>93</v>
      </c>
      <c r="B185" s="40"/>
      <c r="C185" s="40"/>
      <c r="D185" s="40"/>
      <c r="E185" s="40"/>
      <c r="F185" s="40"/>
      <c r="G185" s="40"/>
      <c r="H185" s="40"/>
      <c r="I185" s="31">
        <f>I178</f>
        <v>9650</v>
      </c>
      <c r="J185" s="13"/>
      <c r="K185" s="14"/>
      <c r="L185" s="14"/>
      <c r="M185" s="14"/>
      <c r="N185" s="14"/>
      <c r="O185" s="14"/>
      <c r="P185" s="14"/>
      <c r="Q185" s="13"/>
      <c r="R185" s="13"/>
      <c r="S185" s="15">
        <f>S177-I185</f>
        <v>0</v>
      </c>
    </row>
    <row r="186" spans="1:19" s="10" customFormat="1" ht="71.25" customHeight="1">
      <c r="A186" s="16" t="s">
        <v>126</v>
      </c>
      <c r="B186" s="40" t="s">
        <v>14</v>
      </c>
      <c r="C186" s="40" t="s">
        <v>11</v>
      </c>
      <c r="D186" s="40" t="s">
        <v>15</v>
      </c>
      <c r="E186" s="40" t="s">
        <v>14</v>
      </c>
      <c r="F186" s="40" t="s">
        <v>14</v>
      </c>
      <c r="G186" s="40" t="s">
        <v>21</v>
      </c>
      <c r="H186" s="40" t="s">
        <v>21</v>
      </c>
      <c r="I186" s="31"/>
      <c r="J186" s="13">
        <v>151200000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3">
        <v>0</v>
      </c>
      <c r="R186" s="13">
        <v>0</v>
      </c>
      <c r="S186" s="15">
        <f t="shared" si="5"/>
        <v>151200</v>
      </c>
    </row>
    <row r="187" spans="1:19" ht="36.75" customHeight="1" outlineLevel="1">
      <c r="A187" s="19" t="s">
        <v>152</v>
      </c>
      <c r="B187" s="41" t="s">
        <v>14</v>
      </c>
      <c r="C187" s="41" t="s">
        <v>10</v>
      </c>
      <c r="D187" s="41" t="s">
        <v>15</v>
      </c>
      <c r="E187" s="41" t="s">
        <v>14</v>
      </c>
      <c r="F187" s="41" t="s">
        <v>14</v>
      </c>
      <c r="G187" s="41" t="s">
        <v>21</v>
      </c>
      <c r="H187" s="41" t="s">
        <v>21</v>
      </c>
      <c r="I187" s="21">
        <f>I189+I190</f>
        <v>1552315</v>
      </c>
      <c r="J187" s="4">
        <v>151200000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4">
        <v>0</v>
      </c>
      <c r="R187" s="4">
        <v>0</v>
      </c>
      <c r="S187" s="6">
        <f t="shared" si="5"/>
        <v>-1401115</v>
      </c>
    </row>
    <row r="188" spans="1:19" hidden="1" outlineLevel="2">
      <c r="A188" s="19" t="s">
        <v>96</v>
      </c>
      <c r="B188" s="41" t="s">
        <v>14</v>
      </c>
      <c r="C188" s="41" t="s">
        <v>10</v>
      </c>
      <c r="D188" s="41" t="s">
        <v>25</v>
      </c>
      <c r="E188" s="41" t="s">
        <v>14</v>
      </c>
      <c r="F188" s="41" t="s">
        <v>14</v>
      </c>
      <c r="G188" s="41" t="s">
        <v>21</v>
      </c>
      <c r="H188" s="41" t="s">
        <v>21</v>
      </c>
      <c r="I188" s="21">
        <f t="shared" si="4"/>
        <v>151200</v>
      </c>
      <c r="J188" s="4">
        <v>151200000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4">
        <v>0</v>
      </c>
      <c r="R188" s="4">
        <v>0</v>
      </c>
      <c r="S188" s="6">
        <f t="shared" si="5"/>
        <v>0</v>
      </c>
    </row>
    <row r="189" spans="1:19" ht="54.75" customHeight="1" outlineLevel="3">
      <c r="A189" s="19" t="s">
        <v>98</v>
      </c>
      <c r="B189" s="41" t="s">
        <v>14</v>
      </c>
      <c r="C189" s="41" t="s">
        <v>10</v>
      </c>
      <c r="D189" s="41" t="s">
        <v>26</v>
      </c>
      <c r="E189" s="41" t="s">
        <v>14</v>
      </c>
      <c r="F189" s="41" t="s">
        <v>14</v>
      </c>
      <c r="G189" s="41" t="s">
        <v>21</v>
      </c>
      <c r="H189" s="41" t="s">
        <v>21</v>
      </c>
      <c r="I189" s="21">
        <f>J189/1000+1346115+45000</f>
        <v>1542315</v>
      </c>
      <c r="J189" s="4">
        <v>151200000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4">
        <v>0</v>
      </c>
      <c r="R189" s="4">
        <v>0</v>
      </c>
      <c r="S189" s="6">
        <f t="shared" si="5"/>
        <v>-1391115</v>
      </c>
    </row>
    <row r="190" spans="1:19" ht="54.75" customHeight="1" outlineLevel="3">
      <c r="A190" s="19" t="s">
        <v>170</v>
      </c>
      <c r="B190" s="41"/>
      <c r="C190" s="41"/>
      <c r="D190" s="41"/>
      <c r="E190" s="41"/>
      <c r="F190" s="41"/>
      <c r="G190" s="41"/>
      <c r="H190" s="41"/>
      <c r="I190" s="21">
        <v>10000</v>
      </c>
      <c r="J190" s="4"/>
      <c r="K190" s="26"/>
      <c r="L190" s="26"/>
      <c r="M190" s="26"/>
      <c r="N190" s="26"/>
      <c r="O190" s="26"/>
      <c r="P190" s="26"/>
      <c r="Q190" s="27"/>
      <c r="R190" s="27"/>
    </row>
    <row r="191" spans="1:19" s="10" customFormat="1" ht="54.75" customHeight="1" outlineLevel="3">
      <c r="A191" s="16" t="s">
        <v>94</v>
      </c>
      <c r="B191" s="40"/>
      <c r="C191" s="40"/>
      <c r="D191" s="40"/>
      <c r="E191" s="40"/>
      <c r="F191" s="40"/>
      <c r="G191" s="40"/>
      <c r="H191" s="40"/>
      <c r="I191" s="31">
        <f>I187</f>
        <v>1552315</v>
      </c>
      <c r="J191" s="13"/>
      <c r="K191" s="9"/>
      <c r="L191" s="9"/>
      <c r="M191" s="9"/>
      <c r="N191" s="9"/>
      <c r="O191" s="9"/>
      <c r="P191" s="9"/>
      <c r="Q191" s="8"/>
      <c r="R191" s="8"/>
      <c r="S191" s="15">
        <f>S186-I191</f>
        <v>-1401115</v>
      </c>
    </row>
    <row r="192" spans="1:19" s="10" customFormat="1">
      <c r="A192" s="18" t="s">
        <v>153</v>
      </c>
      <c r="B192" s="7"/>
      <c r="C192" s="7"/>
      <c r="D192" s="7"/>
      <c r="E192" s="7"/>
      <c r="F192" s="7"/>
      <c r="G192" s="7"/>
      <c r="H192" s="7"/>
      <c r="I192" s="31">
        <f>SUM(I20,I32,I66,I81,I103,I116,I130,I160,I176,I185,I191)</f>
        <v>26156524.370000005</v>
      </c>
      <c r="J192" s="8">
        <v>17560607470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8">
        <v>21643908716</v>
      </c>
      <c r="R192" s="8">
        <v>18795229400</v>
      </c>
      <c r="S192" s="6">
        <f t="shared" si="5"/>
        <v>-8595916.900000006</v>
      </c>
    </row>
    <row r="193" spans="1:18">
      <c r="A193" s="24"/>
      <c r="B193" s="42"/>
      <c r="C193" s="42"/>
      <c r="D193" s="42"/>
      <c r="E193" s="42"/>
      <c r="F193" s="42"/>
      <c r="G193" s="42"/>
      <c r="H193" s="42"/>
      <c r="I193" s="35"/>
    </row>
    <row r="194" spans="1:18">
      <c r="A194" s="43"/>
      <c r="B194" s="43"/>
      <c r="C194" s="43"/>
      <c r="D194" s="43"/>
      <c r="E194" s="43"/>
      <c r="F194" s="43"/>
      <c r="G194" s="43"/>
      <c r="H194" s="43"/>
      <c r="I194" s="34"/>
      <c r="J194" s="20"/>
      <c r="K194" s="20"/>
      <c r="L194" s="20"/>
      <c r="M194" s="20"/>
      <c r="N194" s="20"/>
      <c r="O194" s="20"/>
      <c r="P194" s="20"/>
      <c r="Q194" s="20"/>
      <c r="R194" s="20"/>
    </row>
    <row r="195" spans="1:18" ht="15.75">
      <c r="A195" s="44" t="s">
        <v>154</v>
      </c>
      <c r="I195" s="33">
        <f>I194-I192</f>
        <v>-26156524.370000005</v>
      </c>
    </row>
  </sheetData>
  <mergeCells count="2">
    <mergeCell ref="A6:I6"/>
    <mergeCell ref="A5:I5"/>
  </mergeCells>
  <phoneticPr fontId="1" type="noConversion"/>
  <pageMargins left="0.98425196850393704" right="0.59055118110236227" top="0.59055118110236227" bottom="0.59055118110236227" header="0.19685039370078741" footer="0.19685039370078741"/>
  <pageSetup paperSize="9" fitToHeight="200" orientation="portrait" horizontalDpi="1200" verticalDpi="1200" r:id="rId1"/>
  <headerFooter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Документ (1)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Кулагина</cp:lastModifiedBy>
  <cp:lastPrinted>2012-02-21T06:20:38Z</cp:lastPrinted>
  <dcterms:created xsi:type="dcterms:W3CDTF">2002-10-08T15:02:13Z</dcterms:created>
  <dcterms:modified xsi:type="dcterms:W3CDTF">2012-02-21T06:22:09Z</dcterms:modified>
</cp:coreProperties>
</file>