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ин-во финансов\Отдел организации бюджетного процесса\Общая отдела\ОТЧЕТЫ НА ДУМУ\Отчет на Думу_2025\Готовые отчеты\"/>
    </mc:Choice>
  </mc:AlternateContent>
  <bookViews>
    <workbookView xWindow="0" yWindow="0" windowWidth="13650" windowHeight="9210"/>
  </bookViews>
  <sheets>
    <sheet name="Финрезерв " sheetId="1" r:id="rId1"/>
  </sheets>
  <definedNames>
    <definedName name="_xlnm._FilterDatabase" localSheetId="0" hidden="1">'Финрезерв '!$B$10:$Q$132</definedName>
    <definedName name="_xlnm.Print_Titles" localSheetId="0">'Финрезерв '!$10:$10</definedName>
  </definedNames>
  <calcPr calcId="162913" iterateDelta="1E-4"/>
</workbook>
</file>

<file path=xl/calcChain.xml><?xml version="1.0" encoding="utf-8"?>
<calcChain xmlns="http://schemas.openxmlformats.org/spreadsheetml/2006/main">
  <c r="J137" i="1" l="1"/>
  <c r="E137" i="1"/>
  <c r="G137" i="1" s="1"/>
  <c r="F132" i="1"/>
  <c r="D132" i="1"/>
  <c r="M131" i="1"/>
  <c r="L131" i="1"/>
  <c r="K131" i="1"/>
  <c r="F131" i="1"/>
  <c r="O130" i="1"/>
  <c r="M130" i="1"/>
  <c r="L130" i="1"/>
  <c r="K130" i="1"/>
  <c r="F130" i="1"/>
  <c r="M129" i="1"/>
  <c r="L129" i="1"/>
  <c r="K129" i="1"/>
  <c r="F129" i="1"/>
  <c r="M128" i="1"/>
  <c r="L128" i="1"/>
  <c r="L132" i="1" s="1"/>
  <c r="K128" i="1"/>
  <c r="K132" i="1" s="1"/>
  <c r="F128" i="1"/>
  <c r="M127" i="1"/>
  <c r="M132" i="1" s="1"/>
  <c r="L127" i="1"/>
  <c r="K127" i="1"/>
  <c r="F127" i="1"/>
  <c r="O124" i="1"/>
  <c r="N124" i="1"/>
  <c r="O123" i="1"/>
  <c r="N123" i="1"/>
  <c r="O122" i="1"/>
  <c r="N122" i="1"/>
  <c r="O121" i="1"/>
  <c r="N121" i="1"/>
  <c r="N130" i="1" s="1"/>
  <c r="O120" i="1"/>
  <c r="N120" i="1"/>
  <c r="O119" i="1"/>
  <c r="N119" i="1"/>
  <c r="O118" i="1"/>
  <c r="N118" i="1"/>
  <c r="O117" i="1"/>
  <c r="N117" i="1"/>
  <c r="O116" i="1"/>
  <c r="N116" i="1"/>
  <c r="O115" i="1"/>
  <c r="N115" i="1"/>
  <c r="O114" i="1"/>
  <c r="N114" i="1"/>
  <c r="O113" i="1"/>
  <c r="O129" i="1" s="1"/>
  <c r="N113" i="1"/>
  <c r="N129" i="1" s="1"/>
  <c r="O112" i="1"/>
  <c r="N112" i="1"/>
  <c r="O109" i="1"/>
  <c r="N109" i="1"/>
  <c r="O108" i="1"/>
  <c r="N108" i="1"/>
  <c r="O107" i="1"/>
  <c r="N107" i="1"/>
  <c r="O105" i="1"/>
  <c r="N105" i="1"/>
  <c r="O104" i="1"/>
  <c r="N104" i="1"/>
  <c r="O103" i="1"/>
  <c r="N103" i="1"/>
  <c r="O102" i="1"/>
  <c r="N102" i="1"/>
  <c r="O101" i="1"/>
  <c r="N101" i="1"/>
  <c r="O98" i="1"/>
  <c r="N98" i="1"/>
  <c r="O97" i="1"/>
  <c r="N97" i="1"/>
  <c r="O96" i="1"/>
  <c r="N96" i="1"/>
  <c r="O95" i="1"/>
  <c r="N95" i="1"/>
  <c r="O94" i="1"/>
  <c r="N94" i="1"/>
  <c r="O93" i="1"/>
  <c r="N93" i="1"/>
  <c r="O92" i="1"/>
  <c r="N92" i="1"/>
  <c r="O91" i="1"/>
  <c r="N91" i="1"/>
  <c r="O90" i="1"/>
  <c r="N90" i="1"/>
  <c r="O89" i="1"/>
  <c r="N89" i="1"/>
  <c r="O88" i="1"/>
  <c r="N88" i="1"/>
  <c r="O87" i="1"/>
  <c r="N87" i="1"/>
  <c r="O86" i="1"/>
  <c r="N86" i="1"/>
  <c r="O85" i="1"/>
  <c r="N85" i="1"/>
  <c r="O84" i="1"/>
  <c r="N84" i="1"/>
  <c r="O83" i="1"/>
  <c r="O128" i="1" s="1"/>
  <c r="N83" i="1"/>
  <c r="O82" i="1"/>
  <c r="N82" i="1"/>
  <c r="N128" i="1" s="1"/>
  <c r="O81" i="1"/>
  <c r="N81" i="1"/>
  <c r="O80" i="1"/>
  <c r="N80" i="1"/>
  <c r="O79" i="1"/>
  <c r="N79" i="1"/>
  <c r="O78" i="1"/>
  <c r="N78" i="1"/>
  <c r="O77" i="1"/>
  <c r="N77" i="1"/>
  <c r="O76" i="1"/>
  <c r="N76" i="1"/>
  <c r="O75" i="1"/>
  <c r="N75" i="1"/>
  <c r="O74" i="1"/>
  <c r="N74" i="1"/>
  <c r="O73" i="1"/>
  <c r="N73" i="1"/>
  <c r="O72" i="1"/>
  <c r="N72" i="1"/>
  <c r="O71" i="1"/>
  <c r="N71" i="1"/>
  <c r="O70" i="1"/>
  <c r="N70" i="1"/>
  <c r="O69" i="1"/>
  <c r="N69" i="1"/>
  <c r="O68" i="1"/>
  <c r="N68" i="1"/>
  <c r="O67" i="1"/>
  <c r="N67" i="1"/>
  <c r="O66" i="1"/>
  <c r="N66" i="1"/>
  <c r="O65" i="1"/>
  <c r="N65" i="1"/>
  <c r="O64" i="1"/>
  <c r="N64" i="1"/>
  <c r="O63" i="1"/>
  <c r="N63" i="1"/>
  <c r="O62" i="1"/>
  <c r="N62" i="1"/>
  <c r="O61" i="1"/>
  <c r="N61" i="1"/>
  <c r="O60" i="1"/>
  <c r="N60" i="1"/>
  <c r="O59" i="1"/>
  <c r="N59" i="1"/>
  <c r="O58" i="1"/>
  <c r="N58" i="1"/>
  <c r="O57" i="1"/>
  <c r="N57" i="1"/>
  <c r="O56" i="1"/>
  <c r="N56" i="1"/>
  <c r="O52" i="1"/>
  <c r="N52" i="1"/>
  <c r="O51" i="1"/>
  <c r="N51" i="1"/>
  <c r="N131" i="1" s="1"/>
  <c r="O50" i="1"/>
  <c r="N50" i="1"/>
  <c r="O49" i="1"/>
  <c r="N49" i="1"/>
  <c r="O48" i="1"/>
  <c r="N48" i="1"/>
  <c r="O47" i="1"/>
  <c r="N47" i="1"/>
  <c r="O46" i="1"/>
  <c r="N46" i="1"/>
  <c r="O45" i="1"/>
  <c r="N45" i="1"/>
  <c r="O17" i="1"/>
  <c r="N17" i="1"/>
  <c r="O16" i="1"/>
  <c r="N16" i="1"/>
  <c r="O15" i="1"/>
  <c r="O131" i="1" s="1"/>
  <c r="N15" i="1"/>
  <c r="O14" i="1"/>
  <c r="N14" i="1"/>
  <c r="O13" i="1"/>
  <c r="N13" i="1"/>
  <c r="O12" i="1"/>
  <c r="N12" i="1"/>
  <c r="N127" i="1" s="1"/>
  <c r="N132" i="1" s="1"/>
  <c r="O11" i="1"/>
  <c r="O127" i="1" s="1"/>
  <c r="O132" i="1" s="1"/>
  <c r="N11" i="1"/>
</calcChain>
</file>

<file path=xl/sharedStrings.xml><?xml version="1.0" encoding="utf-8"?>
<sst xmlns="http://schemas.openxmlformats.org/spreadsheetml/2006/main" count="425" uniqueCount="217">
  <si>
    <t>ОТЧЕТ</t>
  </si>
  <si>
    <t>Министерство ГОЧС Приморского края</t>
  </si>
  <si>
    <t>о результатах реализации мероприятий, источником финансового обеспечения которых являются бюджетные ассигнования резервного фонда Правительства Приморского края по ликвидации чрезвычайных ситуаций природного и техногенного характера на территории Приморского края</t>
  </si>
  <si>
    <t>по состоянию на 01 января 2026 года</t>
  </si>
  <si>
    <t>(руб.)</t>
  </si>
  <si>
    <t>№ п/п</t>
  </si>
  <si>
    <t>Основание (нормативно-правовой документ)</t>
  </si>
  <si>
    <t xml:space="preserve">Общая сумма   согласно  НПА </t>
  </si>
  <si>
    <t>Цель финансирования (мероприятие)</t>
  </si>
  <si>
    <t>Сумма по мероприятиям</t>
  </si>
  <si>
    <t>Главный распорядитель средств краевого бюджета (ГРБС)</t>
  </si>
  <si>
    <t>Бюджетная классификация (КБК)</t>
  </si>
  <si>
    <t>Документ, подтверждающий кассовый расход  (платежное поручение, справка, заявка)</t>
  </si>
  <si>
    <t xml:space="preserve">Профинансировано ГРБС </t>
  </si>
  <si>
    <t>Сумма финансирования получателя</t>
  </si>
  <si>
    <t>Кассовый расход получателя</t>
  </si>
  <si>
    <t>Остаток средств ГРБС                        (=ст.9-ст.10)</t>
  </si>
  <si>
    <t>Возврат средств (=ст.10-ст.11)</t>
  </si>
  <si>
    <t>Краткая характеристика итогов реализации мероприятия и обоснование причин отклонения значений показателей от предусмотренных распоряжением Правительства Приморского края (при наличии)</t>
  </si>
  <si>
    <t>номер</t>
  </si>
  <si>
    <t>дата</t>
  </si>
  <si>
    <t>4-рп</t>
  </si>
  <si>
    <t>для доведения КГКУ «Центр социальной поддержки населения Приморского края» 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в целях:оказания единовременной материальной помощи в размере 10000 руб. согласно следующему распределению: Уссурийский городской округ Приморского края — 10000 руб.; оказание финансовой помощи в связи с утратой имущества первой необходимости в размере 150000 руб. согласно следующему распределению: Уссурийский городской округ Приморского края — 150000 руб</t>
  </si>
  <si>
    <t>Министерство труда и социальной политики Приморского края</t>
  </si>
  <si>
    <t>760 1003 9999923800 321</t>
  </si>
  <si>
    <t>5-рп</t>
  </si>
  <si>
    <t>для доведения учреждению «Центр социальной оддержки населения Приморского края»на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в целях: оказания единовременной материальной помощи в размере 30000 руб. согласно следующему распределению: Дальнереченский городской округ Приморского края — 30000 руб.; оказания финансовой помощи в связи с утратой имущества первой необходимости в размере 150000 руб. согласно следующему распределению: Дальнереченский городской округ Приморского края — 150000 руб</t>
  </si>
  <si>
    <t>9-рп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</si>
  <si>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муниципальный округ Приморского края — 20000 руб</t>
  </si>
  <si>
    <t>10-рп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</si>
  <si>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муниципальный округ Приморского края — 460000 руб.; Ольгинский муниципальный округ Приморского края — 30000 руб</t>
  </si>
  <si>
    <t>11-рп</t>
  </si>
  <si>
    <t>для доведения лимитов бюджетных обязательств до Артёмовского городского округа Приморского края в размере до 374 000 ̧00 руб., Находкинского городского округа Приморского края в размере до 506 000,00 руб. для оплаты контрактов, заключенных в 2024 году, на размещение и питание в пунктах временного размещения и питания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(период с 21 по 31 декабря 2023г.)</t>
  </si>
  <si>
    <t>769-0310-9999923800-521</t>
  </si>
  <si>
    <t>12-рп</t>
  </si>
  <si>
    <t>для доведения КГКУ «Центр социальной поддержки населения Приморского края» для предоставления выплат на осуществление капитального ремонта жилых помещений, поврежденных в результате чрезвычайной ситуации природного и техногенного характера, обусловленной комплексом неблагоприятных метеорологических явлений, произошедших в августе 2023 года на территории Приморского края</t>
  </si>
  <si>
    <t>18-рп</t>
  </si>
  <si>
    <t>для доведения лимитов бюджетных обязательств до Артёмовского городского округа Приморского края в размере до 12 410 000 ̧00 руб., Находкинского городского округа Приморского края в размере до 16 790 000,00 руб. на размещение и питание впунктах временного размещения и питания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(на 2025 год)</t>
  </si>
  <si>
    <t>Справка № 1</t>
  </si>
  <si>
    <t>698-рп (изм в 18-рп)</t>
  </si>
  <si>
    <t xml:space="preserve">возмещение из ФБ расп. 891-р от 11.04.2024, распределение иных межбюджетных трансфертов от 08.05.2024 № 279-рп </t>
  </si>
  <si>
    <t>800-рп (изм в 18-рп)</t>
  </si>
  <si>
    <t>возврат неиспользованных средств из расчета оплат по 20 декабря 2025 г.</t>
  </si>
  <si>
    <t xml:space="preserve"> </t>
  </si>
  <si>
    <t>20-рп</t>
  </si>
  <si>
    <t>для доведения КГКУ «Центр социальной поддержки населения Приморского края» на 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в целях: оказания единовременной материальной помощи в размере 20000 руб. согласно следующему распределению: Городской округ Спасск Дальний Приморского края — 20000 руб.; оказание финансовой помощи в связи с утратой имущества первойнеобходимости в размере 100000 руб. согласно следующему распределению:Городской округ Спасск Дальний Приморского края — 100000 руб</t>
  </si>
  <si>
    <t>24-рп</t>
  </si>
  <si>
    <t>для доведения краевому государственному казенному учреждению «Центр социальной поддержки населения Приморского края» для предоставления выплат на осуществление капитального ремонта жилых помещений, поврежденных в результате чрезвычайной ситуации природного и техногенного характера, обусловленной комплексом неблагоприятных метеорологических явлений, произошедших в августе 2023 года на территории Приморского края</t>
  </si>
  <si>
    <t>28-рп</t>
  </si>
  <si>
    <t>для доведения краевому государственному казенному учреждению «Центр социальной поддержки населения Приморского края» на оказание единовременной материальной помощи гражданам РоссийскойФедерации, иностранным гражданам и лицам без гражданства, пострадавшимв результате чрезвычайной ситуации природного и техногенного характера, согласно следующему распределению: Кавалеровский муниципальный округ Приморского края — 410000 руб</t>
  </si>
  <si>
    <t>34-рп</t>
  </si>
  <si>
    <t>для доведения краевому государственному казенному учреждению «Центр социальной поддержки населения Приморского края» на оказание единовременной материальной и финансовой помощи гражданам Российской Федерации, иностранным гражданам и лицам без гражданства,пострадавшим в результате чрезвычайной ситуации природного и техногенного характера, в целях: оказания единовременной материальной помощи в размере 10000 руб.согласно ледующему распределению: Уссурийский городской округ Приморского края — 10000 руб.; оказания финансовой помощи в связи с утратой имущества первой необходимости в размере 50000 руб. согласно следующему распределению:Уссурийский городской округ Приморского края — 50000 руб</t>
  </si>
  <si>
    <t>35-рп</t>
  </si>
  <si>
    <t>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характера,согласно следующему распределению: Дальнереченский городской округ Приморского края — 15000 руб</t>
  </si>
  <si>
    <t>38-рп</t>
  </si>
  <si>
    <t>58-рп</t>
  </si>
  <si>
    <t>для доведения до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ситуаций, бюджетных ассигнований для закупки пяти стационарных электрических насосных станций с резервным генератором для перекачки воды производительностью не менее 1 500 л/с, закупаемых в целях осуществления аварийно-спасательных и неотложных аварийно-восстановительных работ по локализации и ликвидации очагов повышенной опасности, связанных с восстановлением пропускной способности русел рек</t>
  </si>
  <si>
    <t>Министерство ГОЧС Приморского края (ГКУ)</t>
  </si>
  <si>
    <t>769 0310 9999923800 244</t>
  </si>
  <si>
    <t>71-рп</t>
  </si>
  <si>
    <t>для доведения до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 (далее соответственно – министерство, ГКУ Приморского края по пожарной безопасности, ГОЧС) в целях осуществления аварийно-спасательных работ по локализации и ликвидации очагов повышенной опасности, связанных с восстановлением пропускной способности русел рек, в соответствии с приложением к настоящему распоряжению: 1.1. На оплату государственных контрактов (договоров), заключаемых на экстренную закупку тяжелой техники: бульдозеры типа Катерпиллер более 36 тонн – 6 шт.; тяжёлый экскаватор более 50 тонн - 3 шт.</t>
  </si>
  <si>
    <t>769 0310 9999923800 852</t>
  </si>
  <si>
    <t>799-рп (о внес изм)</t>
  </si>
  <si>
    <t>заменить цифры "338 319 600,00"цифрами                        "338 285 922,00"</t>
  </si>
  <si>
    <t>74-рп</t>
  </si>
  <si>
    <t xml:space="preserve">для доведения краевому государственному казенному учреждению «Центр социальной поддержки населения Приморского края» 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Дальнереченский городской округ Приморского края — 75000 руб </t>
  </si>
  <si>
    <t>91-рп</t>
  </si>
  <si>
    <t>для доведения КГКУ«Центр социальной поддержки населения Приморского края» на оказание финансовой помощи в связи с утратой имущества первой необходимости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распределению:Дальнереченский городской округ Приморского края — 300000 руб</t>
  </si>
  <si>
    <t>107-рп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</si>
  <si>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муниципальный округ Приморского края — 1600000 руб</t>
  </si>
  <si>
    <t>109-рп</t>
  </si>
  <si>
    <t>для доведения КГКУ«Центр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характера,согласно следующему распределению:Кавалеровский муниципальный округ Приморского края — 750000 руб.</t>
  </si>
  <si>
    <t>112-рп</t>
  </si>
  <si>
    <t>для доведения КГКУ «Центр социальной поддержки населения Приморского края»на оказание единовременной материальной помощи гражданам Российской Федерации, иностранным гражданам и лицам без гражданства, пострадавшимв результате чрезвычайной ситуации природного и техногенного характера, согласно следующему распределению:Кавалеровский муниципальный округ Приморского края — 970000 руб.</t>
  </si>
  <si>
    <t>118-рп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</si>
  <si>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муниципальный округ Приморского края — 820000 руб.; Ольгинский муниципальный округ Приморского края — 10000 руб.</t>
  </si>
  <si>
    <t>119-рп</t>
  </si>
  <si>
    <t>для доведения КГКУ «Центр социальной поддержки населения Приморского края» 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в целях: оказания единовременной материальной помощи в размере 15000 руб. согласно следующему распределению: Дальнереченский городской округ Приморского края — 15000 руб.; оказания финансовой помощи в связи с утратой имущества первой необходимости в размере 75000 руб. согласно следующему распределению: Дальнереченский городской округ Приморского края — 75000 руб</t>
  </si>
  <si>
    <t>128-рп</t>
  </si>
  <si>
    <t>для доведения денежных средств до администрации Дальнегорского муниципального округа Приморского края в целях проведения неотложных работ по предупреждению возникновения чрезвычайных ситуаций в режиме повышенной готовности на территории Дальнегорского муниципального округа Приморского края</t>
  </si>
  <si>
    <t>130-рп</t>
  </si>
  <si>
    <t>для доведения КГКУ учреждению «Центр социальной поддержки населения Приморского края» на оказание единовременной материальной и финансовой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в целях: оказания единовременной материальной помощи в размере 15000 руб. согласно следующему распределению: Дальнереченский городской округ Приморского края — 15000 руб.; оказания финансовой помощи в связи с утратой имущества первойнеобходимости в размере 75000 руб. согласно следующему распределению: Дальнереченский городской округ Приморского края — 75000 руб</t>
  </si>
  <si>
    <t>131-рп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</si>
  <si>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муниципальный округ Приморского края — 1190000 руб</t>
  </si>
  <si>
    <t>137-рп</t>
  </si>
  <si>
    <t>для доведения до ГКУ Приморского края по пожарной безопасности, ГОЧС на оплату государственных контрактов (договоров), заключаемых в целях экстренной закупки и поставки материальных средств, не включенных в резерв материальных ресурсов для ликвидации чрезвычайных ситуаций природного и техногенного характера на территории Приморского края, для обеспечения подразделений противопожарной службы Приморского края оборудованием, необходимым для тушения ландшафтных (природных) пожаров: 110 (сто десять) воздуходувных устройств; 156 (сто пятьдесят шесть) аппаратов зажигательных; 600 (шестьсот) фильтрующих противогазов с фильтрами</t>
  </si>
  <si>
    <t>139-рп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</si>
  <si>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муниципальный округ Приморского края — 240000 руб</t>
  </si>
  <si>
    <t>151-рп</t>
  </si>
  <si>
    <t>154-рп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</si>
  <si>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муниципальный округ Приморского края — 500000 руб</t>
  </si>
  <si>
    <t>175-рп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</si>
  <si>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МО  — 180000 руб</t>
  </si>
  <si>
    <t>195-рп</t>
  </si>
  <si>
    <t>226-рп</t>
  </si>
  <si>
    <t>237-рп</t>
  </si>
  <si>
    <t>244-рп</t>
  </si>
  <si>
    <t>для доведения КГКУ «Центр социальной поддержки населения Приморского края» на оказание единовременного пособия гражданам РФ, иностранным гражданам и лицам без гражданства, получившим в результате чрезвычайной ситуации вред здоровью, с учетом степени тяжести вреда здоровью из расчета степени тяжести вреда согласно следующему распределению: Уссурийский ГО ПК — 200000 руб.</t>
  </si>
  <si>
    <t>277-рп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</si>
  <si>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характера,согласно следующему распределению: Кавалеровский муниципальный округ Приморского края — 2580000 руб</t>
  </si>
  <si>
    <t>285-рп</t>
  </si>
  <si>
    <t>для КГКУ «Центр социальной поддержки населения Приморского края» для предоставления выплат на осуществление капитального ремонта жилых помещений, поврежденных в результате чрезвычайной ситуации природного и техногенного характера, обусловленной комплексом неблагоприятных метеорологических явлений, произошедших в августе 2023 года на территории Приморского края</t>
  </si>
  <si>
    <t>299-рп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</si>
  <si>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РФ 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МО — 1860000 руб.; Ольгинский МО — 400000 руб</t>
  </si>
  <si>
    <t>314-рп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</si>
  <si>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РФ, иностранным гражданам и лицам без гражданства, пострадавшим в результате ЧС природного и техногенного характера, согласно следующему распределению: Кавалеровский МО -1260000 руб</t>
  </si>
  <si>
    <t>323-рп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</si>
  <si>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МО — 1530000 руб.</t>
  </si>
  <si>
    <t>324-рп</t>
  </si>
  <si>
    <t>для доведения КГКУ «Центр социальной поддержки населения Приморского края» на оказание финансовой помощи в связи с утратой имущества первой
необходимости гражданам Российской Федерации, иностранным гражданам и лицам без гражданства, пострадавшим в результате чрезвычайной ситуации
природного и техногенного характера, согласно следующему распределению:Уссурийский ГО 50000 руб</t>
  </si>
  <si>
    <t>329-рп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</si>
  <si>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МО — 1600000 руб.</t>
  </si>
  <si>
    <t>344-рп</t>
  </si>
  <si>
    <t>для доведения до КГБУ «Приморская база авиационной, наземной охраны и защиты лесов» на оплату государственных контрактов (договоров), заключаемых на экстренную закупку и поставку материальных средств, не включенных в резерв материальных ресурсов в целях мониторинга пожарной обстановки и координации сил и средств, задействованных в тушении пожаров, при введении режима чрезвычайной ситуации согласно следующему перечню: бульдозер - 1 шт</t>
  </si>
  <si>
    <t>Министерство лесного хозяйства, охраны окружающей среды, животного мира и природных ресурсов Приморского края</t>
  </si>
  <si>
    <t>807 0407 9999923800 244</t>
  </si>
  <si>
    <t>384-рп (о внес изм в 344-рп)</t>
  </si>
  <si>
    <t>357-рп</t>
  </si>
  <si>
    <t>398-рп</t>
  </si>
  <si>
    <t>406-рп</t>
  </si>
  <si>
    <t>409-рп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</si>
  <si>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МО — 1950000 руб.</t>
  </si>
  <si>
    <t>422-рп</t>
  </si>
  <si>
    <t>для доведения краевому государственному казенному учреждению «Центр социальной поддержки населения Приморского края» на оказание единовременной материальной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МО — 1700000 руб</t>
  </si>
  <si>
    <t>431-рп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</si>
  <si>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МО Приморского края — 1580000 руб.</t>
  </si>
  <si>
    <t>439-рп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</si>
  <si>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Ольгинский МО — 10000 руб.</t>
  </si>
  <si>
    <t>440-рп</t>
  </si>
  <si>
    <t>443-рп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</si>
  <si>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МО — 1140000 руб</t>
  </si>
  <si>
    <t>450-рп</t>
  </si>
  <si>
    <t>для доведения КГКУ «Центр социальной поддержки населения Приморского края» на оказание единовременной материальной и финансовой помощи гражданам РФ, иностранным гражданам и лицам без гражданства,пострадавшим в результате чрезвычайной ситуации природного и техногенного характера, в целях: оказания единовременной материальной помощи в размере 15000 руб.согласно следующему распределению: Дальнереченский ГО — 15000 руб.; оказания финансовой помощи в связи с утратой имущества первой необходимости в размере 75000 руб. согласно следующему распределению: Дальнереченский ГО — 75000 руб.</t>
  </si>
  <si>
    <t>454-рп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</si>
  <si>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МО — 1370000 руб</t>
  </si>
  <si>
    <t>469-рп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</si>
  <si>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МО Приморского края — 1410000 руб.</t>
  </si>
  <si>
    <t>479-рп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</si>
  <si>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распределению:Кавалеровский МО — 1570000 руб</t>
  </si>
  <si>
    <t>484-рп</t>
  </si>
  <si>
    <t>для доведения КГКУ учреждению «Центр социальной поддержки населения Приморского края» на оказание единовременной материальной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МО — 3230000 руб</t>
  </si>
  <si>
    <t>486-рп</t>
  </si>
  <si>
    <t>для доведения до ГКУ Приморского края по пожарной безопасности, ГОЧС) на оплату государственного контракта (договора), заключаемого в целях экстренной
закупки и поставки материальных средств - двух гидроциклов, не включенных в резерв материальных ресурсов для ликвидации чрезвычайных ситуаций
природного и техногенного характера на территории Приморского края, для обеспечения патрулирования Главным управлением МЧС России по Приморскому краю водной акватории и своевременного сопровождения плавучих средств на специализированные базы-стоянки для маломерных судов</t>
  </si>
  <si>
    <t>503-рп (о внес изм в 486-рп)</t>
  </si>
  <si>
    <t>заменив в пункте 1 слова «двух гидроциклов» словами «двух гидроциклов и четырех прицепов для транспортировки гидроциклов</t>
  </si>
  <si>
    <t>687-рп (о внес изм)</t>
  </si>
  <si>
    <t>заменить цифры  7810000,00 цифрами 7404000,00</t>
  </si>
  <si>
    <t>508-рп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</si>
  <si>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МО - 1240000 руб</t>
  </si>
  <si>
    <t>535-рп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</si>
  <si>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
Кавалеровский МО — 1790000 руб</t>
  </si>
  <si>
    <t>552-рп</t>
  </si>
  <si>
    <t>для доведения КГКУ«Центр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распределению:Кавалеровский муниципальный округ Приморского края — 1400000 руб.</t>
  </si>
  <si>
    <t>572-рп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</si>
  <si>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МО ПК — 90000 руб</t>
  </si>
  <si>
    <t>586-рп</t>
  </si>
  <si>
    <t>для доведения до ГКУ Приморского края по пожарной безопасности, ГОЧС в целяхосуществления аварийно-спасательных и неотложных аварийно-восстановительных работ по локализации и ликвидации очагов повышенной опасности, связанных с восстановлением пропускной способности русел рек:. На оплату государственных контрактов (договоров), заключаемых на экстренную закупку тяжелой техники и оборудования: асфальтоукладчик - 1 шт.; удлинённые стрелы с ковшами (захватами) грейферного типа с установкой на технику - 2 комплекта;</t>
  </si>
  <si>
    <t>заменить цифры  30336190,92 цифрами 26328600,00</t>
  </si>
  <si>
    <t>599-рп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</si>
  <si>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муниципальный округ Приморского края — 1860000 руб.</t>
  </si>
  <si>
    <t>620-рп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</si>
  <si>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муниципальный округ Приморского края — 1840000 руб.</t>
  </si>
  <si>
    <t>616-рп</t>
  </si>
  <si>
    <t>для доведения лимитов бюджетных обязательств до Артёмовского городского округа Приморского края в размере до 10 044 000 ̧00 руб. на размещение и питание в пунктах временного размещения и питания эвакуированных лиц, прибывших на территорию Приморского края</t>
  </si>
  <si>
    <t>754-рп (о внес изм.)</t>
  </si>
  <si>
    <t>заменить цифры «10 044 000,00» цифрами «16 740 000,00»</t>
  </si>
  <si>
    <t>806-рп (о внес изм.)</t>
  </si>
  <si>
    <t>заменить цифры «16 740 000,00» цифрами «17 430 000,00»</t>
  </si>
  <si>
    <t>647-рп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</si>
  <si>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МО — 1620000 руб.; Ольгинский МО — 20000 руб.</t>
  </si>
  <si>
    <t>665-рп</t>
  </si>
  <si>
    <t>для доведения лимитов бюджетных обязательств до администрации Лесозаводского МО на проведение неотложных работ по предупреждению возникновения чрезвычайных ситуаций в режиме повышенной готовности на объектах жилищного фонда (включая восстановление общедомового имущества многоквартирных домов), расположенных по адресу: г. Лесозаводск, улица Кирова, дома No 2А и No 2Б</t>
  </si>
  <si>
    <t>Министерство жилищно-коммунального хозяйства Приморского края</t>
  </si>
  <si>
    <t>768 0501 9999923800 521</t>
  </si>
  <si>
    <t>668-рп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</si>
  <si>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МО — 1430000 руб</t>
  </si>
  <si>
    <t>680-рп</t>
  </si>
  <si>
    <t>для доведения КГКУ«Центр социальной поддержки населения Приморского края» на оказание единовременной материальной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
согласно следующему распределению:
Кавалеровский муниципальный округ Приморского края — 1700000 руб</t>
  </si>
  <si>
    <t>683-рп</t>
  </si>
  <si>
    <t>Произвести восполнение материальных средств, выпущенных из резерва материальных ресурсов для
ликвидации чрезвычайных ситуаций природного и техногенного характера на территории Приморского края в распоряжение администрации Артемовского ГО на безвозмездной(безвозвратной) основе следующего вещевого имущества и товаров первой необходимости а) кровати раскладные или сборные (кровать двухъярусная) в количестве 8 штук (16 мест); матрац - 16 штук; подушка - 16 штук; одеяло - 16 штук;простыни - 64 штуки; наволочки - 32 штуки. б) мыло туалетное - 0,16 т (1778 штук); моющее средство - 0,40 т (1000 штук), за счет средств резервногофонда Приморского края по ликвидации чрезвычайных ситуаций природного и техногенного характера</t>
  </si>
  <si>
    <t>760 1003 9999923800 232</t>
  </si>
  <si>
    <t>средства не израсходованы</t>
  </si>
  <si>
    <t>684-рп</t>
  </si>
  <si>
    <t>для доведения КГКУ«Центр социальной поддержки населения Приморского края» на оказание единовременной материальной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
согласно следующему распределению: Кавалеровский муниципальный округ Приморского края — 1380000 руб</t>
  </si>
  <si>
    <t>701-рп</t>
  </si>
  <si>
    <t>для доведения КГКУ«Центр социальной поддержки населения Приморского края» на оказание единовременной материальной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муниципальный округ Приморского края — 1610000 руб.; Ольгинский муниципальный округ Приморского края — 30000 руб</t>
  </si>
  <si>
    <t>708-рп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</si>
  <si>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Российской Федерации,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муниципальный округ Приморского края — 1570000 руб.</t>
  </si>
  <si>
    <t>772-рп</t>
  </si>
  <si>
    <t>для доведения КГКУ«Центр социальной поддержки населения Приморского края» на оказание единовременной материальной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муниципальный округ Приморского края — 1220000 руб.; Ольгинский муниципальный округ Приморского края — 30000 руб</t>
  </si>
  <si>
    <t>785-рп</t>
  </si>
  <si>
    <t>для доведения лимитов бюджетных обязательств краевому государственному автономному профессиональному образовательному учреждению «Промышленный колледж энергетики и связи» на проведение аварийно – восстановительных работ в целях предотвращения дальнейшего разрушения конструкций здания КГА ПОУ «Энергетический колледж», расположенного по адресу: г. Владивосток, ул. Борисенко, 102 (ликвидация последствий чрезвычайной ситуации локального характера на объекте образования), из них: 29 970 012,00 руб. - на усиление грунта основания фундамента; 9 628 310,00 руб. - на восстановление отопления помещений; 8 304 520,00 руб. - на усиление конструкций здания</t>
  </si>
  <si>
    <t xml:space="preserve">Министерство профессионального образования и занятости населения Приморского края </t>
  </si>
  <si>
    <t>810 0704 9999923800 622</t>
  </si>
  <si>
    <t>Возврат средств обусловлен оплатой аванса по контракту в размере 80%. Оказание услуг по контракту до 31.03.2026.</t>
  </si>
  <si>
    <t>796-рп</t>
  </si>
  <si>
    <t>для доведения краевому государственному казенному
учреждению «Центр социальной поддержки населения Приморского края» на оказание единовременной материальной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МО — 1770000 руб</t>
  </si>
  <si>
    <t>809-рп</t>
  </si>
  <si>
    <t>для доведения до краевого государственного автономного профессионального образовательного учреждения «Владивостокский педагогический колледж» (КГА ПОУ «ВПК») бюджетных ассигнований в размере 2 400 000 рублей для организации обучения эвакуированных лиц, прибывших на территорию Приморского края, русскому языку (курсы русского языка для иностранцев («Практический русский язык. Общее владение»)</t>
  </si>
  <si>
    <t>Возврат средств обусловлен оплатой аванса по контракту в размере 30%. Оказание услуг по контракту до 17.04.2026.</t>
  </si>
  <si>
    <t>853-рп</t>
  </si>
  <si>
    <t>для доведения КГКУ «Центр социальной поддержки населения Приморского края» на оказание единовременной материальной помощи гражданам РФ, иностранным гражданам и лицам без гражданства, пострадавшим в результате чрезвычайной ситуации природного и техногенного характера, согласно следующему распределению: Кавалеровский муниципальный округ Приморского края — 1410000 руб.; Ольгинский муниципальный округ Приморского края — 10000 руб</t>
  </si>
  <si>
    <t>Всего по 760:</t>
  </si>
  <si>
    <t>Всего по 807:</t>
  </si>
  <si>
    <t>Всего по 768:</t>
  </si>
  <si>
    <t>Всего по 810:</t>
  </si>
  <si>
    <t>Всего по 769:</t>
  </si>
  <si>
    <t>ИТОГО:</t>
  </si>
  <si>
    <t xml:space="preserve">Резервный фонд по ликв.ЧС </t>
  </si>
  <si>
    <t xml:space="preserve">Остаток </t>
  </si>
  <si>
    <t>Закон ПК  от 16.12.2024 № 692-КЗ; расп. от 13.02.2025 № 66-рп (+200млн.р.); 117-рп от 10.03.2025 (+22,1 млн); расп от 21.03.2025 №142-рп (+9470,209т.р.), расп 624-рп от 30,09.2025 (+8396,944 т.р); расп 661-рп от 14.10.2025 (+13215906,37руб), расп 760-рп от 27.11.2025 (+50302,842,88т.р.)</t>
  </si>
  <si>
    <t xml:space="preserve">И.о. министра </t>
  </si>
  <si>
    <t>_________________________________</t>
  </si>
  <si>
    <t>С.П. Коротков</t>
  </si>
  <si>
    <t>Исполнитель:</t>
  </si>
  <si>
    <t>Борисова Т.В.</t>
  </si>
  <si>
    <t>8 (423) 221 01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</si>
</sst>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\-??\ _₽_-;_-@_-"/>
  </numFmts>
  <fonts count="9" x14ac:knownFonts="1">
    <font>
      <sz val="11"/>
      <color theme="1"/>
      <name val="Calibri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top" wrapText="1"/>
    </xf>
    <xf numFmtId="1" fontId="4" fillId="0" borderId="0" xfId="0" applyNumberFormat="1" applyFont="1" applyFill="1" applyAlignment="1">
      <alignment horizontal="left" vertical="top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49" fontId="2" fillId="0" borderId="0" xfId="0" applyNumberFormat="1" applyFont="1" applyFill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49" fontId="2" fillId="0" borderId="7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vertical="center"/>
    </xf>
    <xf numFmtId="4" fontId="6" fillId="0" borderId="2" xfId="0" applyNumberFormat="1" applyFont="1" applyFill="1" applyBorder="1" applyAlignment="1">
      <alignment horizontal="center" vertical="center"/>
    </xf>
    <xf numFmtId="4" fontId="6" fillId="0" borderId="5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vertical="center" wrapText="1"/>
    </xf>
    <xf numFmtId="4" fontId="6" fillId="0" borderId="8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14" fontId="2" fillId="0" borderId="2" xfId="0" applyNumberFormat="1" applyFont="1" applyFill="1" applyBorder="1" applyAlignment="1">
      <alignment vertical="center"/>
    </xf>
    <xf numFmtId="4" fontId="6" fillId="0" borderId="2" xfId="0" applyNumberFormat="1" applyFont="1" applyFill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center" vertical="center"/>
    </xf>
    <xf numFmtId="4" fontId="6" fillId="0" borderId="9" xfId="0" applyNumberFormat="1" applyFont="1" applyFill="1" applyBorder="1" applyAlignment="1">
      <alignment horizontal="center" vertical="center"/>
    </xf>
    <xf numFmtId="4" fontId="6" fillId="0" borderId="10" xfId="0" applyNumberFormat="1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top" wrapText="1"/>
    </xf>
    <xf numFmtId="0" fontId="2" fillId="0" borderId="8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vertical="center" wrapText="1"/>
    </xf>
    <xf numFmtId="4" fontId="6" fillId="0" borderId="1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4" fontId="6" fillId="0" borderId="8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4" fontId="6" fillId="0" borderId="10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14" fontId="2" fillId="0" borderId="9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 wrapText="1"/>
    </xf>
    <xf numFmtId="14" fontId="2" fillId="0" borderId="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vertical="top" wrapText="1"/>
    </xf>
    <xf numFmtId="0" fontId="2" fillId="0" borderId="10" xfId="0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14" fontId="2" fillId="0" borderId="9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top" wrapText="1"/>
    </xf>
    <xf numFmtId="4" fontId="6" fillId="0" borderId="5" xfId="0" applyNumberFormat="1" applyFont="1" applyFill="1" applyBorder="1" applyAlignment="1">
      <alignment horizontal="center" vertical="center"/>
    </xf>
    <xf numFmtId="4" fontId="6" fillId="0" borderId="0" xfId="0" applyNumberFormat="1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/>
    </xf>
    <xf numFmtId="4" fontId="6" fillId="0" borderId="6" xfId="0" applyNumberFormat="1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left" vertical="top" wrapText="1"/>
    </xf>
    <xf numFmtId="49" fontId="2" fillId="0" borderId="8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vertical="top" wrapText="1"/>
    </xf>
    <xf numFmtId="14" fontId="2" fillId="0" borderId="10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vertical="top" wrapText="1"/>
    </xf>
    <xf numFmtId="0" fontId="2" fillId="0" borderId="13" xfId="0" applyFont="1" applyFill="1" applyBorder="1" applyAlignment="1">
      <alignment horizontal="center" vertical="center" wrapText="1"/>
    </xf>
    <xf numFmtId="14" fontId="2" fillId="0" borderId="11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4" fontId="6" fillId="0" borderId="14" xfId="0" applyNumberFormat="1" applyFont="1" applyFill="1" applyBorder="1" applyAlignment="1">
      <alignment horizontal="center" vertical="center"/>
    </xf>
    <xf numFmtId="4" fontId="6" fillId="0" borderId="9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4" fontId="7" fillId="0" borderId="2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top" wrapText="1"/>
    </xf>
    <xf numFmtId="4" fontId="7" fillId="0" borderId="1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" fontId="7" fillId="0" borderId="9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1" fontId="7" fillId="0" borderId="1" xfId="0" applyNumberFormat="1" applyFont="1" applyFill="1" applyBorder="1" applyAlignment="1">
      <alignment horizontal="left" vertical="top" wrapText="1"/>
    </xf>
    <xf numFmtId="14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" fontId="4" fillId="0" borderId="0" xfId="0" applyNumberFormat="1" applyFont="1" applyFill="1" applyAlignment="1">
      <alignment horizontal="center" vertical="center" wrapText="1"/>
    </xf>
    <xf numFmtId="4" fontId="4" fillId="0" borderId="0" xfId="0" applyNumberFormat="1" applyFont="1" applyFill="1" applyAlignment="1">
      <alignment horizontal="center" vertical="center" wrapText="1"/>
    </xf>
    <xf numFmtId="14" fontId="4" fillId="0" borderId="0" xfId="0" applyNumberFormat="1" applyFont="1" applyFill="1"/>
    <xf numFmtId="4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4" fontId="8" fillId="0" borderId="0" xfId="0" applyNumberFormat="1" applyFont="1" applyFill="1" applyAlignment="1" applyProtection="1">
      <alignment horizontal="center" vertical="center"/>
    </xf>
    <xf numFmtId="1" fontId="1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4" fontId="7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/>
    <xf numFmtId="0" fontId="4" fillId="0" borderId="18" xfId="0" applyFont="1" applyFill="1" applyBorder="1"/>
    <xf numFmtId="164" fontId="3" fillId="0" borderId="18" xfId="0" applyNumberFormat="1" applyFont="1" applyFill="1" applyBorder="1"/>
    <xf numFmtId="0" fontId="4" fillId="0" borderId="19" xfId="0" applyFont="1" applyFill="1" applyBorder="1"/>
    <xf numFmtId="4" fontId="7" fillId="0" borderId="20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0"/>
  <sheetViews>
    <sheetView tabSelected="1" view="pageBreakPreview" topLeftCell="A129" zoomScaleSheetLayoutView="100" workbookViewId="0">
      <selection activeCell="G138" sqref="G138"/>
    </sheetView>
  </sheetViews>
  <sheetFormatPr defaultColWidth="8.7109375" defaultRowHeight="14.25" customHeight="1" x14ac:dyDescent="0.25"/>
  <cols>
    <col min="1" max="1" width="5" style="1" customWidth="1"/>
    <col min="2" max="2" width="13.5703125" style="2" customWidth="1"/>
    <col min="3" max="3" width="15.42578125" style="2" customWidth="1"/>
    <col min="4" max="4" width="20.5703125" style="2" customWidth="1"/>
    <col min="5" max="5" width="54.140625" style="2" customWidth="1"/>
    <col min="6" max="6" width="17.28515625" style="2" customWidth="1"/>
    <col min="7" max="7" width="20" style="3" customWidth="1"/>
    <col min="8" max="8" width="23.140625" style="4" customWidth="1"/>
    <col min="9" max="9" width="10.42578125" style="5" hidden="1" customWidth="1"/>
    <col min="10" max="10" width="18" style="6" hidden="1" customWidth="1"/>
    <col min="11" max="11" width="18.5703125" style="6" customWidth="1"/>
    <col min="12" max="12" width="19.140625" style="6" customWidth="1"/>
    <col min="13" max="13" width="18.42578125" style="6" customWidth="1"/>
    <col min="14" max="15" width="18.7109375" style="6" customWidth="1"/>
    <col min="16" max="16" width="28.140625" style="3" customWidth="1"/>
    <col min="17" max="17" width="2.85546875" style="3" customWidth="1"/>
    <col min="18" max="16384" width="8.7109375" style="1"/>
  </cols>
  <sheetData>
    <row r="1" spans="1:16" ht="8.25" customHeight="1" x14ac:dyDescent="0.25"/>
    <row r="2" spans="1:16" ht="18.75" customHeight="1" x14ac:dyDescent="0.25">
      <c r="D2" s="7" t="s">
        <v>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6" ht="7.5" customHeight="1" x14ac:dyDescent="0.3">
      <c r="D3" s="8"/>
      <c r="E3" s="8"/>
      <c r="F3" s="8"/>
      <c r="G3" s="9"/>
      <c r="H3" s="10"/>
      <c r="I3" s="11"/>
      <c r="J3" s="12"/>
      <c r="K3" s="12"/>
      <c r="L3" s="12"/>
      <c r="M3" s="12"/>
      <c r="N3" s="12"/>
      <c r="O3" s="12"/>
    </row>
    <row r="4" spans="1:16" ht="22.5" customHeight="1" x14ac:dyDescent="0.25">
      <c r="D4" s="13" t="s">
        <v>1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6" ht="37.5" customHeight="1" x14ac:dyDescent="0.25">
      <c r="D5" s="7" t="s">
        <v>2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6" ht="26.25" customHeight="1" x14ac:dyDescent="0.25">
      <c r="D6" s="7" t="s">
        <v>3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18.75" customHeight="1" x14ac:dyDescent="0.25">
      <c r="O7" s="14" t="s">
        <v>4</v>
      </c>
    </row>
    <row r="8" spans="1:16" s="17" customFormat="1" ht="102" customHeight="1" x14ac:dyDescent="0.25">
      <c r="A8" s="15" t="s">
        <v>5</v>
      </c>
      <c r="B8" s="15" t="s">
        <v>6</v>
      </c>
      <c r="C8" s="15"/>
      <c r="D8" s="15" t="s">
        <v>7</v>
      </c>
      <c r="E8" s="15" t="s">
        <v>8</v>
      </c>
      <c r="F8" s="15" t="s">
        <v>9</v>
      </c>
      <c r="G8" s="15" t="s">
        <v>10</v>
      </c>
      <c r="H8" s="16" t="s">
        <v>11</v>
      </c>
      <c r="I8" s="15" t="s">
        <v>12</v>
      </c>
      <c r="J8" s="15"/>
      <c r="K8" s="15" t="s">
        <v>13</v>
      </c>
      <c r="L8" s="15" t="s">
        <v>14</v>
      </c>
      <c r="M8" s="15" t="s">
        <v>15</v>
      </c>
      <c r="N8" s="15" t="s">
        <v>16</v>
      </c>
      <c r="O8" s="15" t="s">
        <v>17</v>
      </c>
      <c r="P8" s="15" t="s">
        <v>18</v>
      </c>
    </row>
    <row r="9" spans="1:16" s="17" customFormat="1" ht="51.75" customHeight="1" x14ac:dyDescent="0.25">
      <c r="A9" s="15"/>
      <c r="B9" s="18" t="s">
        <v>19</v>
      </c>
      <c r="C9" s="18" t="s">
        <v>20</v>
      </c>
      <c r="D9" s="15"/>
      <c r="E9" s="15"/>
      <c r="F9" s="15"/>
      <c r="G9" s="15"/>
      <c r="H9" s="16"/>
      <c r="I9" s="18" t="s">
        <v>19</v>
      </c>
      <c r="J9" s="18" t="s">
        <v>20</v>
      </c>
      <c r="K9" s="15"/>
      <c r="L9" s="15"/>
      <c r="M9" s="15"/>
      <c r="N9" s="15"/>
      <c r="O9" s="15"/>
      <c r="P9" s="15"/>
    </row>
    <row r="10" spans="1:16" s="23" customFormat="1" ht="18" customHeight="1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20">
        <v>7</v>
      </c>
      <c r="H10" s="21">
        <v>8</v>
      </c>
      <c r="I10" s="19">
        <v>10</v>
      </c>
      <c r="J10" s="19">
        <v>11</v>
      </c>
      <c r="K10" s="19">
        <v>9</v>
      </c>
      <c r="L10" s="19">
        <v>10</v>
      </c>
      <c r="M10" s="19">
        <v>11</v>
      </c>
      <c r="N10" s="19">
        <v>12</v>
      </c>
      <c r="O10" s="19">
        <v>13</v>
      </c>
      <c r="P10" s="22">
        <v>14</v>
      </c>
    </row>
    <row r="11" spans="1:16" s="23" customFormat="1" ht="219" customHeight="1" x14ac:dyDescent="0.25">
      <c r="A11" s="22">
        <v>1</v>
      </c>
      <c r="B11" s="19" t="s">
        <v>21</v>
      </c>
      <c r="C11" s="24">
        <v>45671</v>
      </c>
      <c r="D11" s="25">
        <v>160000</v>
      </c>
      <c r="E11" s="26" t="s">
        <v>22</v>
      </c>
      <c r="F11" s="27">
        <v>160000</v>
      </c>
      <c r="G11" s="20" t="s">
        <v>23</v>
      </c>
      <c r="H11" s="28" t="s">
        <v>24</v>
      </c>
      <c r="I11" s="19"/>
      <c r="J11" s="19"/>
      <c r="K11" s="25">
        <v>160000</v>
      </c>
      <c r="L11" s="25">
        <v>160000</v>
      </c>
      <c r="M11" s="25">
        <v>160000</v>
      </c>
      <c r="N11" s="27">
        <f t="shared" ref="N11:N16" si="0">K11-L11</f>
        <v>0</v>
      </c>
      <c r="O11" s="27">
        <f t="shared" ref="O11:O16" si="1">L11-M11</f>
        <v>0</v>
      </c>
      <c r="P11" s="22"/>
    </row>
    <row r="12" spans="1:16" s="23" customFormat="1" ht="219.75" customHeight="1" x14ac:dyDescent="0.25">
      <c r="A12" s="22">
        <v>2</v>
      </c>
      <c r="B12" s="19" t="s">
        <v>25</v>
      </c>
      <c r="C12" s="24">
        <v>45671</v>
      </c>
      <c r="D12" s="25">
        <v>180000</v>
      </c>
      <c r="E12" s="29" t="s">
        <v>26</v>
      </c>
      <c r="F12" s="27">
        <v>180000</v>
      </c>
      <c r="G12" s="20" t="s">
        <v>23</v>
      </c>
      <c r="H12" s="30" t="s">
        <v>24</v>
      </c>
      <c r="I12" s="19"/>
      <c r="J12" s="19"/>
      <c r="K12" s="25">
        <v>180000</v>
      </c>
      <c r="L12" s="25">
        <v>180000</v>
      </c>
      <c r="M12" s="25">
        <v>180000</v>
      </c>
      <c r="N12" s="27">
        <f t="shared" si="0"/>
        <v>0</v>
      </c>
      <c r="O12" s="27">
        <f t="shared" si="1"/>
        <v>0</v>
      </c>
      <c r="P12" s="22"/>
    </row>
    <row r="13" spans="1:16" s="23" customFormat="1" ht="126.75" customHeight="1" x14ac:dyDescent="0.25">
      <c r="A13" s="22">
        <v>3</v>
      </c>
      <c r="B13" s="19" t="s">
        <v>27</v>
      </c>
      <c r="C13" s="24">
        <v>45671</v>
      </c>
      <c r="D13" s="25">
        <v>20000</v>
      </c>
      <c r="E13" s="29" t="s">
        <v>28</v>
      </c>
      <c r="F13" s="27">
        <v>20000</v>
      </c>
      <c r="G13" s="20" t="s">
        <v>23</v>
      </c>
      <c r="H13" s="28" t="s">
        <v>24</v>
      </c>
      <c r="I13" s="19"/>
      <c r="J13" s="19"/>
      <c r="K13" s="25">
        <v>20000</v>
      </c>
      <c r="L13" s="25">
        <v>20000</v>
      </c>
      <c r="M13" s="25">
        <v>20000</v>
      </c>
      <c r="N13" s="27">
        <f t="shared" si="0"/>
        <v>0</v>
      </c>
      <c r="O13" s="27">
        <f t="shared" si="1"/>
        <v>0</v>
      </c>
      <c r="P13" s="22"/>
    </row>
    <row r="14" spans="1:16" s="23" customFormat="1" ht="149.25" customHeight="1" x14ac:dyDescent="0.25">
      <c r="A14" s="22">
        <v>4</v>
      </c>
      <c r="B14" s="19" t="s">
        <v>29</v>
      </c>
      <c r="C14" s="24">
        <v>45672</v>
      </c>
      <c r="D14" s="25">
        <v>490000</v>
      </c>
      <c r="E14" s="29" t="s">
        <v>30</v>
      </c>
      <c r="F14" s="27">
        <v>490000</v>
      </c>
      <c r="G14" s="20" t="s">
        <v>23</v>
      </c>
      <c r="H14" s="30" t="s">
        <v>24</v>
      </c>
      <c r="I14" s="19"/>
      <c r="J14" s="19"/>
      <c r="K14" s="25">
        <v>490000</v>
      </c>
      <c r="L14" s="25">
        <v>490000</v>
      </c>
      <c r="M14" s="25">
        <v>490000</v>
      </c>
      <c r="N14" s="27">
        <f t="shared" si="0"/>
        <v>0</v>
      </c>
      <c r="O14" s="27">
        <f t="shared" si="1"/>
        <v>0</v>
      </c>
      <c r="P14" s="22"/>
    </row>
    <row r="15" spans="1:16" s="23" customFormat="1" ht="189" customHeight="1" x14ac:dyDescent="0.25">
      <c r="A15" s="22">
        <v>5</v>
      </c>
      <c r="B15" s="19" t="s">
        <v>31</v>
      </c>
      <c r="C15" s="24">
        <v>45307</v>
      </c>
      <c r="D15" s="31">
        <v>880000</v>
      </c>
      <c r="E15" s="29" t="s">
        <v>32</v>
      </c>
      <c r="F15" s="27">
        <v>880000</v>
      </c>
      <c r="G15" s="32" t="s">
        <v>1</v>
      </c>
      <c r="H15" s="28" t="s">
        <v>33</v>
      </c>
      <c r="I15" s="19"/>
      <c r="J15" s="19"/>
      <c r="K15" s="25">
        <v>880000</v>
      </c>
      <c r="L15" s="25">
        <v>880000</v>
      </c>
      <c r="M15" s="25">
        <v>880000</v>
      </c>
      <c r="N15" s="27">
        <f t="shared" si="0"/>
        <v>0</v>
      </c>
      <c r="O15" s="27">
        <f t="shared" si="1"/>
        <v>0</v>
      </c>
      <c r="P15" s="22"/>
    </row>
    <row r="16" spans="1:16" s="23" customFormat="1" ht="126.75" customHeight="1" x14ac:dyDescent="0.25">
      <c r="A16" s="33">
        <v>6</v>
      </c>
      <c r="B16" s="19" t="s">
        <v>34</v>
      </c>
      <c r="C16" s="24">
        <v>45673</v>
      </c>
      <c r="D16" s="25">
        <v>2066400</v>
      </c>
      <c r="E16" s="34" t="s">
        <v>35</v>
      </c>
      <c r="F16" s="25">
        <v>2066400</v>
      </c>
      <c r="G16" s="35" t="s">
        <v>23</v>
      </c>
      <c r="H16" s="36" t="s">
        <v>24</v>
      </c>
      <c r="I16" s="19"/>
      <c r="J16" s="37"/>
      <c r="K16" s="25">
        <v>2066400</v>
      </c>
      <c r="L16" s="38">
        <v>2066400</v>
      </c>
      <c r="M16" s="39">
        <v>2066400</v>
      </c>
      <c r="N16" s="25">
        <f t="shared" si="0"/>
        <v>0</v>
      </c>
      <c r="O16" s="25">
        <f t="shared" si="1"/>
        <v>0</v>
      </c>
      <c r="P16" s="40"/>
    </row>
    <row r="17" spans="1:16" ht="32.25" customHeight="1" x14ac:dyDescent="0.25">
      <c r="A17" s="41">
        <v>7</v>
      </c>
      <c r="B17" s="42" t="s">
        <v>36</v>
      </c>
      <c r="C17" s="43">
        <v>45307</v>
      </c>
      <c r="D17" s="44">
        <v>29200000</v>
      </c>
      <c r="E17" s="45" t="s">
        <v>37</v>
      </c>
      <c r="F17" s="44">
        <v>29200000</v>
      </c>
      <c r="G17" s="46" t="s">
        <v>1</v>
      </c>
      <c r="H17" s="47" t="s">
        <v>33</v>
      </c>
      <c r="I17" s="32" t="s">
        <v>38</v>
      </c>
      <c r="J17" s="48">
        <v>44935</v>
      </c>
      <c r="K17" s="49">
        <v>29200000</v>
      </c>
      <c r="L17" s="31">
        <v>1426000</v>
      </c>
      <c r="M17" s="50">
        <v>1426000</v>
      </c>
      <c r="N17" s="27">
        <f>SUM(K17:K44)-SUM(L17:L44)</f>
        <v>52000</v>
      </c>
      <c r="O17" s="27">
        <f>SUM(L17:L42)-SUM(M17:M42)</f>
        <v>0</v>
      </c>
      <c r="P17" s="51"/>
    </row>
    <row r="18" spans="1:16" ht="29.25" customHeight="1" x14ac:dyDescent="0.25">
      <c r="A18" s="41"/>
      <c r="B18" s="42"/>
      <c r="C18" s="43"/>
      <c r="D18" s="44"/>
      <c r="E18" s="45"/>
      <c r="F18" s="44"/>
      <c r="G18" s="46" t="s">
        <v>1</v>
      </c>
      <c r="H18" s="47"/>
      <c r="I18" s="32"/>
      <c r="J18" s="48"/>
      <c r="K18" s="49"/>
      <c r="L18" s="31">
        <v>1054000</v>
      </c>
      <c r="M18" s="50">
        <v>1054000</v>
      </c>
      <c r="N18" s="52"/>
      <c r="O18" s="52"/>
      <c r="P18" s="51"/>
    </row>
    <row r="19" spans="1:16" ht="34.5" customHeight="1" x14ac:dyDescent="0.25">
      <c r="A19" s="41"/>
      <c r="B19" s="42"/>
      <c r="C19" s="43"/>
      <c r="D19" s="44"/>
      <c r="E19" s="45"/>
      <c r="F19" s="44"/>
      <c r="G19" s="46" t="s">
        <v>1</v>
      </c>
      <c r="H19" s="47"/>
      <c r="I19" s="32"/>
      <c r="J19" s="48"/>
      <c r="K19" s="49"/>
      <c r="L19" s="31">
        <v>1288000</v>
      </c>
      <c r="M19" s="50">
        <v>1288000</v>
      </c>
      <c r="N19" s="52"/>
      <c r="O19" s="52"/>
      <c r="P19" s="51"/>
    </row>
    <row r="20" spans="1:16" ht="30.75" customHeight="1" x14ac:dyDescent="0.25">
      <c r="A20" s="41"/>
      <c r="B20" s="42"/>
      <c r="C20" s="43"/>
      <c r="D20" s="44"/>
      <c r="E20" s="45"/>
      <c r="F20" s="44"/>
      <c r="G20" s="46" t="s">
        <v>1</v>
      </c>
      <c r="H20" s="47"/>
      <c r="I20" s="32"/>
      <c r="J20" s="48"/>
      <c r="K20" s="49"/>
      <c r="L20" s="31">
        <v>952000</v>
      </c>
      <c r="M20" s="50">
        <v>952000</v>
      </c>
      <c r="N20" s="52"/>
      <c r="O20" s="52"/>
      <c r="P20" s="51"/>
    </row>
    <row r="21" spans="1:16" ht="30" customHeight="1" x14ac:dyDescent="0.25">
      <c r="A21" s="41"/>
      <c r="B21" s="42"/>
      <c r="C21" s="43"/>
      <c r="D21" s="44"/>
      <c r="E21" s="45"/>
      <c r="F21" s="44"/>
      <c r="G21" s="46" t="s">
        <v>1</v>
      </c>
      <c r="H21" s="47"/>
      <c r="I21" s="32"/>
      <c r="J21" s="48"/>
      <c r="K21" s="49"/>
      <c r="L21" s="31">
        <v>1426000</v>
      </c>
      <c r="M21" s="50">
        <v>1426000</v>
      </c>
      <c r="N21" s="52"/>
      <c r="O21" s="52"/>
      <c r="P21" s="35"/>
    </row>
    <row r="22" spans="1:16" ht="30" customHeight="1" x14ac:dyDescent="0.25">
      <c r="A22" s="41"/>
      <c r="B22" s="42"/>
      <c r="C22" s="43"/>
      <c r="D22" s="44"/>
      <c r="E22" s="45"/>
      <c r="F22" s="44"/>
      <c r="G22" s="46" t="s">
        <v>1</v>
      </c>
      <c r="H22" s="47"/>
      <c r="I22" s="53"/>
      <c r="J22" s="54"/>
      <c r="K22" s="49"/>
      <c r="L22" s="55">
        <v>1000000</v>
      </c>
      <c r="M22" s="56">
        <v>1000000</v>
      </c>
      <c r="N22" s="52"/>
      <c r="O22" s="52"/>
      <c r="P22" s="35"/>
    </row>
    <row r="23" spans="1:16" ht="30" customHeight="1" x14ac:dyDescent="0.25">
      <c r="A23" s="41"/>
      <c r="B23" s="42"/>
      <c r="C23" s="43"/>
      <c r="D23" s="44"/>
      <c r="E23" s="45"/>
      <c r="F23" s="44"/>
      <c r="G23" s="46" t="s">
        <v>1</v>
      </c>
      <c r="H23" s="47"/>
      <c r="I23" s="53"/>
      <c r="J23" s="54"/>
      <c r="K23" s="49"/>
      <c r="L23" s="55">
        <v>1380000</v>
      </c>
      <c r="M23" s="56">
        <v>1380000</v>
      </c>
      <c r="N23" s="52"/>
      <c r="O23" s="52"/>
      <c r="P23" s="35"/>
    </row>
    <row r="24" spans="1:16" ht="30" customHeight="1" x14ac:dyDescent="0.25">
      <c r="A24" s="41"/>
      <c r="B24" s="42"/>
      <c r="C24" s="43"/>
      <c r="D24" s="44"/>
      <c r="E24" s="45"/>
      <c r="F24" s="44"/>
      <c r="G24" s="46" t="s">
        <v>1</v>
      </c>
      <c r="H24" s="47"/>
      <c r="I24" s="53"/>
      <c r="J24" s="54"/>
      <c r="K24" s="49"/>
      <c r="L24" s="55">
        <v>966000</v>
      </c>
      <c r="M24" s="56">
        <v>966000</v>
      </c>
      <c r="N24" s="52"/>
      <c r="O24" s="52"/>
      <c r="P24" s="35"/>
    </row>
    <row r="25" spans="1:16" ht="30" customHeight="1" x14ac:dyDescent="0.25">
      <c r="A25" s="41"/>
      <c r="B25" s="42"/>
      <c r="C25" s="43"/>
      <c r="D25" s="44"/>
      <c r="E25" s="45"/>
      <c r="F25" s="44"/>
      <c r="G25" s="46" t="s">
        <v>1</v>
      </c>
      <c r="H25" s="47"/>
      <c r="I25" s="53"/>
      <c r="J25" s="54"/>
      <c r="K25" s="49"/>
      <c r="L25" s="55">
        <v>1488000</v>
      </c>
      <c r="M25" s="56">
        <v>1488000</v>
      </c>
      <c r="N25" s="52"/>
      <c r="O25" s="52"/>
      <c r="P25" s="35"/>
    </row>
    <row r="26" spans="1:16" ht="30" customHeight="1" x14ac:dyDescent="0.25">
      <c r="A26" s="41"/>
      <c r="B26" s="42"/>
      <c r="C26" s="43"/>
      <c r="D26" s="44"/>
      <c r="E26" s="45"/>
      <c r="F26" s="44"/>
      <c r="G26" s="46" t="s">
        <v>1</v>
      </c>
      <c r="H26" s="47"/>
      <c r="I26" s="53"/>
      <c r="J26" s="54"/>
      <c r="K26" s="49"/>
      <c r="L26" s="31">
        <v>946000</v>
      </c>
      <c r="M26" s="50">
        <v>946000</v>
      </c>
      <c r="N26" s="52"/>
      <c r="O26" s="52"/>
      <c r="P26" s="35"/>
    </row>
    <row r="27" spans="1:16" ht="30" customHeight="1" x14ac:dyDescent="0.25">
      <c r="A27" s="41"/>
      <c r="B27" s="42"/>
      <c r="C27" s="43"/>
      <c r="D27" s="44"/>
      <c r="E27" s="45"/>
      <c r="F27" s="44"/>
      <c r="G27" s="46" t="s">
        <v>1</v>
      </c>
      <c r="H27" s="47"/>
      <c r="I27" s="53"/>
      <c r="J27" s="54"/>
      <c r="K27" s="49"/>
      <c r="L27" s="57">
        <v>1440000</v>
      </c>
      <c r="M27" s="58">
        <v>1440000</v>
      </c>
      <c r="N27" s="52"/>
      <c r="O27" s="52"/>
      <c r="P27" s="35"/>
    </row>
    <row r="28" spans="1:16" ht="30" customHeight="1" x14ac:dyDescent="0.25">
      <c r="A28" s="41"/>
      <c r="B28" s="42"/>
      <c r="C28" s="43"/>
      <c r="D28" s="44"/>
      <c r="E28" s="45"/>
      <c r="F28" s="44"/>
      <c r="G28" s="46" t="s">
        <v>1</v>
      </c>
      <c r="H28" s="47"/>
      <c r="I28" s="53"/>
      <c r="J28" s="54"/>
      <c r="K28" s="49"/>
      <c r="L28" s="57">
        <v>600000</v>
      </c>
      <c r="M28" s="50">
        <v>600000</v>
      </c>
      <c r="N28" s="52"/>
      <c r="O28" s="52"/>
      <c r="P28" s="35"/>
    </row>
    <row r="29" spans="1:16" ht="30" customHeight="1" x14ac:dyDescent="0.25">
      <c r="A29" s="41"/>
      <c r="B29" s="42"/>
      <c r="C29" s="43"/>
      <c r="D29" s="44"/>
      <c r="E29" s="45"/>
      <c r="F29" s="44"/>
      <c r="G29" s="46" t="s">
        <v>1</v>
      </c>
      <c r="H29" s="47"/>
      <c r="I29" s="53"/>
      <c r="J29" s="54"/>
      <c r="K29" s="49"/>
      <c r="L29" s="57">
        <v>1488000</v>
      </c>
      <c r="M29" s="50">
        <v>1488000</v>
      </c>
      <c r="N29" s="52"/>
      <c r="O29" s="52"/>
      <c r="P29" s="35"/>
    </row>
    <row r="30" spans="1:16" ht="30" customHeight="1" x14ac:dyDescent="0.25">
      <c r="A30" s="41"/>
      <c r="B30" s="42"/>
      <c r="C30" s="43"/>
      <c r="D30" s="44"/>
      <c r="E30" s="45"/>
      <c r="F30" s="44"/>
      <c r="G30" s="46" t="s">
        <v>1</v>
      </c>
      <c r="H30" s="47"/>
      <c r="I30" s="53"/>
      <c r="J30" s="54"/>
      <c r="K30" s="49"/>
      <c r="L30" s="57">
        <v>620000</v>
      </c>
      <c r="M30" s="50">
        <v>620000</v>
      </c>
      <c r="N30" s="52"/>
      <c r="O30" s="52"/>
      <c r="P30" s="35"/>
    </row>
    <row r="31" spans="1:16" ht="30" customHeight="1" x14ac:dyDescent="0.25">
      <c r="A31" s="41"/>
      <c r="B31" s="42"/>
      <c r="C31" s="43"/>
      <c r="D31" s="44"/>
      <c r="E31" s="45"/>
      <c r="F31" s="44"/>
      <c r="G31" s="46" t="s">
        <v>1</v>
      </c>
      <c r="H31" s="47"/>
      <c r="I31" s="53"/>
      <c r="J31" s="54"/>
      <c r="K31" s="49"/>
      <c r="L31" s="57">
        <v>1488000</v>
      </c>
      <c r="M31" s="50">
        <v>1488000</v>
      </c>
      <c r="N31" s="52"/>
      <c r="O31" s="52"/>
      <c r="P31" s="35"/>
    </row>
    <row r="32" spans="1:16" ht="28.5" customHeight="1" x14ac:dyDescent="0.25">
      <c r="A32" s="41"/>
      <c r="B32" s="42"/>
      <c r="C32" s="43"/>
      <c r="D32" s="44"/>
      <c r="E32" s="45"/>
      <c r="F32" s="44"/>
      <c r="G32" s="46" t="s">
        <v>1</v>
      </c>
      <c r="H32" s="47"/>
      <c r="I32" s="53"/>
      <c r="J32" s="54"/>
      <c r="K32" s="49"/>
      <c r="L32" s="57">
        <v>580000</v>
      </c>
      <c r="M32" s="50">
        <v>580000</v>
      </c>
      <c r="N32" s="52"/>
      <c r="O32" s="52"/>
      <c r="P32" s="35"/>
    </row>
    <row r="33" spans="1:17" ht="30" customHeight="1" x14ac:dyDescent="0.25">
      <c r="A33" s="41"/>
      <c r="B33" s="42"/>
      <c r="C33" s="43"/>
      <c r="D33" s="44"/>
      <c r="E33" s="45"/>
      <c r="F33" s="44"/>
      <c r="G33" s="46" t="s">
        <v>1</v>
      </c>
      <c r="H33" s="47"/>
      <c r="I33" s="53"/>
      <c r="J33" s="54"/>
      <c r="K33" s="49"/>
      <c r="L33" s="57">
        <v>1020000</v>
      </c>
      <c r="M33" s="58">
        <v>1020000</v>
      </c>
      <c r="N33" s="52"/>
      <c r="O33" s="52"/>
      <c r="P33" s="35"/>
    </row>
    <row r="34" spans="1:17" ht="30" customHeight="1" x14ac:dyDescent="0.25">
      <c r="A34" s="41"/>
      <c r="B34" s="42"/>
      <c r="C34" s="43"/>
      <c r="D34" s="44"/>
      <c r="E34" s="45"/>
      <c r="F34" s="44"/>
      <c r="G34" s="46" t="s">
        <v>1</v>
      </c>
      <c r="H34" s="47"/>
      <c r="I34" s="53"/>
      <c r="J34" s="54"/>
      <c r="K34" s="49"/>
      <c r="L34" s="31">
        <v>480000</v>
      </c>
      <c r="M34" s="50">
        <v>480000</v>
      </c>
      <c r="N34" s="52"/>
      <c r="O34" s="52"/>
      <c r="P34" s="35"/>
    </row>
    <row r="35" spans="1:17" ht="30" customHeight="1" x14ac:dyDescent="0.25">
      <c r="A35" s="41"/>
      <c r="B35" s="42"/>
      <c r="C35" s="43"/>
      <c r="D35" s="44"/>
      <c r="E35" s="45"/>
      <c r="F35" s="44"/>
      <c r="G35" s="46" t="s">
        <v>1</v>
      </c>
      <c r="H35" s="47"/>
      <c r="I35" s="53"/>
      <c r="J35" s="54"/>
      <c r="K35" s="49"/>
      <c r="L35" s="31">
        <v>1054000</v>
      </c>
      <c r="M35" s="59">
        <v>1054000</v>
      </c>
      <c r="N35" s="52"/>
      <c r="O35" s="52"/>
      <c r="P35" s="35"/>
    </row>
    <row r="36" spans="1:17" ht="30" customHeight="1" x14ac:dyDescent="0.25">
      <c r="A36" s="41"/>
      <c r="B36" s="42"/>
      <c r="C36" s="43"/>
      <c r="D36" s="44"/>
      <c r="E36" s="45"/>
      <c r="F36" s="44"/>
      <c r="G36" s="46" t="s">
        <v>1</v>
      </c>
      <c r="H36" s="47"/>
      <c r="I36" s="53"/>
      <c r="J36" s="54"/>
      <c r="K36" s="49"/>
      <c r="L36" s="31">
        <v>496000</v>
      </c>
      <c r="M36" s="56">
        <v>496000</v>
      </c>
      <c r="N36" s="52"/>
      <c r="O36" s="52"/>
      <c r="P36" s="35"/>
    </row>
    <row r="37" spans="1:17" ht="30" customHeight="1" x14ac:dyDescent="0.25">
      <c r="A37" s="41"/>
      <c r="B37" s="42"/>
      <c r="C37" s="43"/>
      <c r="D37" s="44"/>
      <c r="E37" s="45"/>
      <c r="F37" s="44"/>
      <c r="G37" s="46" t="s">
        <v>1</v>
      </c>
      <c r="H37" s="47"/>
      <c r="I37" s="53"/>
      <c r="J37" s="54"/>
      <c r="K37" s="49"/>
      <c r="L37" s="31">
        <v>1014000</v>
      </c>
      <c r="M37" s="59">
        <v>1014000</v>
      </c>
      <c r="N37" s="52"/>
      <c r="O37" s="52"/>
      <c r="P37" s="35"/>
    </row>
    <row r="38" spans="1:17" ht="29.25" customHeight="1" x14ac:dyDescent="0.25">
      <c r="A38" s="41"/>
      <c r="B38" s="42"/>
      <c r="C38" s="43"/>
      <c r="D38" s="44"/>
      <c r="E38" s="45"/>
      <c r="F38" s="44"/>
      <c r="G38" s="60" t="s">
        <v>1</v>
      </c>
      <c r="H38" s="47"/>
      <c r="I38" s="53"/>
      <c r="J38" s="54"/>
      <c r="K38" s="49"/>
      <c r="L38" s="31">
        <v>480000</v>
      </c>
      <c r="M38" s="59">
        <v>480000</v>
      </c>
      <c r="N38" s="52"/>
      <c r="O38" s="52"/>
      <c r="P38" s="35"/>
    </row>
    <row r="39" spans="1:17" ht="29.25" customHeight="1" x14ac:dyDescent="0.25">
      <c r="A39" s="41"/>
      <c r="B39" s="61"/>
      <c r="C39" s="62"/>
      <c r="D39" s="63"/>
      <c r="E39" s="64"/>
      <c r="F39" s="63"/>
      <c r="G39" s="60" t="s">
        <v>1</v>
      </c>
      <c r="H39" s="47"/>
      <c r="I39" s="65"/>
      <c r="J39" s="54"/>
      <c r="K39" s="66"/>
      <c r="L39" s="31">
        <v>588000</v>
      </c>
      <c r="M39" s="50">
        <v>588000</v>
      </c>
      <c r="N39" s="52"/>
      <c r="O39" s="52"/>
      <c r="P39" s="35"/>
    </row>
    <row r="40" spans="1:17" ht="52.5" customHeight="1" x14ac:dyDescent="0.25">
      <c r="A40" s="41"/>
      <c r="B40" s="61"/>
      <c r="C40" s="62"/>
      <c r="D40" s="63"/>
      <c r="E40" s="64"/>
      <c r="F40" s="63"/>
      <c r="G40" s="60" t="s">
        <v>1</v>
      </c>
      <c r="H40" s="47"/>
      <c r="I40" s="65"/>
      <c r="J40" s="54"/>
      <c r="K40" s="66"/>
      <c r="L40" s="31">
        <v>320000</v>
      </c>
      <c r="M40" s="50">
        <v>320000</v>
      </c>
      <c r="N40" s="52"/>
      <c r="O40" s="52"/>
      <c r="P40" s="35"/>
    </row>
    <row r="41" spans="1:17" ht="29.25" customHeight="1" x14ac:dyDescent="0.25">
      <c r="A41" s="41"/>
      <c r="B41" s="67" t="s">
        <v>39</v>
      </c>
      <c r="C41" s="68">
        <v>45959</v>
      </c>
      <c r="D41" s="69">
        <v>-4585584</v>
      </c>
      <c r="E41" s="70" t="s">
        <v>40</v>
      </c>
      <c r="F41" s="69">
        <v>-4585584</v>
      </c>
      <c r="G41" s="46" t="s">
        <v>1</v>
      </c>
      <c r="H41" s="28" t="s">
        <v>33</v>
      </c>
      <c r="I41" s="32"/>
      <c r="J41" s="48"/>
      <c r="K41" s="50">
        <v>-2637408</v>
      </c>
      <c r="L41" s="58">
        <v>-2637408</v>
      </c>
      <c r="M41" s="58">
        <v>-2637408</v>
      </c>
      <c r="N41" s="71"/>
      <c r="O41" s="71"/>
      <c r="P41" s="35"/>
    </row>
    <row r="42" spans="1:17" ht="29.25" customHeight="1" x14ac:dyDescent="0.25">
      <c r="A42" s="41"/>
      <c r="B42" s="67"/>
      <c r="C42" s="68"/>
      <c r="D42" s="69"/>
      <c r="E42" s="70"/>
      <c r="F42" s="69"/>
      <c r="G42" s="60" t="s">
        <v>1</v>
      </c>
      <c r="H42" s="21" t="s">
        <v>33</v>
      </c>
      <c r="I42" s="32"/>
      <c r="J42" s="48"/>
      <c r="K42" s="50">
        <v>-1948176</v>
      </c>
      <c r="L42" s="50">
        <v>-1948176</v>
      </c>
      <c r="M42" s="50">
        <v>-1948176</v>
      </c>
      <c r="N42" s="71"/>
      <c r="O42" s="71"/>
      <c r="P42" s="35"/>
    </row>
    <row r="43" spans="1:17" ht="29.25" customHeight="1" x14ac:dyDescent="0.25">
      <c r="A43" s="41"/>
      <c r="B43" s="67" t="s">
        <v>41</v>
      </c>
      <c r="C43" s="72">
        <v>46001</v>
      </c>
      <c r="D43" s="73">
        <v>-5554000</v>
      </c>
      <c r="E43" s="74" t="s">
        <v>42</v>
      </c>
      <c r="F43" s="75">
        <v>-5554000</v>
      </c>
      <c r="G43" s="60" t="s">
        <v>1</v>
      </c>
      <c r="H43" s="21" t="s">
        <v>33</v>
      </c>
      <c r="I43" s="76"/>
      <c r="J43" s="77"/>
      <c r="K43" s="58">
        <v>-3916000</v>
      </c>
      <c r="L43" s="58"/>
      <c r="M43" s="58"/>
      <c r="N43" s="71" t="s">
        <v>43</v>
      </c>
      <c r="O43" s="71"/>
      <c r="P43" s="35"/>
    </row>
    <row r="44" spans="1:17" ht="29.25" customHeight="1" x14ac:dyDescent="0.25">
      <c r="A44" s="41"/>
      <c r="B44" s="67"/>
      <c r="C44" s="72"/>
      <c r="D44" s="73"/>
      <c r="E44" s="74"/>
      <c r="F44" s="75"/>
      <c r="G44" s="46" t="s">
        <v>1</v>
      </c>
      <c r="H44" s="21" t="s">
        <v>33</v>
      </c>
      <c r="I44" s="76"/>
      <c r="J44" s="77"/>
      <c r="K44" s="58">
        <v>-1638000</v>
      </c>
      <c r="L44" s="58"/>
      <c r="M44" s="58"/>
      <c r="N44" s="57"/>
      <c r="O44" s="57"/>
      <c r="P44" s="35"/>
    </row>
    <row r="45" spans="1:17" ht="113.25" customHeight="1" x14ac:dyDescent="0.25">
      <c r="A45" s="19">
        <v>8</v>
      </c>
      <c r="B45" s="78" t="s">
        <v>44</v>
      </c>
      <c r="C45" s="79">
        <v>45678</v>
      </c>
      <c r="D45" s="57">
        <v>120000</v>
      </c>
      <c r="E45" s="80" t="s">
        <v>45</v>
      </c>
      <c r="F45" s="58">
        <v>120000</v>
      </c>
      <c r="G45" s="81" t="s">
        <v>23</v>
      </c>
      <c r="H45" s="82" t="s">
        <v>24</v>
      </c>
      <c r="I45" s="78"/>
      <c r="J45" s="83"/>
      <c r="K45" s="57">
        <v>120000</v>
      </c>
      <c r="L45" s="57">
        <v>120000</v>
      </c>
      <c r="M45" s="57">
        <v>120000</v>
      </c>
      <c r="N45" s="57">
        <f t="shared" ref="N45:N51" si="2">K45-L45</f>
        <v>0</v>
      </c>
      <c r="O45" s="57">
        <f t="shared" ref="O45:O51" si="3">L45-M45</f>
        <v>0</v>
      </c>
      <c r="P45" s="20"/>
      <c r="Q45" s="1"/>
    </row>
    <row r="46" spans="1:17" ht="132" customHeight="1" x14ac:dyDescent="0.25">
      <c r="A46" s="19">
        <v>9</v>
      </c>
      <c r="B46" s="20" t="s">
        <v>46</v>
      </c>
      <c r="C46" s="84">
        <v>45680</v>
      </c>
      <c r="D46" s="31">
        <v>243600</v>
      </c>
      <c r="E46" s="85" t="s">
        <v>47</v>
      </c>
      <c r="F46" s="50">
        <v>243600</v>
      </c>
      <c r="G46" s="86" t="s">
        <v>23</v>
      </c>
      <c r="H46" s="28" t="s">
        <v>24</v>
      </c>
      <c r="I46" s="20"/>
      <c r="J46" s="24"/>
      <c r="K46" s="31">
        <v>243600</v>
      </c>
      <c r="L46" s="31">
        <v>243600</v>
      </c>
      <c r="M46" s="31">
        <v>243600</v>
      </c>
      <c r="N46" s="31">
        <f t="shared" si="2"/>
        <v>0</v>
      </c>
      <c r="O46" s="31">
        <f t="shared" si="3"/>
        <v>0</v>
      </c>
      <c r="P46" s="20"/>
      <c r="Q46" s="1"/>
    </row>
    <row r="47" spans="1:17" ht="127.5" customHeight="1" x14ac:dyDescent="0.25">
      <c r="A47" s="19">
        <v>10</v>
      </c>
      <c r="B47" s="20" t="s">
        <v>48</v>
      </c>
      <c r="C47" s="84">
        <v>45680</v>
      </c>
      <c r="D47" s="31">
        <v>410000</v>
      </c>
      <c r="E47" s="85" t="s">
        <v>49</v>
      </c>
      <c r="F47" s="50">
        <v>410000</v>
      </c>
      <c r="G47" s="86" t="s">
        <v>23</v>
      </c>
      <c r="H47" s="28" t="s">
        <v>24</v>
      </c>
      <c r="I47" s="20"/>
      <c r="J47" s="24"/>
      <c r="K47" s="31">
        <v>410000</v>
      </c>
      <c r="L47" s="31">
        <v>410000</v>
      </c>
      <c r="M47" s="31">
        <v>410000</v>
      </c>
      <c r="N47" s="31">
        <f t="shared" si="2"/>
        <v>0</v>
      </c>
      <c r="O47" s="31">
        <f t="shared" si="3"/>
        <v>0</v>
      </c>
      <c r="P47" s="20"/>
      <c r="Q47" s="1"/>
    </row>
    <row r="48" spans="1:17" ht="131.25" customHeight="1" x14ac:dyDescent="0.25">
      <c r="A48" s="19">
        <v>11</v>
      </c>
      <c r="B48" s="20" t="s">
        <v>50</v>
      </c>
      <c r="C48" s="84">
        <v>45686</v>
      </c>
      <c r="D48" s="31">
        <v>60000</v>
      </c>
      <c r="E48" s="85" t="s">
        <v>51</v>
      </c>
      <c r="F48" s="31">
        <v>60000</v>
      </c>
      <c r="G48" s="86" t="s">
        <v>23</v>
      </c>
      <c r="H48" s="28" t="s">
        <v>24</v>
      </c>
      <c r="I48" s="20"/>
      <c r="J48" s="24"/>
      <c r="K48" s="31">
        <v>60000</v>
      </c>
      <c r="L48" s="31">
        <v>60000</v>
      </c>
      <c r="M48" s="31">
        <v>60000</v>
      </c>
      <c r="N48" s="31">
        <f t="shared" si="2"/>
        <v>0</v>
      </c>
      <c r="O48" s="31">
        <f t="shared" si="3"/>
        <v>0</v>
      </c>
      <c r="P48" s="20"/>
      <c r="Q48" s="1"/>
    </row>
    <row r="49" spans="1:16" s="1" customFormat="1" ht="104.25" customHeight="1" x14ac:dyDescent="0.25">
      <c r="A49" s="19">
        <v>12</v>
      </c>
      <c r="B49" s="20" t="s">
        <v>52</v>
      </c>
      <c r="C49" s="84">
        <v>45686</v>
      </c>
      <c r="D49" s="31">
        <v>15000</v>
      </c>
      <c r="E49" s="85" t="s">
        <v>53</v>
      </c>
      <c r="F49" s="31">
        <v>15000</v>
      </c>
      <c r="G49" s="86" t="s">
        <v>23</v>
      </c>
      <c r="H49" s="28" t="s">
        <v>24</v>
      </c>
      <c r="I49" s="20"/>
      <c r="J49" s="24"/>
      <c r="K49" s="31">
        <v>15000</v>
      </c>
      <c r="L49" s="31">
        <v>15000</v>
      </c>
      <c r="M49" s="31">
        <v>15000</v>
      </c>
      <c r="N49" s="31">
        <f t="shared" si="2"/>
        <v>0</v>
      </c>
      <c r="O49" s="31">
        <f t="shared" si="3"/>
        <v>0</v>
      </c>
      <c r="P49" s="20"/>
    </row>
    <row r="50" spans="1:16" s="1" customFormat="1" ht="129.75" customHeight="1" x14ac:dyDescent="0.25">
      <c r="A50" s="19">
        <v>13</v>
      </c>
      <c r="B50" s="20" t="s">
        <v>54</v>
      </c>
      <c r="C50" s="84">
        <v>45685</v>
      </c>
      <c r="D50" s="31">
        <v>1719900</v>
      </c>
      <c r="E50" s="85" t="s">
        <v>47</v>
      </c>
      <c r="F50" s="31">
        <v>1719900</v>
      </c>
      <c r="G50" s="87" t="s">
        <v>23</v>
      </c>
      <c r="H50" s="28" t="s">
        <v>24</v>
      </c>
      <c r="I50" s="20"/>
      <c r="J50" s="24"/>
      <c r="K50" s="31">
        <v>1719900</v>
      </c>
      <c r="L50" s="31">
        <v>1719900</v>
      </c>
      <c r="M50" s="31">
        <v>1719900</v>
      </c>
      <c r="N50" s="31">
        <f t="shared" si="2"/>
        <v>0</v>
      </c>
      <c r="O50" s="31">
        <f t="shared" si="3"/>
        <v>0</v>
      </c>
      <c r="P50" s="20"/>
    </row>
    <row r="51" spans="1:16" s="1" customFormat="1" ht="183.75" customHeight="1" x14ac:dyDescent="0.25">
      <c r="A51" s="22">
        <v>14</v>
      </c>
      <c r="B51" s="20" t="s">
        <v>55</v>
      </c>
      <c r="C51" s="84">
        <v>45700</v>
      </c>
      <c r="D51" s="31">
        <v>54100000</v>
      </c>
      <c r="E51" s="85" t="s">
        <v>56</v>
      </c>
      <c r="F51" s="31">
        <v>54100000</v>
      </c>
      <c r="G51" s="20" t="s">
        <v>57</v>
      </c>
      <c r="H51" s="88" t="s">
        <v>58</v>
      </c>
      <c r="I51" s="20"/>
      <c r="J51" s="24"/>
      <c r="K51" s="31">
        <v>54100000</v>
      </c>
      <c r="L51" s="31">
        <v>54100000</v>
      </c>
      <c r="M51" s="31">
        <v>54100000</v>
      </c>
      <c r="N51" s="55">
        <f t="shared" si="2"/>
        <v>0</v>
      </c>
      <c r="O51" s="55">
        <f t="shared" si="3"/>
        <v>0</v>
      </c>
      <c r="P51" s="20"/>
    </row>
    <row r="52" spans="1:16" s="1" customFormat="1" ht="48" customHeight="1" x14ac:dyDescent="0.25">
      <c r="A52" s="89">
        <v>15</v>
      </c>
      <c r="B52" s="90" t="s">
        <v>59</v>
      </c>
      <c r="C52" s="72">
        <v>45702</v>
      </c>
      <c r="D52" s="91">
        <v>338319600</v>
      </c>
      <c r="E52" s="92" t="s">
        <v>60</v>
      </c>
      <c r="F52" s="93">
        <v>338319600</v>
      </c>
      <c r="G52" s="87" t="s">
        <v>57</v>
      </c>
      <c r="H52" s="28" t="s">
        <v>61</v>
      </c>
      <c r="I52" s="35"/>
      <c r="J52" s="24"/>
      <c r="K52" s="31">
        <v>39600</v>
      </c>
      <c r="L52" s="31">
        <v>39600</v>
      </c>
      <c r="M52" s="94">
        <v>39600</v>
      </c>
      <c r="N52" s="91">
        <f>K53+K52+K54+K55-L52-L53-L54</f>
        <v>0</v>
      </c>
      <c r="O52" s="91">
        <f>L53+L52+L54-M52-M53-M54</f>
        <v>0</v>
      </c>
      <c r="P52" s="35"/>
    </row>
    <row r="53" spans="1:16" s="1" customFormat="1" ht="48" customHeight="1" x14ac:dyDescent="0.25">
      <c r="A53" s="89"/>
      <c r="B53" s="90"/>
      <c r="C53" s="72"/>
      <c r="D53" s="91"/>
      <c r="E53" s="92"/>
      <c r="F53" s="93"/>
      <c r="G53" s="87" t="s">
        <v>57</v>
      </c>
      <c r="H53" s="28" t="s">
        <v>58</v>
      </c>
      <c r="I53" s="35"/>
      <c r="J53" s="24"/>
      <c r="K53" s="31">
        <v>9639665</v>
      </c>
      <c r="L53" s="31">
        <v>9605987</v>
      </c>
      <c r="M53" s="50">
        <v>9605987</v>
      </c>
      <c r="N53" s="91"/>
      <c r="O53" s="91"/>
      <c r="P53" s="95"/>
    </row>
    <row r="54" spans="1:16" s="1" customFormat="1" ht="48" customHeight="1" x14ac:dyDescent="0.25">
      <c r="A54" s="89"/>
      <c r="B54" s="90"/>
      <c r="C54" s="72"/>
      <c r="D54" s="91"/>
      <c r="E54" s="92"/>
      <c r="F54" s="93"/>
      <c r="G54" s="87" t="s">
        <v>57</v>
      </c>
      <c r="H54" s="28" t="s">
        <v>58</v>
      </c>
      <c r="I54" s="35"/>
      <c r="J54" s="24"/>
      <c r="K54" s="31">
        <v>324960000</v>
      </c>
      <c r="L54" s="31">
        <v>324960000</v>
      </c>
      <c r="M54" s="94">
        <v>324960000</v>
      </c>
      <c r="N54" s="91"/>
      <c r="O54" s="91"/>
      <c r="P54" s="35"/>
    </row>
    <row r="55" spans="1:16" s="1" customFormat="1" ht="48" customHeight="1" x14ac:dyDescent="0.25">
      <c r="A55" s="89"/>
      <c r="B55" s="96" t="s">
        <v>62</v>
      </c>
      <c r="C55" s="79">
        <v>46001</v>
      </c>
      <c r="D55" s="57">
        <v>-33678</v>
      </c>
      <c r="E55" s="97" t="s">
        <v>63</v>
      </c>
      <c r="F55" s="58">
        <v>-33678</v>
      </c>
      <c r="G55" s="87" t="s">
        <v>57</v>
      </c>
      <c r="H55" s="28" t="s">
        <v>58</v>
      </c>
      <c r="I55" s="35"/>
      <c r="J55" s="24"/>
      <c r="K55" s="58">
        <v>-33678</v>
      </c>
      <c r="L55" s="50"/>
      <c r="M55" s="31"/>
      <c r="N55" s="91"/>
      <c r="O55" s="91"/>
      <c r="P55" s="35"/>
    </row>
    <row r="56" spans="1:16" s="1" customFormat="1" ht="77.25" customHeight="1" x14ac:dyDescent="0.25">
      <c r="A56" s="98">
        <v>16</v>
      </c>
      <c r="B56" s="20" t="s">
        <v>64</v>
      </c>
      <c r="C56" s="84">
        <v>45705</v>
      </c>
      <c r="D56" s="31">
        <v>75000</v>
      </c>
      <c r="E56" s="85" t="s">
        <v>65</v>
      </c>
      <c r="F56" s="50">
        <v>75000</v>
      </c>
      <c r="G56" s="87" t="s">
        <v>23</v>
      </c>
      <c r="H56" s="82" t="s">
        <v>24</v>
      </c>
      <c r="I56" s="20"/>
      <c r="J56" s="24"/>
      <c r="K56" s="31">
        <v>75000</v>
      </c>
      <c r="L56" s="31">
        <v>75000</v>
      </c>
      <c r="M56" s="57">
        <v>75000</v>
      </c>
      <c r="N56" s="57">
        <f t="shared" ref="N56:N81" si="4">K56-L56</f>
        <v>0</v>
      </c>
      <c r="O56" s="57">
        <f t="shared" ref="O56:O98" si="5">L56-M56</f>
        <v>0</v>
      </c>
      <c r="P56" s="20"/>
    </row>
    <row r="57" spans="1:16" s="1" customFormat="1" ht="126.75" customHeight="1" x14ac:dyDescent="0.25">
      <c r="A57" s="19">
        <v>17</v>
      </c>
      <c r="B57" s="20" t="s">
        <v>66</v>
      </c>
      <c r="C57" s="84">
        <v>45714</v>
      </c>
      <c r="D57" s="31">
        <v>300000</v>
      </c>
      <c r="E57" s="85" t="s">
        <v>67</v>
      </c>
      <c r="F57" s="31">
        <v>300000</v>
      </c>
      <c r="G57" s="87" t="s">
        <v>23</v>
      </c>
      <c r="H57" s="28" t="s">
        <v>24</v>
      </c>
      <c r="I57" s="20"/>
      <c r="J57" s="24"/>
      <c r="K57" s="31">
        <v>300000</v>
      </c>
      <c r="L57" s="31">
        <v>300000</v>
      </c>
      <c r="M57" s="31">
        <v>300000</v>
      </c>
      <c r="N57" s="31">
        <f t="shared" si="4"/>
        <v>0</v>
      </c>
      <c r="O57" s="31">
        <f t="shared" si="5"/>
        <v>0</v>
      </c>
      <c r="P57" s="20"/>
    </row>
    <row r="58" spans="1:16" s="1" customFormat="1" ht="114.75" customHeight="1" x14ac:dyDescent="0.25">
      <c r="A58" s="19">
        <v>18</v>
      </c>
      <c r="B58" s="20" t="s">
        <v>68</v>
      </c>
      <c r="C58" s="84">
        <v>45720</v>
      </c>
      <c r="D58" s="31">
        <v>1600000</v>
      </c>
      <c r="E58" s="85" t="s">
        <v>69</v>
      </c>
      <c r="F58" s="31">
        <v>1600000</v>
      </c>
      <c r="G58" s="87" t="s">
        <v>23</v>
      </c>
      <c r="H58" s="28" t="s">
        <v>24</v>
      </c>
      <c r="I58" s="20"/>
      <c r="J58" s="24"/>
      <c r="K58" s="31">
        <v>1600000</v>
      </c>
      <c r="L58" s="31">
        <v>1600000</v>
      </c>
      <c r="M58" s="31">
        <v>1600000</v>
      </c>
      <c r="N58" s="31">
        <f t="shared" si="4"/>
        <v>0</v>
      </c>
      <c r="O58" s="31">
        <f t="shared" si="5"/>
        <v>0</v>
      </c>
      <c r="P58" s="20"/>
    </row>
    <row r="59" spans="1:16" s="1" customFormat="1" ht="129" customHeight="1" x14ac:dyDescent="0.25">
      <c r="A59" s="19">
        <v>19</v>
      </c>
      <c r="B59" s="20" t="s">
        <v>70</v>
      </c>
      <c r="C59" s="84">
        <v>45722</v>
      </c>
      <c r="D59" s="31">
        <v>750000</v>
      </c>
      <c r="E59" s="85" t="s">
        <v>71</v>
      </c>
      <c r="F59" s="31">
        <v>750000</v>
      </c>
      <c r="G59" s="87" t="s">
        <v>23</v>
      </c>
      <c r="H59" s="28" t="s">
        <v>24</v>
      </c>
      <c r="I59" s="20"/>
      <c r="J59" s="24"/>
      <c r="K59" s="55">
        <v>750000</v>
      </c>
      <c r="L59" s="55">
        <v>750000</v>
      </c>
      <c r="M59" s="55">
        <v>750000</v>
      </c>
      <c r="N59" s="31">
        <f t="shared" si="4"/>
        <v>0</v>
      </c>
      <c r="O59" s="31">
        <f t="shared" si="5"/>
        <v>0</v>
      </c>
      <c r="P59" s="20"/>
    </row>
    <row r="60" spans="1:16" s="1" customFormat="1" ht="119.25" customHeight="1" x14ac:dyDescent="0.25">
      <c r="A60" s="19">
        <v>20</v>
      </c>
      <c r="B60" s="20" t="s">
        <v>72</v>
      </c>
      <c r="C60" s="99">
        <v>45726</v>
      </c>
      <c r="D60" s="31">
        <v>970000</v>
      </c>
      <c r="E60" s="100" t="s">
        <v>73</v>
      </c>
      <c r="F60" s="31">
        <v>970000</v>
      </c>
      <c r="G60" s="87" t="s">
        <v>23</v>
      </c>
      <c r="H60" s="28" t="s">
        <v>24</v>
      </c>
      <c r="I60" s="101"/>
      <c r="J60" s="102"/>
      <c r="K60" s="31">
        <v>970000</v>
      </c>
      <c r="L60" s="31">
        <v>970000</v>
      </c>
      <c r="M60" s="31">
        <v>970000</v>
      </c>
      <c r="N60" s="103">
        <f t="shared" si="4"/>
        <v>0</v>
      </c>
      <c r="O60" s="31">
        <f t="shared" si="5"/>
        <v>0</v>
      </c>
      <c r="P60" s="20"/>
    </row>
    <row r="61" spans="1:16" s="1" customFormat="1" ht="142.5" customHeight="1" x14ac:dyDescent="0.25">
      <c r="A61" s="19">
        <v>21</v>
      </c>
      <c r="B61" s="20" t="s">
        <v>74</v>
      </c>
      <c r="C61" s="84">
        <v>45727</v>
      </c>
      <c r="D61" s="31">
        <v>830000</v>
      </c>
      <c r="E61" s="85" t="s">
        <v>75</v>
      </c>
      <c r="F61" s="31">
        <v>830000</v>
      </c>
      <c r="G61" s="87" t="s">
        <v>23</v>
      </c>
      <c r="H61" s="28" t="s">
        <v>24</v>
      </c>
      <c r="I61" s="20"/>
      <c r="J61" s="24"/>
      <c r="K61" s="57">
        <v>830000</v>
      </c>
      <c r="L61" s="57">
        <v>830000</v>
      </c>
      <c r="M61" s="57">
        <v>830000</v>
      </c>
      <c r="N61" s="31">
        <f t="shared" si="4"/>
        <v>0</v>
      </c>
      <c r="O61" s="31">
        <f t="shared" si="5"/>
        <v>0</v>
      </c>
      <c r="P61" s="20"/>
    </row>
    <row r="62" spans="1:16" s="1" customFormat="1" ht="204" customHeight="1" x14ac:dyDescent="0.25">
      <c r="A62" s="19">
        <v>22</v>
      </c>
      <c r="B62" s="20" t="s">
        <v>76</v>
      </c>
      <c r="C62" s="84">
        <v>45727</v>
      </c>
      <c r="D62" s="31">
        <v>90000</v>
      </c>
      <c r="E62" s="85" t="s">
        <v>77</v>
      </c>
      <c r="F62" s="31">
        <v>90000</v>
      </c>
      <c r="G62" s="87" t="s">
        <v>23</v>
      </c>
      <c r="H62" s="28" t="s">
        <v>24</v>
      </c>
      <c r="I62" s="20"/>
      <c r="J62" s="24"/>
      <c r="K62" s="31">
        <v>90000</v>
      </c>
      <c r="L62" s="31">
        <v>90000</v>
      </c>
      <c r="M62" s="31">
        <v>90000</v>
      </c>
      <c r="N62" s="31">
        <f t="shared" si="4"/>
        <v>0</v>
      </c>
      <c r="O62" s="31">
        <f t="shared" si="5"/>
        <v>0</v>
      </c>
      <c r="P62" s="20"/>
    </row>
    <row r="63" spans="1:16" s="1" customFormat="1" ht="99.75" customHeight="1" x14ac:dyDescent="0.25">
      <c r="A63" s="19">
        <v>23</v>
      </c>
      <c r="B63" s="20" t="s">
        <v>78</v>
      </c>
      <c r="C63" s="84">
        <v>45730</v>
      </c>
      <c r="D63" s="31">
        <v>9470209</v>
      </c>
      <c r="E63" s="85" t="s">
        <v>79</v>
      </c>
      <c r="F63" s="31">
        <v>9470209</v>
      </c>
      <c r="G63" s="20" t="s">
        <v>1</v>
      </c>
      <c r="H63" s="28" t="s">
        <v>33</v>
      </c>
      <c r="I63" s="20"/>
      <c r="J63" s="24"/>
      <c r="K63" s="31">
        <v>9470209</v>
      </c>
      <c r="L63" s="31">
        <v>9470209</v>
      </c>
      <c r="M63" s="31">
        <v>9470209</v>
      </c>
      <c r="N63" s="31">
        <f t="shared" si="4"/>
        <v>0</v>
      </c>
      <c r="O63" s="31">
        <f t="shared" si="5"/>
        <v>0</v>
      </c>
      <c r="P63" s="20"/>
    </row>
    <row r="64" spans="1:16" s="1" customFormat="1" ht="112.5" customHeight="1" x14ac:dyDescent="0.25">
      <c r="A64" s="19">
        <v>24</v>
      </c>
      <c r="B64" s="20" t="s">
        <v>80</v>
      </c>
      <c r="C64" s="84">
        <v>45733</v>
      </c>
      <c r="D64" s="31">
        <v>90000</v>
      </c>
      <c r="E64" s="85" t="s">
        <v>81</v>
      </c>
      <c r="F64" s="50">
        <v>90000</v>
      </c>
      <c r="G64" s="87" t="s">
        <v>23</v>
      </c>
      <c r="H64" s="28" t="s">
        <v>24</v>
      </c>
      <c r="I64" s="20"/>
      <c r="J64" s="24"/>
      <c r="K64" s="31">
        <v>90000</v>
      </c>
      <c r="L64" s="31">
        <v>90000</v>
      </c>
      <c r="M64" s="31">
        <v>90000</v>
      </c>
      <c r="N64" s="31">
        <f t="shared" si="4"/>
        <v>0</v>
      </c>
      <c r="O64" s="31">
        <f t="shared" si="5"/>
        <v>0</v>
      </c>
      <c r="P64" s="20"/>
    </row>
    <row r="65" spans="1:16" s="1" customFormat="1" ht="84.75" customHeight="1" x14ac:dyDescent="0.25">
      <c r="A65" s="19">
        <v>25</v>
      </c>
      <c r="B65" s="20" t="s">
        <v>82</v>
      </c>
      <c r="C65" s="84">
        <v>45733</v>
      </c>
      <c r="D65" s="31">
        <v>1190000</v>
      </c>
      <c r="E65" s="85" t="s">
        <v>83</v>
      </c>
      <c r="F65" s="31">
        <v>1190000</v>
      </c>
      <c r="G65" s="87" t="s">
        <v>23</v>
      </c>
      <c r="H65" s="28" t="s">
        <v>24</v>
      </c>
      <c r="I65" s="20"/>
      <c r="J65" s="24"/>
      <c r="K65" s="31">
        <v>1190000</v>
      </c>
      <c r="L65" s="31">
        <v>1190000</v>
      </c>
      <c r="M65" s="31">
        <v>1190000</v>
      </c>
      <c r="N65" s="31">
        <f t="shared" si="4"/>
        <v>0</v>
      </c>
      <c r="O65" s="31">
        <f t="shared" si="5"/>
        <v>0</v>
      </c>
      <c r="P65" s="20"/>
    </row>
    <row r="66" spans="1:16" s="1" customFormat="1" ht="189.75" customHeight="1" x14ac:dyDescent="0.25">
      <c r="A66" s="19">
        <v>26</v>
      </c>
      <c r="B66" s="20" t="s">
        <v>84</v>
      </c>
      <c r="C66" s="84">
        <v>45734</v>
      </c>
      <c r="D66" s="31">
        <v>22373688</v>
      </c>
      <c r="E66" s="85" t="s">
        <v>85</v>
      </c>
      <c r="F66" s="94">
        <v>22373688</v>
      </c>
      <c r="G66" s="87" t="s">
        <v>57</v>
      </c>
      <c r="H66" s="28" t="s">
        <v>58</v>
      </c>
      <c r="I66" s="35"/>
      <c r="J66" s="24"/>
      <c r="K66" s="31">
        <v>22373688</v>
      </c>
      <c r="L66" s="31">
        <v>22373688</v>
      </c>
      <c r="M66" s="31">
        <v>22373688</v>
      </c>
      <c r="N66" s="31">
        <f t="shared" si="4"/>
        <v>0</v>
      </c>
      <c r="O66" s="31">
        <f t="shared" si="5"/>
        <v>0</v>
      </c>
      <c r="P66" s="20"/>
    </row>
    <row r="67" spans="1:16" s="1" customFormat="1" ht="116.25" customHeight="1" x14ac:dyDescent="0.25">
      <c r="A67" s="19">
        <v>27</v>
      </c>
      <c r="B67" s="20" t="s">
        <v>86</v>
      </c>
      <c r="C67" s="84">
        <v>45736</v>
      </c>
      <c r="D67" s="31">
        <v>240000</v>
      </c>
      <c r="E67" s="85" t="s">
        <v>87</v>
      </c>
      <c r="F67" s="50">
        <v>240000</v>
      </c>
      <c r="G67" s="87" t="s">
        <v>23</v>
      </c>
      <c r="H67" s="28" t="s">
        <v>24</v>
      </c>
      <c r="I67" s="20"/>
      <c r="J67" s="24"/>
      <c r="K67" s="31">
        <v>240000</v>
      </c>
      <c r="L67" s="31">
        <v>240000</v>
      </c>
      <c r="M67" s="31">
        <v>240000</v>
      </c>
      <c r="N67" s="94">
        <f t="shared" si="4"/>
        <v>0</v>
      </c>
      <c r="O67" s="31">
        <f t="shared" si="5"/>
        <v>0</v>
      </c>
      <c r="P67" s="20"/>
    </row>
    <row r="68" spans="1:16" s="1" customFormat="1" ht="121.5" customHeight="1" x14ac:dyDescent="0.25">
      <c r="A68" s="19">
        <v>28</v>
      </c>
      <c r="B68" s="20" t="s">
        <v>88</v>
      </c>
      <c r="C68" s="84">
        <v>45741</v>
      </c>
      <c r="D68" s="31">
        <v>674100</v>
      </c>
      <c r="E68" s="85" t="s">
        <v>35</v>
      </c>
      <c r="F68" s="31">
        <v>674100</v>
      </c>
      <c r="G68" s="87" t="s">
        <v>23</v>
      </c>
      <c r="H68" s="28" t="s">
        <v>24</v>
      </c>
      <c r="I68" s="20"/>
      <c r="J68" s="24"/>
      <c r="K68" s="31">
        <v>674100</v>
      </c>
      <c r="L68" s="31">
        <v>550900</v>
      </c>
      <c r="M68" s="31">
        <v>550900</v>
      </c>
      <c r="N68" s="31">
        <f t="shared" si="4"/>
        <v>123200</v>
      </c>
      <c r="O68" s="94">
        <f t="shared" si="5"/>
        <v>0</v>
      </c>
      <c r="P68" s="20"/>
    </row>
    <row r="69" spans="1:16" s="1" customFormat="1" ht="133.5" customHeight="1" x14ac:dyDescent="0.25">
      <c r="A69" s="19">
        <v>29</v>
      </c>
      <c r="B69" s="20" t="s">
        <v>89</v>
      </c>
      <c r="C69" s="84">
        <v>45741</v>
      </c>
      <c r="D69" s="31">
        <v>500000</v>
      </c>
      <c r="E69" s="85" t="s">
        <v>90</v>
      </c>
      <c r="F69" s="31">
        <v>500000</v>
      </c>
      <c r="G69" s="87" t="s">
        <v>23</v>
      </c>
      <c r="H69" s="28" t="s">
        <v>24</v>
      </c>
      <c r="I69" s="20"/>
      <c r="J69" s="24"/>
      <c r="K69" s="31">
        <v>500000</v>
      </c>
      <c r="L69" s="31">
        <v>500000</v>
      </c>
      <c r="M69" s="31">
        <v>500000</v>
      </c>
      <c r="N69" s="94">
        <f t="shared" si="4"/>
        <v>0</v>
      </c>
      <c r="O69" s="31">
        <f t="shared" si="5"/>
        <v>0</v>
      </c>
      <c r="P69" s="20"/>
    </row>
    <row r="70" spans="1:16" s="1" customFormat="1" ht="111.75" customHeight="1" x14ac:dyDescent="0.25">
      <c r="A70" s="22">
        <v>30</v>
      </c>
      <c r="B70" s="104" t="s">
        <v>91</v>
      </c>
      <c r="C70" s="99">
        <v>45749</v>
      </c>
      <c r="D70" s="55">
        <v>180000</v>
      </c>
      <c r="E70" s="100" t="s">
        <v>92</v>
      </c>
      <c r="F70" s="56">
        <v>180000</v>
      </c>
      <c r="G70" s="104" t="s">
        <v>23</v>
      </c>
      <c r="H70" s="30" t="s">
        <v>24</v>
      </c>
      <c r="I70" s="104"/>
      <c r="J70" s="105"/>
      <c r="K70" s="55">
        <v>180000</v>
      </c>
      <c r="L70" s="31">
        <v>180000</v>
      </c>
      <c r="M70" s="31">
        <v>180000</v>
      </c>
      <c r="N70" s="55">
        <f t="shared" si="4"/>
        <v>0</v>
      </c>
      <c r="O70" s="55">
        <f t="shared" si="5"/>
        <v>0</v>
      </c>
      <c r="P70" s="20"/>
    </row>
    <row r="71" spans="1:16" s="1" customFormat="1" ht="99" customHeight="1" x14ac:dyDescent="0.25">
      <c r="A71" s="19">
        <v>31</v>
      </c>
      <c r="B71" s="20" t="s">
        <v>93</v>
      </c>
      <c r="C71" s="84">
        <v>45756</v>
      </c>
      <c r="D71" s="31">
        <v>154000</v>
      </c>
      <c r="E71" s="85" t="s">
        <v>35</v>
      </c>
      <c r="F71" s="31">
        <v>154000</v>
      </c>
      <c r="G71" s="87" t="s">
        <v>23</v>
      </c>
      <c r="H71" s="28" t="s">
        <v>24</v>
      </c>
      <c r="I71" s="20"/>
      <c r="J71" s="24"/>
      <c r="K71" s="31">
        <v>154000</v>
      </c>
      <c r="L71" s="103">
        <v>154000</v>
      </c>
      <c r="M71" s="50">
        <v>154000</v>
      </c>
      <c r="N71" s="31">
        <f t="shared" si="4"/>
        <v>0</v>
      </c>
      <c r="O71" s="31">
        <f t="shared" si="5"/>
        <v>0</v>
      </c>
      <c r="P71" s="35"/>
    </row>
    <row r="72" spans="1:16" s="1" customFormat="1" ht="122.25" customHeight="1" x14ac:dyDescent="0.25">
      <c r="A72" s="19">
        <v>32</v>
      </c>
      <c r="B72" s="20" t="s">
        <v>94</v>
      </c>
      <c r="C72" s="84">
        <v>45765</v>
      </c>
      <c r="D72" s="31">
        <v>431200</v>
      </c>
      <c r="E72" s="85" t="s">
        <v>35</v>
      </c>
      <c r="F72" s="31">
        <v>431200</v>
      </c>
      <c r="G72" s="87" t="s">
        <v>23</v>
      </c>
      <c r="H72" s="28" t="s">
        <v>24</v>
      </c>
      <c r="I72" s="20"/>
      <c r="J72" s="24"/>
      <c r="K72" s="31">
        <v>431200</v>
      </c>
      <c r="L72" s="103">
        <v>431200</v>
      </c>
      <c r="M72" s="50">
        <v>431200</v>
      </c>
      <c r="N72" s="31">
        <f t="shared" si="4"/>
        <v>0</v>
      </c>
      <c r="O72" s="31">
        <f t="shared" si="5"/>
        <v>0</v>
      </c>
      <c r="P72" s="35"/>
    </row>
    <row r="73" spans="1:16" s="1" customFormat="1" ht="115.5" customHeight="1" x14ac:dyDescent="0.25">
      <c r="A73" s="19">
        <v>33</v>
      </c>
      <c r="B73" s="20" t="s">
        <v>95</v>
      </c>
      <c r="C73" s="84">
        <v>45769</v>
      </c>
      <c r="D73" s="31">
        <v>140140</v>
      </c>
      <c r="E73" s="85" t="s">
        <v>35</v>
      </c>
      <c r="F73" s="31">
        <v>140140</v>
      </c>
      <c r="G73" s="87" t="s">
        <v>23</v>
      </c>
      <c r="H73" s="28" t="s">
        <v>24</v>
      </c>
      <c r="I73" s="20"/>
      <c r="J73" s="24"/>
      <c r="K73" s="31">
        <v>140140</v>
      </c>
      <c r="L73" s="103">
        <v>140140</v>
      </c>
      <c r="M73" s="50">
        <v>140140</v>
      </c>
      <c r="N73" s="31">
        <f t="shared" si="4"/>
        <v>0</v>
      </c>
      <c r="O73" s="31">
        <f t="shared" si="5"/>
        <v>0</v>
      </c>
      <c r="P73" s="35"/>
    </row>
    <row r="74" spans="1:16" s="1" customFormat="1" ht="116.25" customHeight="1" x14ac:dyDescent="0.25">
      <c r="A74" s="19">
        <v>34</v>
      </c>
      <c r="B74" s="20" t="s">
        <v>96</v>
      </c>
      <c r="C74" s="84">
        <v>45771</v>
      </c>
      <c r="D74" s="31">
        <v>200000</v>
      </c>
      <c r="E74" s="85" t="s">
        <v>97</v>
      </c>
      <c r="F74" s="31">
        <v>200000</v>
      </c>
      <c r="G74" s="20" t="s">
        <v>23</v>
      </c>
      <c r="H74" s="28" t="s">
        <v>24</v>
      </c>
      <c r="I74" s="20"/>
      <c r="J74" s="24"/>
      <c r="K74" s="31">
        <v>200000</v>
      </c>
      <c r="L74" s="106">
        <v>200000</v>
      </c>
      <c r="M74" s="56">
        <v>200000</v>
      </c>
      <c r="N74" s="31">
        <f t="shared" si="4"/>
        <v>0</v>
      </c>
      <c r="O74" s="31">
        <f t="shared" si="5"/>
        <v>0</v>
      </c>
      <c r="P74" s="35"/>
    </row>
    <row r="75" spans="1:16" s="1" customFormat="1" ht="116.25" customHeight="1" x14ac:dyDescent="0.25">
      <c r="A75" s="19">
        <v>35</v>
      </c>
      <c r="B75" s="20" t="s">
        <v>98</v>
      </c>
      <c r="C75" s="84">
        <v>45790</v>
      </c>
      <c r="D75" s="31">
        <v>2580000</v>
      </c>
      <c r="E75" s="85" t="s">
        <v>99</v>
      </c>
      <c r="F75" s="31">
        <v>2580000</v>
      </c>
      <c r="G75" s="101" t="s">
        <v>23</v>
      </c>
      <c r="H75" s="28" t="s">
        <v>24</v>
      </c>
      <c r="I75" s="20"/>
      <c r="J75" s="24"/>
      <c r="K75" s="31">
        <v>2580000</v>
      </c>
      <c r="L75" s="31">
        <v>2580000</v>
      </c>
      <c r="M75" s="31">
        <v>2580000</v>
      </c>
      <c r="N75" s="31">
        <f t="shared" si="4"/>
        <v>0</v>
      </c>
      <c r="O75" s="107">
        <f t="shared" si="5"/>
        <v>0</v>
      </c>
      <c r="P75" s="20"/>
    </row>
    <row r="76" spans="1:16" s="1" customFormat="1" ht="116.25" customHeight="1" x14ac:dyDescent="0.25">
      <c r="A76" s="19">
        <v>36</v>
      </c>
      <c r="B76" s="20" t="s">
        <v>100</v>
      </c>
      <c r="C76" s="84">
        <v>45792</v>
      </c>
      <c r="D76" s="31">
        <v>310800</v>
      </c>
      <c r="E76" s="85" t="s">
        <v>101</v>
      </c>
      <c r="F76" s="31">
        <v>310800</v>
      </c>
      <c r="G76" s="20" t="s">
        <v>23</v>
      </c>
      <c r="H76" s="28" t="s">
        <v>24</v>
      </c>
      <c r="I76" s="20"/>
      <c r="J76" s="24"/>
      <c r="K76" s="31">
        <v>310800</v>
      </c>
      <c r="L76" s="31">
        <v>310800</v>
      </c>
      <c r="M76" s="31">
        <v>310800</v>
      </c>
      <c r="N76" s="31">
        <f t="shared" si="4"/>
        <v>0</v>
      </c>
      <c r="O76" s="106">
        <f t="shared" si="5"/>
        <v>0</v>
      </c>
      <c r="P76" s="104"/>
    </row>
    <row r="77" spans="1:16" s="1" customFormat="1" ht="120" x14ac:dyDescent="0.25">
      <c r="A77" s="19">
        <v>37</v>
      </c>
      <c r="B77" s="20" t="s">
        <v>102</v>
      </c>
      <c r="C77" s="84">
        <v>45797</v>
      </c>
      <c r="D77" s="31">
        <v>2260000</v>
      </c>
      <c r="E77" s="85" t="s">
        <v>103</v>
      </c>
      <c r="F77" s="31">
        <v>2260000</v>
      </c>
      <c r="G77" s="20" t="s">
        <v>23</v>
      </c>
      <c r="H77" s="30" t="s">
        <v>24</v>
      </c>
      <c r="I77" s="20"/>
      <c r="J77" s="24"/>
      <c r="K77" s="31">
        <v>2260000</v>
      </c>
      <c r="L77" s="31">
        <v>2260000</v>
      </c>
      <c r="M77" s="31">
        <v>2260000</v>
      </c>
      <c r="N77" s="31">
        <f t="shared" si="4"/>
        <v>0</v>
      </c>
      <c r="O77" s="31">
        <f t="shared" si="5"/>
        <v>0</v>
      </c>
      <c r="P77" s="20"/>
    </row>
    <row r="78" spans="1:16" s="1" customFormat="1" ht="102.75" customHeight="1" x14ac:dyDescent="0.25">
      <c r="A78" s="19">
        <v>38</v>
      </c>
      <c r="B78" s="20" t="s">
        <v>104</v>
      </c>
      <c r="C78" s="84">
        <v>45803</v>
      </c>
      <c r="D78" s="31">
        <v>1260000</v>
      </c>
      <c r="E78" s="85" t="s">
        <v>105</v>
      </c>
      <c r="F78" s="31">
        <v>1260000</v>
      </c>
      <c r="G78" s="20" t="s">
        <v>23</v>
      </c>
      <c r="H78" s="28" t="s">
        <v>24</v>
      </c>
      <c r="I78" s="20"/>
      <c r="J78" s="24"/>
      <c r="K78" s="31">
        <v>1260000</v>
      </c>
      <c r="L78" s="31">
        <v>1260000</v>
      </c>
      <c r="M78" s="31">
        <v>1260000</v>
      </c>
      <c r="N78" s="31">
        <f t="shared" si="4"/>
        <v>0</v>
      </c>
      <c r="O78" s="31">
        <f t="shared" si="5"/>
        <v>0</v>
      </c>
      <c r="P78" s="20"/>
    </row>
    <row r="79" spans="1:16" s="1" customFormat="1" ht="120" x14ac:dyDescent="0.25">
      <c r="A79" s="19">
        <v>39</v>
      </c>
      <c r="B79" s="20" t="s">
        <v>106</v>
      </c>
      <c r="C79" s="84">
        <v>45806</v>
      </c>
      <c r="D79" s="31">
        <v>1530000</v>
      </c>
      <c r="E79" s="85" t="s">
        <v>107</v>
      </c>
      <c r="F79" s="31">
        <v>1530000</v>
      </c>
      <c r="G79" s="20" t="s">
        <v>23</v>
      </c>
      <c r="H79" s="28" t="s">
        <v>24</v>
      </c>
      <c r="I79" s="20"/>
      <c r="J79" s="24"/>
      <c r="K79" s="31">
        <v>1530000</v>
      </c>
      <c r="L79" s="31">
        <v>1530000</v>
      </c>
      <c r="M79" s="31">
        <v>1530000</v>
      </c>
      <c r="N79" s="31">
        <f t="shared" si="4"/>
        <v>0</v>
      </c>
      <c r="O79" s="31">
        <f t="shared" si="5"/>
        <v>0</v>
      </c>
      <c r="P79" s="20"/>
    </row>
    <row r="80" spans="1:16" s="1" customFormat="1" ht="120" x14ac:dyDescent="0.25">
      <c r="A80" s="19">
        <v>40</v>
      </c>
      <c r="B80" s="20" t="s">
        <v>108</v>
      </c>
      <c r="C80" s="84">
        <v>45806</v>
      </c>
      <c r="D80" s="31">
        <v>50000</v>
      </c>
      <c r="E80" s="85" t="s">
        <v>109</v>
      </c>
      <c r="F80" s="31">
        <v>50000</v>
      </c>
      <c r="G80" s="20" t="s">
        <v>23</v>
      </c>
      <c r="H80" s="28" t="s">
        <v>24</v>
      </c>
      <c r="I80" s="20"/>
      <c r="J80" s="24"/>
      <c r="K80" s="31">
        <v>50000</v>
      </c>
      <c r="L80" s="31">
        <v>50000</v>
      </c>
      <c r="M80" s="31">
        <v>50000</v>
      </c>
      <c r="N80" s="31">
        <f t="shared" si="4"/>
        <v>0</v>
      </c>
      <c r="O80" s="31">
        <f t="shared" si="5"/>
        <v>0</v>
      </c>
      <c r="P80" s="20"/>
    </row>
    <row r="81" spans="1:16" s="1" customFormat="1" ht="120" x14ac:dyDescent="0.25">
      <c r="A81" s="19">
        <v>41</v>
      </c>
      <c r="B81" s="20" t="s">
        <v>110</v>
      </c>
      <c r="C81" s="84">
        <v>45807</v>
      </c>
      <c r="D81" s="31">
        <v>1600000</v>
      </c>
      <c r="E81" s="85" t="s">
        <v>111</v>
      </c>
      <c r="F81" s="31">
        <v>1600000</v>
      </c>
      <c r="G81" s="20" t="s">
        <v>23</v>
      </c>
      <c r="H81" s="28" t="s">
        <v>24</v>
      </c>
      <c r="I81" s="20"/>
      <c r="J81" s="24"/>
      <c r="K81" s="31">
        <v>1600000</v>
      </c>
      <c r="L81" s="31">
        <v>1600000</v>
      </c>
      <c r="M81" s="31">
        <v>1600000</v>
      </c>
      <c r="N81" s="31">
        <f t="shared" si="4"/>
        <v>0</v>
      </c>
      <c r="O81" s="31">
        <f t="shared" si="5"/>
        <v>0</v>
      </c>
      <c r="P81" s="20"/>
    </row>
    <row r="82" spans="1:16" s="1" customFormat="1" ht="129.75" customHeight="1" x14ac:dyDescent="0.25">
      <c r="A82" s="98">
        <v>42</v>
      </c>
      <c r="B82" s="78" t="s">
        <v>112</v>
      </c>
      <c r="C82" s="79">
        <v>45814</v>
      </c>
      <c r="D82" s="57">
        <v>15850000</v>
      </c>
      <c r="E82" s="108" t="s">
        <v>113</v>
      </c>
      <c r="F82" s="71">
        <v>15850000</v>
      </c>
      <c r="G82" s="61" t="s">
        <v>114</v>
      </c>
      <c r="H82" s="109" t="s">
        <v>115</v>
      </c>
      <c r="I82" s="61"/>
      <c r="J82" s="110"/>
      <c r="K82" s="71">
        <v>15850000</v>
      </c>
      <c r="L82" s="71">
        <v>15700000</v>
      </c>
      <c r="M82" s="71">
        <v>15700000</v>
      </c>
      <c r="N82" s="71">
        <f>K82+K83-L82</f>
        <v>0</v>
      </c>
      <c r="O82" s="71">
        <f t="shared" si="5"/>
        <v>0</v>
      </c>
      <c r="P82" s="78"/>
    </row>
    <row r="83" spans="1:16" s="1" customFormat="1" ht="94.5" customHeight="1" x14ac:dyDescent="0.25">
      <c r="A83" s="98"/>
      <c r="B83" s="78" t="s">
        <v>116</v>
      </c>
      <c r="C83" s="79">
        <v>45835</v>
      </c>
      <c r="D83" s="57">
        <v>-150000</v>
      </c>
      <c r="E83" s="108"/>
      <c r="F83" s="31">
        <v>-150000</v>
      </c>
      <c r="G83" s="20" t="s">
        <v>114</v>
      </c>
      <c r="H83" s="28" t="s">
        <v>115</v>
      </c>
      <c r="I83" s="20"/>
      <c r="J83" s="24"/>
      <c r="K83" s="31">
        <v>-150000</v>
      </c>
      <c r="L83" s="31">
        <v>0</v>
      </c>
      <c r="M83" s="31">
        <v>0</v>
      </c>
      <c r="N83" s="31">
        <f>K82+K83-L82</f>
        <v>0</v>
      </c>
      <c r="O83" s="31">
        <f t="shared" si="5"/>
        <v>0</v>
      </c>
      <c r="P83" s="96"/>
    </row>
    <row r="84" spans="1:16" s="1" customFormat="1" ht="113.25" customHeight="1" x14ac:dyDescent="0.25">
      <c r="A84" s="98">
        <v>43</v>
      </c>
      <c r="B84" s="78" t="s">
        <v>117</v>
      </c>
      <c r="C84" s="79">
        <v>45819</v>
      </c>
      <c r="D84" s="57">
        <v>415100</v>
      </c>
      <c r="E84" s="111" t="s">
        <v>35</v>
      </c>
      <c r="F84" s="31">
        <v>415100</v>
      </c>
      <c r="G84" s="20" t="s">
        <v>23</v>
      </c>
      <c r="H84" s="28" t="s">
        <v>24</v>
      </c>
      <c r="I84" s="96"/>
      <c r="J84" s="112"/>
      <c r="K84" s="31">
        <v>415100</v>
      </c>
      <c r="L84" s="31">
        <v>415100</v>
      </c>
      <c r="M84" s="31">
        <v>415100</v>
      </c>
      <c r="N84" s="31">
        <f t="shared" ref="N84:N97" si="6">K84-L84</f>
        <v>0</v>
      </c>
      <c r="O84" s="31">
        <f t="shared" si="5"/>
        <v>0</v>
      </c>
      <c r="P84" s="96"/>
    </row>
    <row r="85" spans="1:16" s="1" customFormat="1" ht="117.75" customHeight="1" x14ac:dyDescent="0.25">
      <c r="A85" s="98">
        <v>44</v>
      </c>
      <c r="B85" s="78" t="s">
        <v>118</v>
      </c>
      <c r="C85" s="79">
        <v>45840</v>
      </c>
      <c r="D85" s="57">
        <v>217700</v>
      </c>
      <c r="E85" s="111" t="s">
        <v>35</v>
      </c>
      <c r="F85" s="58">
        <v>217700</v>
      </c>
      <c r="G85" s="20" t="s">
        <v>23</v>
      </c>
      <c r="H85" s="28" t="s">
        <v>24</v>
      </c>
      <c r="I85" s="96"/>
      <c r="J85" s="112"/>
      <c r="K85" s="58">
        <v>217700</v>
      </c>
      <c r="L85" s="58">
        <v>217700</v>
      </c>
      <c r="M85" s="58">
        <v>217700</v>
      </c>
      <c r="N85" s="31">
        <f t="shared" si="6"/>
        <v>0</v>
      </c>
      <c r="O85" s="31">
        <f t="shared" si="5"/>
        <v>0</v>
      </c>
      <c r="P85" s="96"/>
    </row>
    <row r="86" spans="1:16" s="1" customFormat="1" ht="113.25" customHeight="1" x14ac:dyDescent="0.25">
      <c r="A86" s="98">
        <v>45</v>
      </c>
      <c r="B86" s="78" t="s">
        <v>119</v>
      </c>
      <c r="C86" s="79">
        <v>45842</v>
      </c>
      <c r="D86" s="57">
        <v>4496100</v>
      </c>
      <c r="E86" s="111" t="s">
        <v>35</v>
      </c>
      <c r="F86" s="50">
        <v>4496100</v>
      </c>
      <c r="G86" s="20" t="s">
        <v>23</v>
      </c>
      <c r="H86" s="28" t="s">
        <v>24</v>
      </c>
      <c r="I86" s="96"/>
      <c r="J86" s="112"/>
      <c r="K86" s="50">
        <v>4496100</v>
      </c>
      <c r="L86" s="50">
        <v>4496100</v>
      </c>
      <c r="M86" s="50">
        <v>4496100</v>
      </c>
      <c r="N86" s="31">
        <f t="shared" si="6"/>
        <v>0</v>
      </c>
      <c r="O86" s="31">
        <f t="shared" si="5"/>
        <v>0</v>
      </c>
      <c r="P86" s="96"/>
    </row>
    <row r="87" spans="1:16" s="1" customFormat="1" ht="113.25" customHeight="1" x14ac:dyDescent="0.25">
      <c r="A87" s="113">
        <v>46</v>
      </c>
      <c r="B87" s="61" t="s">
        <v>120</v>
      </c>
      <c r="C87" s="62">
        <v>45845</v>
      </c>
      <c r="D87" s="71">
        <v>1950000</v>
      </c>
      <c r="E87" s="114" t="s">
        <v>121</v>
      </c>
      <c r="F87" s="50">
        <v>1950000</v>
      </c>
      <c r="G87" s="20" t="s">
        <v>23</v>
      </c>
      <c r="H87" s="28" t="s">
        <v>24</v>
      </c>
      <c r="I87" s="115"/>
      <c r="J87" s="116"/>
      <c r="K87" s="50">
        <v>1950000</v>
      </c>
      <c r="L87" s="50">
        <v>1950000</v>
      </c>
      <c r="M87" s="50">
        <v>1950000</v>
      </c>
      <c r="N87" s="31">
        <f t="shared" si="6"/>
        <v>0</v>
      </c>
      <c r="O87" s="31">
        <f t="shared" si="5"/>
        <v>0</v>
      </c>
      <c r="P87" s="96"/>
    </row>
    <row r="88" spans="1:16" s="1" customFormat="1" ht="120" customHeight="1" x14ac:dyDescent="0.25">
      <c r="A88" s="19">
        <v>47</v>
      </c>
      <c r="B88" s="20" t="s">
        <v>122</v>
      </c>
      <c r="C88" s="84">
        <v>45847</v>
      </c>
      <c r="D88" s="31">
        <v>1700000</v>
      </c>
      <c r="E88" s="85" t="s">
        <v>123</v>
      </c>
      <c r="F88" s="94">
        <v>1700000</v>
      </c>
      <c r="G88" s="20" t="s">
        <v>23</v>
      </c>
      <c r="H88" s="30" t="s">
        <v>24</v>
      </c>
      <c r="I88" s="20"/>
      <c r="J88" s="24"/>
      <c r="K88" s="31">
        <v>1700000</v>
      </c>
      <c r="L88" s="94">
        <v>1700000</v>
      </c>
      <c r="M88" s="31">
        <v>1700000</v>
      </c>
      <c r="N88" s="94">
        <f t="shared" si="6"/>
        <v>0</v>
      </c>
      <c r="O88" s="31">
        <f t="shared" si="5"/>
        <v>0</v>
      </c>
      <c r="P88" s="96"/>
    </row>
    <row r="89" spans="1:16" s="1" customFormat="1" ht="120" customHeight="1" x14ac:dyDescent="0.25">
      <c r="A89" s="19">
        <v>48</v>
      </c>
      <c r="B89" s="20" t="s">
        <v>124</v>
      </c>
      <c r="C89" s="84">
        <v>45852</v>
      </c>
      <c r="D89" s="31">
        <v>1580000</v>
      </c>
      <c r="E89" s="85" t="s">
        <v>125</v>
      </c>
      <c r="F89" s="31">
        <v>1580000</v>
      </c>
      <c r="G89" s="101" t="s">
        <v>23</v>
      </c>
      <c r="H89" s="28" t="s">
        <v>24</v>
      </c>
      <c r="I89" s="20"/>
      <c r="J89" s="24"/>
      <c r="K89" s="31">
        <v>1580000</v>
      </c>
      <c r="L89" s="31">
        <v>1580000</v>
      </c>
      <c r="M89" s="94">
        <v>1580000</v>
      </c>
      <c r="N89" s="31">
        <f t="shared" si="6"/>
        <v>0</v>
      </c>
      <c r="O89" s="31">
        <f t="shared" si="5"/>
        <v>0</v>
      </c>
      <c r="P89" s="96"/>
    </row>
    <row r="90" spans="1:16" s="1" customFormat="1" ht="117.75" customHeight="1" x14ac:dyDescent="0.25">
      <c r="A90" s="19">
        <v>49</v>
      </c>
      <c r="B90" s="20" t="s">
        <v>126</v>
      </c>
      <c r="C90" s="84">
        <v>45854</v>
      </c>
      <c r="D90" s="31">
        <v>10000</v>
      </c>
      <c r="E90" s="85" t="s">
        <v>127</v>
      </c>
      <c r="F90" s="94">
        <v>10000</v>
      </c>
      <c r="G90" s="20" t="s">
        <v>23</v>
      </c>
      <c r="H90" s="30" t="s">
        <v>24</v>
      </c>
      <c r="I90" s="20"/>
      <c r="J90" s="24"/>
      <c r="K90" s="31">
        <v>10000</v>
      </c>
      <c r="L90" s="31">
        <v>10000</v>
      </c>
      <c r="M90" s="31">
        <v>10000</v>
      </c>
      <c r="N90" s="94">
        <f t="shared" si="6"/>
        <v>0</v>
      </c>
      <c r="O90" s="31">
        <f t="shared" si="5"/>
        <v>0</v>
      </c>
      <c r="P90" s="96"/>
    </row>
    <row r="91" spans="1:16" s="1" customFormat="1" ht="120" customHeight="1" x14ac:dyDescent="0.25">
      <c r="A91" s="19">
        <v>50</v>
      </c>
      <c r="B91" s="20" t="s">
        <v>128</v>
      </c>
      <c r="C91" s="84">
        <v>45854</v>
      </c>
      <c r="D91" s="31">
        <v>217350</v>
      </c>
      <c r="E91" s="85" t="s">
        <v>35</v>
      </c>
      <c r="F91" s="31">
        <v>217350</v>
      </c>
      <c r="G91" s="101" t="s">
        <v>23</v>
      </c>
      <c r="H91" s="28" t="s">
        <v>24</v>
      </c>
      <c r="I91" s="20"/>
      <c r="J91" s="24"/>
      <c r="K91" s="31">
        <v>217350</v>
      </c>
      <c r="L91" s="31">
        <v>217350</v>
      </c>
      <c r="M91" s="31">
        <v>217350</v>
      </c>
      <c r="N91" s="31">
        <f t="shared" si="6"/>
        <v>0</v>
      </c>
      <c r="O91" s="31">
        <f t="shared" si="5"/>
        <v>0</v>
      </c>
      <c r="P91" s="96"/>
    </row>
    <row r="92" spans="1:16" s="1" customFormat="1" ht="114.75" customHeight="1" x14ac:dyDescent="0.25">
      <c r="A92" s="19">
        <v>51</v>
      </c>
      <c r="B92" s="20" t="s">
        <v>129</v>
      </c>
      <c r="C92" s="84">
        <v>45856</v>
      </c>
      <c r="D92" s="31">
        <v>1140000</v>
      </c>
      <c r="E92" s="85" t="s">
        <v>130</v>
      </c>
      <c r="F92" s="94">
        <v>1140000</v>
      </c>
      <c r="G92" s="20" t="s">
        <v>23</v>
      </c>
      <c r="H92" s="30" t="s">
        <v>24</v>
      </c>
      <c r="I92" s="20"/>
      <c r="J92" s="24"/>
      <c r="K92" s="31">
        <v>1140000</v>
      </c>
      <c r="L92" s="31">
        <v>1140000</v>
      </c>
      <c r="M92" s="31">
        <v>1140000</v>
      </c>
      <c r="N92" s="94">
        <f t="shared" si="6"/>
        <v>0</v>
      </c>
      <c r="O92" s="31">
        <f t="shared" si="5"/>
        <v>0</v>
      </c>
      <c r="P92" s="96"/>
    </row>
    <row r="93" spans="1:16" s="1" customFormat="1" ht="175.5" customHeight="1" x14ac:dyDescent="0.25">
      <c r="A93" s="19">
        <v>52</v>
      </c>
      <c r="B93" s="20" t="s">
        <v>131</v>
      </c>
      <c r="C93" s="84">
        <v>45859</v>
      </c>
      <c r="D93" s="31">
        <v>90000</v>
      </c>
      <c r="E93" s="85" t="s">
        <v>132</v>
      </c>
      <c r="F93" s="31">
        <v>90000</v>
      </c>
      <c r="G93" s="101" t="s">
        <v>23</v>
      </c>
      <c r="H93" s="28" t="s">
        <v>24</v>
      </c>
      <c r="I93" s="20"/>
      <c r="J93" s="24"/>
      <c r="K93" s="31">
        <v>90000</v>
      </c>
      <c r="L93" s="31">
        <v>90000</v>
      </c>
      <c r="M93" s="31">
        <v>90000</v>
      </c>
      <c r="N93" s="31">
        <f t="shared" si="6"/>
        <v>0</v>
      </c>
      <c r="O93" s="31">
        <f t="shared" si="5"/>
        <v>0</v>
      </c>
      <c r="P93" s="96"/>
    </row>
    <row r="94" spans="1:16" s="1" customFormat="1" ht="114" customHeight="1" x14ac:dyDescent="0.25">
      <c r="A94" s="19">
        <v>53</v>
      </c>
      <c r="B94" s="20" t="s">
        <v>133</v>
      </c>
      <c r="C94" s="84">
        <v>45861</v>
      </c>
      <c r="D94" s="31">
        <v>1370000</v>
      </c>
      <c r="E94" s="85" t="s">
        <v>134</v>
      </c>
      <c r="F94" s="94">
        <v>1370000</v>
      </c>
      <c r="G94" s="20" t="s">
        <v>23</v>
      </c>
      <c r="H94" s="30" t="s">
        <v>24</v>
      </c>
      <c r="I94" s="20"/>
      <c r="J94" s="24"/>
      <c r="K94" s="31">
        <v>1370000</v>
      </c>
      <c r="L94" s="31">
        <v>1370000</v>
      </c>
      <c r="M94" s="31">
        <v>1370000</v>
      </c>
      <c r="N94" s="94">
        <f t="shared" si="6"/>
        <v>0</v>
      </c>
      <c r="O94" s="31">
        <f t="shared" si="5"/>
        <v>0</v>
      </c>
      <c r="P94" s="96"/>
    </row>
    <row r="95" spans="1:16" s="1" customFormat="1" ht="114.75" customHeight="1" x14ac:dyDescent="0.25">
      <c r="A95" s="19">
        <v>54</v>
      </c>
      <c r="B95" s="20" t="s">
        <v>135</v>
      </c>
      <c r="C95" s="84">
        <v>45868</v>
      </c>
      <c r="D95" s="31">
        <v>1410000</v>
      </c>
      <c r="E95" s="85" t="s">
        <v>136</v>
      </c>
      <c r="F95" s="31">
        <v>1410000</v>
      </c>
      <c r="G95" s="101" t="s">
        <v>23</v>
      </c>
      <c r="H95" s="28" t="s">
        <v>24</v>
      </c>
      <c r="I95" s="20"/>
      <c r="J95" s="24"/>
      <c r="K95" s="31">
        <v>1410000</v>
      </c>
      <c r="L95" s="31">
        <v>1410000</v>
      </c>
      <c r="M95" s="31">
        <v>1410000</v>
      </c>
      <c r="N95" s="31">
        <f t="shared" si="6"/>
        <v>0</v>
      </c>
      <c r="O95" s="31">
        <f t="shared" si="5"/>
        <v>0</v>
      </c>
      <c r="P95" s="96"/>
    </row>
    <row r="96" spans="1:16" s="1" customFormat="1" ht="112.5" customHeight="1" x14ac:dyDescent="0.25">
      <c r="A96" s="19">
        <v>55</v>
      </c>
      <c r="B96" s="20" t="s">
        <v>137</v>
      </c>
      <c r="C96" s="84">
        <v>45874</v>
      </c>
      <c r="D96" s="31">
        <v>1570000</v>
      </c>
      <c r="E96" s="85" t="s">
        <v>138</v>
      </c>
      <c r="F96" s="94">
        <v>1570000</v>
      </c>
      <c r="G96" s="20" t="s">
        <v>23</v>
      </c>
      <c r="H96" s="30" t="s">
        <v>24</v>
      </c>
      <c r="I96" s="20"/>
      <c r="J96" s="24"/>
      <c r="K96" s="31">
        <v>1570000</v>
      </c>
      <c r="L96" s="31">
        <v>1570000</v>
      </c>
      <c r="M96" s="31">
        <v>1570000</v>
      </c>
      <c r="N96" s="94">
        <f t="shared" si="6"/>
        <v>0</v>
      </c>
      <c r="O96" s="31">
        <f t="shared" si="5"/>
        <v>0</v>
      </c>
      <c r="P96" s="96"/>
    </row>
    <row r="97" spans="1:16" s="1" customFormat="1" ht="117" customHeight="1" x14ac:dyDescent="0.25">
      <c r="A97" s="19">
        <v>56</v>
      </c>
      <c r="B97" s="20" t="s">
        <v>139</v>
      </c>
      <c r="C97" s="84">
        <v>45877</v>
      </c>
      <c r="D97" s="31">
        <v>3230000</v>
      </c>
      <c r="E97" s="85" t="s">
        <v>140</v>
      </c>
      <c r="F97" s="31">
        <v>3230000</v>
      </c>
      <c r="G97" s="101" t="s">
        <v>23</v>
      </c>
      <c r="H97" s="28" t="s">
        <v>24</v>
      </c>
      <c r="I97" s="20"/>
      <c r="J97" s="24"/>
      <c r="K97" s="31">
        <v>3230000</v>
      </c>
      <c r="L97" s="55">
        <v>3230000</v>
      </c>
      <c r="M97" s="94">
        <v>3230000</v>
      </c>
      <c r="N97" s="31">
        <f t="shared" si="6"/>
        <v>0</v>
      </c>
      <c r="O97" s="31">
        <f t="shared" si="5"/>
        <v>0</v>
      </c>
      <c r="P97" s="115"/>
    </row>
    <row r="98" spans="1:16" s="1" customFormat="1" ht="170.25" customHeight="1" x14ac:dyDescent="0.25">
      <c r="A98" s="89">
        <v>57</v>
      </c>
      <c r="B98" s="96" t="s">
        <v>141</v>
      </c>
      <c r="C98" s="79">
        <v>45877</v>
      </c>
      <c r="D98" s="57">
        <v>7810000</v>
      </c>
      <c r="E98" s="80" t="s">
        <v>142</v>
      </c>
      <c r="F98" s="50">
        <v>7810000</v>
      </c>
      <c r="G98" s="20" t="s">
        <v>57</v>
      </c>
      <c r="H98" s="88" t="s">
        <v>58</v>
      </c>
      <c r="I98" s="115"/>
      <c r="J98" s="116"/>
      <c r="K98" s="55">
        <v>7810000</v>
      </c>
      <c r="L98" s="55">
        <v>7404000</v>
      </c>
      <c r="M98" s="55">
        <v>7404000</v>
      </c>
      <c r="N98" s="55">
        <f>K98+K100-L98</f>
        <v>0</v>
      </c>
      <c r="O98" s="55">
        <f t="shared" si="5"/>
        <v>0</v>
      </c>
      <c r="P98" s="104"/>
    </row>
    <row r="99" spans="1:16" s="1" customFormat="1" ht="45.75" customHeight="1" x14ac:dyDescent="0.25">
      <c r="A99" s="89"/>
      <c r="B99" s="96" t="s">
        <v>143</v>
      </c>
      <c r="C99" s="79">
        <v>45883</v>
      </c>
      <c r="D99" s="57"/>
      <c r="E99" s="80" t="s">
        <v>144</v>
      </c>
      <c r="F99" s="58"/>
      <c r="G99" s="20" t="s">
        <v>57</v>
      </c>
      <c r="H99" s="82"/>
      <c r="I99" s="101"/>
      <c r="J99" s="105"/>
      <c r="K99" s="57"/>
      <c r="L99" s="57"/>
      <c r="M99" s="57"/>
      <c r="N99" s="57"/>
      <c r="O99" s="57"/>
      <c r="P99" s="78"/>
    </row>
    <row r="100" spans="1:16" s="1" customFormat="1" ht="43.5" customHeight="1" x14ac:dyDescent="0.25">
      <c r="A100" s="89"/>
      <c r="B100" s="96" t="s">
        <v>145</v>
      </c>
      <c r="C100" s="79">
        <v>45953</v>
      </c>
      <c r="D100" s="57">
        <v>-406000</v>
      </c>
      <c r="E100" s="80" t="s">
        <v>146</v>
      </c>
      <c r="F100" s="58">
        <v>-406000</v>
      </c>
      <c r="G100" s="20" t="s">
        <v>57</v>
      </c>
      <c r="H100" s="117" t="s">
        <v>58</v>
      </c>
      <c r="I100" s="101"/>
      <c r="J100" s="105"/>
      <c r="K100" s="31">
        <v>-406000</v>
      </c>
      <c r="L100" s="31"/>
      <c r="M100" s="31"/>
      <c r="N100" s="31"/>
      <c r="O100" s="31"/>
      <c r="P100" s="78"/>
    </row>
    <row r="101" spans="1:16" s="1" customFormat="1" ht="112.5" customHeight="1" x14ac:dyDescent="0.25">
      <c r="A101" s="98">
        <v>58</v>
      </c>
      <c r="B101" s="78" t="s">
        <v>147</v>
      </c>
      <c r="C101" s="79">
        <v>45887</v>
      </c>
      <c r="D101" s="57">
        <v>1240000</v>
      </c>
      <c r="E101" s="80" t="s">
        <v>148</v>
      </c>
      <c r="F101" s="58">
        <v>1240000</v>
      </c>
      <c r="G101" s="20" t="s">
        <v>23</v>
      </c>
      <c r="H101" s="28" t="s">
        <v>24</v>
      </c>
      <c r="I101" s="20"/>
      <c r="J101" s="102"/>
      <c r="K101" s="58">
        <v>1240000</v>
      </c>
      <c r="L101" s="56">
        <v>1240000</v>
      </c>
      <c r="M101" s="55">
        <v>1240000</v>
      </c>
      <c r="N101" s="94">
        <f t="shared" ref="N101:N104" si="7">K101-L101</f>
        <v>0</v>
      </c>
      <c r="O101" s="31">
        <f t="shared" ref="O101:O108" si="8">L101-M101</f>
        <v>0</v>
      </c>
      <c r="P101" s="20"/>
    </row>
    <row r="102" spans="1:16" s="1" customFormat="1" ht="114.75" customHeight="1" x14ac:dyDescent="0.25">
      <c r="A102" s="98">
        <v>59</v>
      </c>
      <c r="B102" s="20" t="s">
        <v>149</v>
      </c>
      <c r="C102" s="84">
        <v>45894</v>
      </c>
      <c r="D102" s="57">
        <v>1790000</v>
      </c>
      <c r="E102" s="80" t="s">
        <v>150</v>
      </c>
      <c r="F102" s="58">
        <v>1790000</v>
      </c>
      <c r="G102" s="20" t="s">
        <v>23</v>
      </c>
      <c r="H102" s="30" t="s">
        <v>24</v>
      </c>
      <c r="I102" s="20"/>
      <c r="J102" s="102"/>
      <c r="K102" s="50">
        <v>1790000</v>
      </c>
      <c r="L102" s="50">
        <v>1790000</v>
      </c>
      <c r="M102" s="50">
        <v>1790000</v>
      </c>
      <c r="N102" s="31">
        <f t="shared" si="7"/>
        <v>0</v>
      </c>
      <c r="O102" s="94">
        <f t="shared" si="8"/>
        <v>0</v>
      </c>
      <c r="P102" s="20"/>
    </row>
    <row r="103" spans="1:16" s="1" customFormat="1" ht="128.25" customHeight="1" x14ac:dyDescent="0.25">
      <c r="A103" s="98">
        <v>60</v>
      </c>
      <c r="B103" s="78" t="s">
        <v>151</v>
      </c>
      <c r="C103" s="79">
        <v>45901</v>
      </c>
      <c r="D103" s="57">
        <v>1400000</v>
      </c>
      <c r="E103" s="80" t="s">
        <v>152</v>
      </c>
      <c r="F103" s="57">
        <v>1400000</v>
      </c>
      <c r="G103" s="20" t="s">
        <v>23</v>
      </c>
      <c r="H103" s="28" t="s">
        <v>24</v>
      </c>
      <c r="I103" s="20"/>
      <c r="J103" s="102"/>
      <c r="K103" s="31">
        <v>1400000</v>
      </c>
      <c r="L103" s="31">
        <v>1400000</v>
      </c>
      <c r="M103" s="31">
        <v>1400000</v>
      </c>
      <c r="N103" s="94">
        <f t="shared" si="7"/>
        <v>0</v>
      </c>
      <c r="O103" s="31">
        <f t="shared" si="8"/>
        <v>0</v>
      </c>
      <c r="P103" s="20"/>
    </row>
    <row r="104" spans="1:16" s="1" customFormat="1" ht="113.25" customHeight="1" x14ac:dyDescent="0.25">
      <c r="A104" s="98">
        <v>61</v>
      </c>
      <c r="B104" s="78" t="s">
        <v>153</v>
      </c>
      <c r="C104" s="79">
        <v>45908</v>
      </c>
      <c r="D104" s="57">
        <v>90000</v>
      </c>
      <c r="E104" s="80" t="s">
        <v>154</v>
      </c>
      <c r="F104" s="58">
        <v>90000</v>
      </c>
      <c r="G104" s="104" t="s">
        <v>23</v>
      </c>
      <c r="H104" s="28" t="s">
        <v>24</v>
      </c>
      <c r="I104" s="20"/>
      <c r="J104" s="102"/>
      <c r="K104" s="50">
        <v>90000</v>
      </c>
      <c r="L104" s="50">
        <v>90000</v>
      </c>
      <c r="M104" s="50">
        <v>90000</v>
      </c>
      <c r="N104" s="31">
        <f t="shared" si="7"/>
        <v>0</v>
      </c>
      <c r="O104" s="94">
        <f t="shared" si="8"/>
        <v>0</v>
      </c>
      <c r="P104" s="20"/>
    </row>
    <row r="105" spans="1:16" s="1" customFormat="1" ht="156.75" customHeight="1" x14ac:dyDescent="0.25">
      <c r="A105" s="118">
        <v>62</v>
      </c>
      <c r="B105" s="78" t="s">
        <v>155</v>
      </c>
      <c r="C105" s="79">
        <v>45915</v>
      </c>
      <c r="D105" s="57">
        <v>30336190.920000002</v>
      </c>
      <c r="E105" s="80" t="s">
        <v>156</v>
      </c>
      <c r="F105" s="66">
        <v>30336190.920000002</v>
      </c>
      <c r="G105" s="87" t="s">
        <v>57</v>
      </c>
      <c r="H105" s="28" t="s">
        <v>58</v>
      </c>
      <c r="I105" s="35"/>
      <c r="J105" s="102"/>
      <c r="K105" s="66">
        <v>30336190.920000002</v>
      </c>
      <c r="L105" s="57">
        <v>26328600</v>
      </c>
      <c r="M105" s="57">
        <v>26328600</v>
      </c>
      <c r="N105" s="31">
        <f>K105+K106-L105</f>
        <v>0</v>
      </c>
      <c r="O105" s="31">
        <f t="shared" si="8"/>
        <v>0</v>
      </c>
      <c r="P105" s="20"/>
    </row>
    <row r="106" spans="1:16" s="1" customFormat="1" ht="45" customHeight="1" x14ac:dyDescent="0.25">
      <c r="A106" s="118"/>
      <c r="B106" s="78" t="s">
        <v>145</v>
      </c>
      <c r="C106" s="79">
        <v>45953</v>
      </c>
      <c r="D106" s="57">
        <v>-4007590.92</v>
      </c>
      <c r="E106" s="111" t="s">
        <v>157</v>
      </c>
      <c r="F106" s="31">
        <v>-4007590.92</v>
      </c>
      <c r="G106" s="20" t="s">
        <v>57</v>
      </c>
      <c r="H106" s="30" t="s">
        <v>58</v>
      </c>
      <c r="I106" s="20"/>
      <c r="J106" s="24"/>
      <c r="K106" s="31">
        <v>-4007590.92</v>
      </c>
      <c r="L106" s="31"/>
      <c r="M106" s="31"/>
      <c r="N106" s="31"/>
      <c r="O106" s="31"/>
      <c r="P106" s="20"/>
    </row>
    <row r="107" spans="1:16" s="1" customFormat="1" ht="127.5" customHeight="1" x14ac:dyDescent="0.25">
      <c r="A107" s="98">
        <v>63</v>
      </c>
      <c r="B107" s="78" t="s">
        <v>158</v>
      </c>
      <c r="C107" s="79">
        <v>45916</v>
      </c>
      <c r="D107" s="57">
        <v>1860000</v>
      </c>
      <c r="E107" s="80" t="s">
        <v>159</v>
      </c>
      <c r="F107" s="58">
        <v>1860000</v>
      </c>
      <c r="G107" s="104" t="s">
        <v>23</v>
      </c>
      <c r="H107" s="28" t="s">
        <v>24</v>
      </c>
      <c r="I107" s="20"/>
      <c r="J107" s="102"/>
      <c r="K107" s="58">
        <v>1860000</v>
      </c>
      <c r="L107" s="58">
        <v>1860000</v>
      </c>
      <c r="M107" s="31">
        <v>1860000</v>
      </c>
      <c r="N107" s="94">
        <f t="shared" ref="N107:N108" si="9">K107-L107</f>
        <v>0</v>
      </c>
      <c r="O107" s="31">
        <f t="shared" si="8"/>
        <v>0</v>
      </c>
      <c r="P107" s="20"/>
    </row>
    <row r="108" spans="1:16" s="1" customFormat="1" ht="127.5" customHeight="1" x14ac:dyDescent="0.25">
      <c r="A108" s="98">
        <v>64</v>
      </c>
      <c r="B108" s="78" t="s">
        <v>160</v>
      </c>
      <c r="C108" s="79">
        <v>45929</v>
      </c>
      <c r="D108" s="57">
        <v>1840000</v>
      </c>
      <c r="E108" s="80" t="s">
        <v>161</v>
      </c>
      <c r="F108" s="58">
        <v>1840000</v>
      </c>
      <c r="G108" s="20" t="s">
        <v>23</v>
      </c>
      <c r="H108" s="30" t="s">
        <v>24</v>
      </c>
      <c r="I108" s="20"/>
      <c r="J108" s="102"/>
      <c r="K108" s="50">
        <v>1840000</v>
      </c>
      <c r="L108" s="56">
        <v>1840000</v>
      </c>
      <c r="M108" s="58">
        <v>1840000</v>
      </c>
      <c r="N108" s="31">
        <f t="shared" si="9"/>
        <v>0</v>
      </c>
      <c r="O108" s="94">
        <f t="shared" si="8"/>
        <v>0</v>
      </c>
      <c r="P108" s="20"/>
    </row>
    <row r="109" spans="1:16" s="1" customFormat="1" ht="87.75" customHeight="1" x14ac:dyDescent="0.25">
      <c r="A109" s="118">
        <v>65</v>
      </c>
      <c r="B109" s="78" t="s">
        <v>162</v>
      </c>
      <c r="C109" s="79">
        <v>45929</v>
      </c>
      <c r="D109" s="57">
        <v>10044000</v>
      </c>
      <c r="E109" s="80" t="s">
        <v>163</v>
      </c>
      <c r="F109" s="58">
        <v>10044000</v>
      </c>
      <c r="G109" s="20" t="s">
        <v>1</v>
      </c>
      <c r="H109" s="36" t="s">
        <v>33</v>
      </c>
      <c r="I109" s="20"/>
      <c r="J109" s="102"/>
      <c r="K109" s="119">
        <v>17430000</v>
      </c>
      <c r="L109" s="91">
        <v>17430000</v>
      </c>
      <c r="M109" s="120">
        <v>17400000</v>
      </c>
      <c r="N109" s="91">
        <f>K109+K110+K111-L109-L110-L111</f>
        <v>0</v>
      </c>
      <c r="O109" s="91">
        <f>L109+L110+L111-M109-M110-M111</f>
        <v>30000</v>
      </c>
      <c r="P109" s="67"/>
    </row>
    <row r="110" spans="1:16" s="1" customFormat="1" ht="43.5" customHeight="1" x14ac:dyDescent="0.25">
      <c r="A110" s="118"/>
      <c r="B110" s="78" t="s">
        <v>164</v>
      </c>
      <c r="C110" s="79">
        <v>45985</v>
      </c>
      <c r="D110" s="57">
        <v>6696000</v>
      </c>
      <c r="E110" s="80" t="s">
        <v>165</v>
      </c>
      <c r="F110" s="58">
        <v>6696000</v>
      </c>
      <c r="G110" s="104" t="s">
        <v>1</v>
      </c>
      <c r="H110" s="36" t="s">
        <v>33</v>
      </c>
      <c r="I110" s="20"/>
      <c r="J110" s="102"/>
      <c r="K110" s="119"/>
      <c r="L110" s="91"/>
      <c r="M110" s="91"/>
      <c r="N110" s="91"/>
      <c r="O110" s="91"/>
      <c r="P110" s="67"/>
    </row>
    <row r="111" spans="1:16" s="1" customFormat="1" ht="43.5" customHeight="1" x14ac:dyDescent="0.25">
      <c r="A111" s="118"/>
      <c r="B111" s="78" t="s">
        <v>166</v>
      </c>
      <c r="C111" s="79">
        <v>46006</v>
      </c>
      <c r="D111" s="57">
        <v>690000</v>
      </c>
      <c r="E111" s="80" t="s">
        <v>167</v>
      </c>
      <c r="F111" s="58">
        <v>690000</v>
      </c>
      <c r="G111" s="20" t="s">
        <v>1</v>
      </c>
      <c r="H111" s="28" t="s">
        <v>33</v>
      </c>
      <c r="I111" s="20"/>
      <c r="J111" s="102"/>
      <c r="K111" s="119"/>
      <c r="L111" s="91"/>
      <c r="M111" s="91"/>
      <c r="N111" s="91"/>
      <c r="O111" s="91"/>
      <c r="P111" s="67"/>
    </row>
    <row r="112" spans="1:16" s="1" customFormat="1" ht="119.25" customHeight="1" x14ac:dyDescent="0.25">
      <c r="A112" s="98">
        <v>66</v>
      </c>
      <c r="B112" s="78" t="s">
        <v>168</v>
      </c>
      <c r="C112" s="79">
        <v>45939</v>
      </c>
      <c r="D112" s="57">
        <v>1640000</v>
      </c>
      <c r="E112" s="80" t="s">
        <v>169</v>
      </c>
      <c r="F112" s="58">
        <v>1640000</v>
      </c>
      <c r="G112" s="78" t="s">
        <v>23</v>
      </c>
      <c r="H112" s="28" t="s">
        <v>24</v>
      </c>
      <c r="I112" s="20"/>
      <c r="J112" s="24"/>
      <c r="K112" s="31">
        <v>1640000</v>
      </c>
      <c r="L112" s="31">
        <v>1640000</v>
      </c>
      <c r="M112" s="31">
        <v>1640000</v>
      </c>
      <c r="N112" s="31">
        <f t="shared" ref="N112:N124" si="10">K112-L112</f>
        <v>0</v>
      </c>
      <c r="O112" s="31">
        <f t="shared" ref="O112:O124" si="11">L112-M112</f>
        <v>0</v>
      </c>
      <c r="P112" s="20"/>
    </row>
    <row r="113" spans="1:17" ht="114.75" customHeight="1" x14ac:dyDescent="0.25">
      <c r="A113" s="98">
        <v>67</v>
      </c>
      <c r="B113" s="78" t="s">
        <v>170</v>
      </c>
      <c r="C113" s="79">
        <v>45946</v>
      </c>
      <c r="D113" s="57">
        <v>13215906.369999999</v>
      </c>
      <c r="E113" s="80" t="s">
        <v>171</v>
      </c>
      <c r="F113" s="58">
        <v>13215906.369999999</v>
      </c>
      <c r="G113" s="20" t="s">
        <v>172</v>
      </c>
      <c r="H113" s="28" t="s">
        <v>173</v>
      </c>
      <c r="I113" s="20"/>
      <c r="J113" s="24"/>
      <c r="K113" s="31">
        <v>13215906.369999999</v>
      </c>
      <c r="L113" s="31">
        <v>13215906.369999999</v>
      </c>
      <c r="M113" s="31">
        <v>11908465.41</v>
      </c>
      <c r="N113" s="31">
        <f t="shared" si="10"/>
        <v>0</v>
      </c>
      <c r="O113" s="31">
        <f t="shared" si="11"/>
        <v>1307440.959999999</v>
      </c>
      <c r="P113" s="20"/>
      <c r="Q113" s="1"/>
    </row>
    <row r="114" spans="1:17" ht="112.5" customHeight="1" x14ac:dyDescent="0.25">
      <c r="A114" s="98">
        <v>68</v>
      </c>
      <c r="B114" s="78" t="s">
        <v>174</v>
      </c>
      <c r="C114" s="79">
        <v>45946</v>
      </c>
      <c r="D114" s="57">
        <v>1430000</v>
      </c>
      <c r="E114" s="80" t="s">
        <v>175</v>
      </c>
      <c r="F114" s="58">
        <v>1430000</v>
      </c>
      <c r="G114" s="121" t="s">
        <v>23</v>
      </c>
      <c r="H114" s="28" t="s">
        <v>24</v>
      </c>
      <c r="I114" s="20"/>
      <c r="J114" s="24"/>
      <c r="K114" s="31">
        <v>1430000</v>
      </c>
      <c r="L114" s="31">
        <v>1430000</v>
      </c>
      <c r="M114" s="31">
        <v>1430000</v>
      </c>
      <c r="N114" s="31">
        <f t="shared" si="10"/>
        <v>0</v>
      </c>
      <c r="O114" s="31">
        <f t="shared" si="11"/>
        <v>0</v>
      </c>
      <c r="P114" s="20"/>
      <c r="Q114" s="1"/>
    </row>
    <row r="115" spans="1:17" ht="128.25" customHeight="1" x14ac:dyDescent="0.25">
      <c r="A115" s="98">
        <v>69</v>
      </c>
      <c r="B115" s="78" t="s">
        <v>176</v>
      </c>
      <c r="C115" s="79">
        <v>45951</v>
      </c>
      <c r="D115" s="57">
        <v>1700000</v>
      </c>
      <c r="E115" s="80" t="s">
        <v>177</v>
      </c>
      <c r="F115" s="58">
        <v>1700000</v>
      </c>
      <c r="G115" s="20" t="s">
        <v>23</v>
      </c>
      <c r="H115" s="28" t="s">
        <v>24</v>
      </c>
      <c r="I115" s="20"/>
      <c r="J115" s="24"/>
      <c r="K115" s="31">
        <v>1700000</v>
      </c>
      <c r="L115" s="31">
        <v>1700000</v>
      </c>
      <c r="M115" s="31">
        <v>1700000</v>
      </c>
      <c r="N115" s="94">
        <f t="shared" si="10"/>
        <v>0</v>
      </c>
      <c r="O115" s="31">
        <f t="shared" si="11"/>
        <v>0</v>
      </c>
      <c r="P115" s="20"/>
      <c r="Q115" s="1"/>
    </row>
    <row r="116" spans="1:17" ht="184.5" customHeight="1" x14ac:dyDescent="0.25">
      <c r="A116" s="98">
        <v>70</v>
      </c>
      <c r="B116" s="78" t="s">
        <v>178</v>
      </c>
      <c r="C116" s="79">
        <v>45952</v>
      </c>
      <c r="D116" s="57">
        <v>158118</v>
      </c>
      <c r="E116" s="80" t="s">
        <v>179</v>
      </c>
      <c r="F116" s="58">
        <v>158118</v>
      </c>
      <c r="G116" s="20" t="s">
        <v>23</v>
      </c>
      <c r="H116" s="28" t="s">
        <v>180</v>
      </c>
      <c r="I116" s="20"/>
      <c r="J116" s="24"/>
      <c r="K116" s="31">
        <v>158118</v>
      </c>
      <c r="L116" s="31">
        <v>0</v>
      </c>
      <c r="M116" s="31">
        <v>0</v>
      </c>
      <c r="N116" s="31">
        <f t="shared" si="10"/>
        <v>158118</v>
      </c>
      <c r="O116" s="31">
        <f t="shared" si="11"/>
        <v>0</v>
      </c>
      <c r="P116" s="20" t="s">
        <v>181</v>
      </c>
      <c r="Q116" s="1"/>
    </row>
    <row r="117" spans="1:17" ht="86.25" customHeight="1" x14ac:dyDescent="0.25">
      <c r="A117" s="98">
        <v>71</v>
      </c>
      <c r="B117" s="78" t="s">
        <v>182</v>
      </c>
      <c r="C117" s="79">
        <v>45953</v>
      </c>
      <c r="D117" s="57">
        <v>1380000</v>
      </c>
      <c r="E117" s="80" t="s">
        <v>183</v>
      </c>
      <c r="F117" s="58">
        <v>1380000</v>
      </c>
      <c r="G117" s="20" t="s">
        <v>23</v>
      </c>
      <c r="H117" s="28" t="s">
        <v>24</v>
      </c>
      <c r="I117" s="20"/>
      <c r="J117" s="24"/>
      <c r="K117" s="31">
        <v>1380000</v>
      </c>
      <c r="L117" s="31">
        <v>1380000</v>
      </c>
      <c r="M117" s="31">
        <v>1380000</v>
      </c>
      <c r="N117" s="31">
        <f t="shared" si="10"/>
        <v>0</v>
      </c>
      <c r="O117" s="31">
        <f t="shared" si="11"/>
        <v>0</v>
      </c>
      <c r="P117" s="20"/>
      <c r="Q117" s="1"/>
    </row>
    <row r="118" spans="1:17" ht="87" customHeight="1" x14ac:dyDescent="0.25">
      <c r="A118" s="98">
        <v>72</v>
      </c>
      <c r="B118" s="78" t="s">
        <v>184</v>
      </c>
      <c r="C118" s="79">
        <v>45960</v>
      </c>
      <c r="D118" s="57">
        <v>1640000</v>
      </c>
      <c r="E118" s="80" t="s">
        <v>185</v>
      </c>
      <c r="F118" s="58">
        <v>1640000</v>
      </c>
      <c r="G118" s="20" t="s">
        <v>23</v>
      </c>
      <c r="H118" s="28" t="s">
        <v>24</v>
      </c>
      <c r="I118" s="20"/>
      <c r="J118" s="24"/>
      <c r="K118" s="31">
        <v>1640000</v>
      </c>
      <c r="L118" s="31">
        <v>1640000</v>
      </c>
      <c r="M118" s="31">
        <v>1640000</v>
      </c>
      <c r="N118" s="31">
        <f t="shared" si="10"/>
        <v>0</v>
      </c>
      <c r="O118" s="31">
        <f t="shared" si="11"/>
        <v>0</v>
      </c>
      <c r="P118" s="20"/>
      <c r="Q118" s="1"/>
    </row>
    <row r="119" spans="1:17" ht="135" x14ac:dyDescent="0.25">
      <c r="A119" s="98">
        <v>73</v>
      </c>
      <c r="B119" s="78" t="s">
        <v>186</v>
      </c>
      <c r="C119" s="79">
        <v>45968</v>
      </c>
      <c r="D119" s="57">
        <v>1570000</v>
      </c>
      <c r="E119" s="80" t="s">
        <v>187</v>
      </c>
      <c r="F119" s="58">
        <v>1570000</v>
      </c>
      <c r="G119" s="20" t="s">
        <v>23</v>
      </c>
      <c r="H119" s="30" t="s">
        <v>24</v>
      </c>
      <c r="I119" s="20"/>
      <c r="J119" s="24"/>
      <c r="K119" s="31">
        <v>1570000</v>
      </c>
      <c r="L119" s="31">
        <v>1570000</v>
      </c>
      <c r="M119" s="31">
        <v>1570000</v>
      </c>
      <c r="N119" s="31">
        <f t="shared" si="10"/>
        <v>0</v>
      </c>
      <c r="O119" s="31">
        <f t="shared" si="11"/>
        <v>0</v>
      </c>
      <c r="P119" s="20"/>
      <c r="Q119" s="1"/>
    </row>
    <row r="120" spans="1:17" ht="145.5" customHeight="1" x14ac:dyDescent="0.25">
      <c r="A120" s="98">
        <v>74</v>
      </c>
      <c r="B120" s="78" t="s">
        <v>188</v>
      </c>
      <c r="C120" s="79">
        <v>45992</v>
      </c>
      <c r="D120" s="57">
        <v>1250000</v>
      </c>
      <c r="E120" s="80" t="s">
        <v>189</v>
      </c>
      <c r="F120" s="58">
        <v>1250000</v>
      </c>
      <c r="G120" s="20" t="s">
        <v>23</v>
      </c>
      <c r="H120" s="28" t="s">
        <v>24</v>
      </c>
      <c r="I120" s="20"/>
      <c r="J120" s="24"/>
      <c r="K120" s="31">
        <v>1250000</v>
      </c>
      <c r="L120" s="31">
        <v>1250000</v>
      </c>
      <c r="M120" s="31">
        <v>1250000</v>
      </c>
      <c r="N120" s="31">
        <f t="shared" si="10"/>
        <v>0</v>
      </c>
      <c r="O120" s="31">
        <f t="shared" si="11"/>
        <v>0</v>
      </c>
      <c r="P120" s="20"/>
      <c r="Q120" s="1"/>
    </row>
    <row r="121" spans="1:17" ht="194.25" customHeight="1" x14ac:dyDescent="0.25">
      <c r="A121" s="98">
        <v>75</v>
      </c>
      <c r="B121" s="78" t="s">
        <v>190</v>
      </c>
      <c r="C121" s="79">
        <v>45995</v>
      </c>
      <c r="D121" s="57">
        <v>47902842</v>
      </c>
      <c r="E121" s="80" t="s">
        <v>191</v>
      </c>
      <c r="F121" s="58">
        <v>47902842</v>
      </c>
      <c r="G121" s="20" t="s">
        <v>192</v>
      </c>
      <c r="H121" s="28" t="s">
        <v>193</v>
      </c>
      <c r="I121" s="20"/>
      <c r="J121" s="24"/>
      <c r="K121" s="31">
        <v>47902842</v>
      </c>
      <c r="L121" s="31">
        <v>47902842</v>
      </c>
      <c r="M121" s="31">
        <v>37181406.509999998</v>
      </c>
      <c r="N121" s="31">
        <f t="shared" si="10"/>
        <v>0</v>
      </c>
      <c r="O121" s="31">
        <f t="shared" si="11"/>
        <v>10721435.490000002</v>
      </c>
      <c r="P121" s="20" t="s">
        <v>194</v>
      </c>
      <c r="Q121" s="1"/>
    </row>
    <row r="122" spans="1:17" ht="128.25" customHeight="1" x14ac:dyDescent="0.25">
      <c r="A122" s="98">
        <v>76</v>
      </c>
      <c r="B122" s="78" t="s">
        <v>195</v>
      </c>
      <c r="C122" s="79">
        <v>46001</v>
      </c>
      <c r="D122" s="57">
        <v>1770000</v>
      </c>
      <c r="E122" s="80" t="s">
        <v>196</v>
      </c>
      <c r="F122" s="58">
        <v>1770000</v>
      </c>
      <c r="G122" s="20" t="s">
        <v>23</v>
      </c>
      <c r="H122" s="30" t="s">
        <v>24</v>
      </c>
      <c r="I122" s="20"/>
      <c r="J122" s="24"/>
      <c r="K122" s="31">
        <v>1770000</v>
      </c>
      <c r="L122" s="31">
        <v>1770000</v>
      </c>
      <c r="M122" s="31">
        <v>1770000</v>
      </c>
      <c r="N122" s="31">
        <f t="shared" si="10"/>
        <v>0</v>
      </c>
      <c r="O122" s="31">
        <f t="shared" si="11"/>
        <v>0</v>
      </c>
      <c r="P122" s="20"/>
      <c r="Q122" s="1"/>
    </row>
    <row r="123" spans="1:17" ht="129.75" customHeight="1" x14ac:dyDescent="0.25">
      <c r="A123" s="98">
        <v>77</v>
      </c>
      <c r="B123" s="78" t="s">
        <v>197</v>
      </c>
      <c r="C123" s="79">
        <v>46006</v>
      </c>
      <c r="D123" s="57">
        <v>2400000</v>
      </c>
      <c r="E123" s="80" t="s">
        <v>198</v>
      </c>
      <c r="F123" s="58">
        <v>2400000</v>
      </c>
      <c r="G123" s="20" t="s">
        <v>192</v>
      </c>
      <c r="H123" s="28" t="s">
        <v>193</v>
      </c>
      <c r="I123" s="20"/>
      <c r="J123" s="24"/>
      <c r="K123" s="31">
        <v>2400000</v>
      </c>
      <c r="L123" s="31">
        <v>2400000</v>
      </c>
      <c r="M123" s="31">
        <v>720000</v>
      </c>
      <c r="N123" s="31">
        <f t="shared" si="10"/>
        <v>0</v>
      </c>
      <c r="O123" s="31">
        <f t="shared" si="11"/>
        <v>1680000</v>
      </c>
      <c r="P123" s="20" t="s">
        <v>199</v>
      </c>
      <c r="Q123" s="1"/>
    </row>
    <row r="124" spans="1:17" ht="145.5" customHeight="1" x14ac:dyDescent="0.25">
      <c r="A124" s="98">
        <v>78</v>
      </c>
      <c r="B124" s="78" t="s">
        <v>200</v>
      </c>
      <c r="C124" s="79">
        <v>46017</v>
      </c>
      <c r="D124" s="57">
        <v>1420000</v>
      </c>
      <c r="E124" s="80" t="s">
        <v>201</v>
      </c>
      <c r="F124" s="58">
        <v>1420000</v>
      </c>
      <c r="G124" s="20" t="s">
        <v>23</v>
      </c>
      <c r="H124" s="122" t="s">
        <v>24</v>
      </c>
      <c r="I124" s="20"/>
      <c r="J124" s="24"/>
      <c r="K124" s="31">
        <v>1420000</v>
      </c>
      <c r="L124" s="31">
        <v>1410000</v>
      </c>
      <c r="M124" s="31">
        <v>1410000</v>
      </c>
      <c r="N124" s="31">
        <f t="shared" si="10"/>
        <v>10000</v>
      </c>
      <c r="O124" s="31">
        <f t="shared" si="11"/>
        <v>0</v>
      </c>
      <c r="P124" s="20"/>
      <c r="Q124" s="1"/>
    </row>
    <row r="125" spans="1:17" ht="15" customHeight="1" x14ac:dyDescent="0.25">
      <c r="A125" s="98"/>
      <c r="B125" s="78"/>
      <c r="C125" s="79"/>
      <c r="D125" s="57"/>
      <c r="E125" s="80"/>
      <c r="F125" s="58"/>
      <c r="G125" s="20"/>
      <c r="H125" s="28"/>
      <c r="I125" s="20"/>
      <c r="J125" s="24"/>
      <c r="K125" s="31"/>
      <c r="L125" s="31"/>
      <c r="M125" s="31"/>
      <c r="N125" s="31"/>
      <c r="O125" s="31"/>
      <c r="P125" s="20"/>
      <c r="Q125" s="1"/>
    </row>
    <row r="126" spans="1:17" ht="15" customHeight="1" x14ac:dyDescent="0.25">
      <c r="A126" s="123"/>
      <c r="B126" s="124"/>
      <c r="C126" s="125"/>
      <c r="D126" s="31"/>
      <c r="E126" s="126"/>
      <c r="F126" s="50"/>
      <c r="G126" s="20"/>
      <c r="H126" s="127"/>
      <c r="I126" s="124"/>
      <c r="J126" s="128"/>
      <c r="K126" s="31"/>
      <c r="L126" s="31"/>
      <c r="M126" s="31"/>
      <c r="N126" s="31"/>
      <c r="O126" s="31"/>
      <c r="P126" s="123"/>
    </row>
    <row r="127" spans="1:17" ht="62.25" customHeight="1" x14ac:dyDescent="0.25">
      <c r="A127" s="19"/>
      <c r="B127" s="20"/>
      <c r="C127" s="84"/>
      <c r="D127" s="18" t="s">
        <v>202</v>
      </c>
      <c r="E127" s="86"/>
      <c r="F127" s="129">
        <f>F11+F12+F13+F14+F16+F45+F46+F47+F48+F49+F50+F56+F57+F58+F59+F60+F61+F62+F64+F65+F67+F68+F69+F70+F71+F72+F73+F74+F75+F76+F77+F78+F79+F80+F81+F84+F85+F86+F87+F88+F89+F90+F91+F92+F93+F94+F95+F96+F97+F101+F102+F103+F104+F107+F108+F112+F114+F115+F116+F117+F118+F119+F120+F122+F124</f>
        <v>65064508</v>
      </c>
      <c r="G127" s="130" t="s">
        <v>23</v>
      </c>
      <c r="H127" s="21"/>
      <c r="I127" s="115"/>
      <c r="J127" s="116"/>
      <c r="K127" s="131">
        <f>K11+K12+K13+K14+K16+K45+K46+K47+K48+K49+K50+K56+K57+K58+K59+K60+K61+K62+K64+K65+K67+K68+K69+K70+K71+K72+K73+K74+K75+K76+K77+K78+K79+K80+K81+K84+K85+K86+K87+K88+K89+K90+K91+K92+K93+K94+K95+K96+K97+K101+K102+K103+K104+K107+K108+K112+K114+K115+K116+K117+K118+K119+K120+K122+K124</f>
        <v>65064508</v>
      </c>
      <c r="L127" s="131">
        <f>L11+L12+L13+L14+L16+L45+L46+L47+L48+L49+L50+L56+L57+L58+L59+L60+L61+L62+L64+L65+L67+L68+L69+L70+L71+L72+L73+L74+L75+L76+L77+L78+L79+L80+L81+L84+L85+L86+L87+L88+L89+L90+L91+L92+L93+L94+L95+L96+L97+L101+L102+L103+L104+L107+L108+L112+L114+L115+L116+L117+L118+L119+L120+L122+L124</f>
        <v>64773190</v>
      </c>
      <c r="M127" s="131">
        <f>M11+M12+M13+M14+M16+M45+M46+M47+M48+M49+M50+M56+M57+M58+M59+M60+M61+M62+M64+M65+M67+M68+M69+M70+M71+M72+M73+M74+M75+M76+M77+M78+M79+M80+M81+M84+M85+M86+M87+M88+M89+M90+M91+M92+M93+M94+M95+M96+M97+M101+M102+M103+M104+M107+M108+M112+M114+M115+M116+M117+M118+M119+M120+M122+M124</f>
        <v>64773190</v>
      </c>
      <c r="N127" s="131">
        <f>N11+N12+N13+N14+N16+N45+N46+N47+N48+N49+N50+N56+N57+N58+N59+N60+N61+N62+N64+N65+N67+N68+N69+N70+N71+N72+N73+N74+N75+N76+N77+N78+N79+N80+N81+N84+N85+N86+N87+N88+N89+N90+N91+N92+N93+N94+N95+N96+N97+N101+N102+N103+N104+N107+N108+N112+N114+N115+N116+N117+N118+N119+N120+N122+N124</f>
        <v>291318</v>
      </c>
      <c r="O127" s="131">
        <f>O11+O12+O13+O14+O16+O45+O46+O47+O48+O49+O50+O56+O57+O58+O59+O60+O61+O62+O64+O65+O67+O68+O69+O70+O71+O72+O73+O74+O75+O76+O77+O78+O79+O80+O81+O84+O85+O86+O87+O88+O89+O90+O91+O92+O93+O94+O95+O96+O97+O101+O102+O103+O104+O107+O108+O112+O114+O115+O116+O117+O118+O119+O120+O122+O124</f>
        <v>0</v>
      </c>
      <c r="P127" s="132"/>
    </row>
    <row r="128" spans="1:17" ht="105" customHeight="1" x14ac:dyDescent="0.25">
      <c r="A128" s="19"/>
      <c r="B128" s="20"/>
      <c r="C128" s="84"/>
      <c r="D128" s="18" t="s">
        <v>203</v>
      </c>
      <c r="E128" s="86"/>
      <c r="F128" s="131">
        <f>F82+F83</f>
        <v>15700000</v>
      </c>
      <c r="G128" s="133" t="s">
        <v>114</v>
      </c>
      <c r="H128" s="21"/>
      <c r="I128" s="20"/>
      <c r="J128" s="24"/>
      <c r="K128" s="131">
        <f>K82+K83</f>
        <v>15700000</v>
      </c>
      <c r="L128" s="131">
        <f>L82+L83</f>
        <v>15700000</v>
      </c>
      <c r="M128" s="131">
        <f>M82+M83</f>
        <v>15700000</v>
      </c>
      <c r="N128" s="131">
        <f>N82+N83</f>
        <v>0</v>
      </c>
      <c r="O128" s="131">
        <f>O82+O83</f>
        <v>0</v>
      </c>
      <c r="P128" s="19"/>
    </row>
    <row r="129" spans="1:17" ht="72" customHeight="1" x14ac:dyDescent="0.25">
      <c r="A129" s="19"/>
      <c r="B129" s="20"/>
      <c r="C129" s="84"/>
      <c r="D129" s="134" t="s">
        <v>204</v>
      </c>
      <c r="E129" s="86"/>
      <c r="F129" s="131">
        <f>F113</f>
        <v>13215906.369999999</v>
      </c>
      <c r="G129" s="20" t="s">
        <v>172</v>
      </c>
      <c r="H129" s="21"/>
      <c r="I129" s="20"/>
      <c r="J129" s="24"/>
      <c r="K129" s="131">
        <f>K113</f>
        <v>13215906.369999999</v>
      </c>
      <c r="L129" s="131">
        <f>L113</f>
        <v>13215906.369999999</v>
      </c>
      <c r="M129" s="131">
        <f>M113</f>
        <v>11908465.41</v>
      </c>
      <c r="N129" s="131">
        <f>N113</f>
        <v>0</v>
      </c>
      <c r="O129" s="131">
        <f>O113</f>
        <v>1307440.959999999</v>
      </c>
      <c r="P129" s="19"/>
    </row>
    <row r="130" spans="1:17" ht="74.25" customHeight="1" x14ac:dyDescent="0.25">
      <c r="A130" s="19"/>
      <c r="B130" s="20"/>
      <c r="C130" s="135"/>
      <c r="D130" s="18" t="s">
        <v>205</v>
      </c>
      <c r="E130" s="136"/>
      <c r="F130" s="131">
        <f>F121+F123</f>
        <v>50302842</v>
      </c>
      <c r="G130" s="20" t="s">
        <v>192</v>
      </c>
      <c r="H130" s="21"/>
      <c r="I130" s="20"/>
      <c r="J130" s="24"/>
      <c r="K130" s="131">
        <f>K121+K123</f>
        <v>50302842</v>
      </c>
      <c r="L130" s="131">
        <f>L121+L123</f>
        <v>50302842</v>
      </c>
      <c r="M130" s="131">
        <f>M121+M123</f>
        <v>37901406.509999998</v>
      </c>
      <c r="N130" s="131">
        <f>N121+N123</f>
        <v>0</v>
      </c>
      <c r="O130" s="131">
        <f>O121+O123</f>
        <v>12401435.490000002</v>
      </c>
      <c r="P130" s="19"/>
    </row>
    <row r="131" spans="1:17" ht="41.25" customHeight="1" x14ac:dyDescent="0.25">
      <c r="A131" s="19"/>
      <c r="B131" s="20"/>
      <c r="C131" s="84"/>
      <c r="D131" s="137" t="s">
        <v>206</v>
      </c>
      <c r="E131" s="20"/>
      <c r="F131" s="138">
        <f>F15+F17+F41+F43+F51+F52+F55+F63+F66+F98+F105+F109+F100+F106+F110+F111</f>
        <v>495332835</v>
      </c>
      <c r="G131" s="78" t="s">
        <v>1</v>
      </c>
      <c r="H131" s="139"/>
      <c r="I131" s="78"/>
      <c r="J131" s="83"/>
      <c r="K131" s="138">
        <f>K15+K17+K41+K42+K43+K44+K55+K51+K52+K63+K66+K53+K54+K98+K100+K105+K106+K109+K110+K111</f>
        <v>491652500</v>
      </c>
      <c r="L131" s="138">
        <f>L15+L17+L18+L19+L20+L21+L22+L23+L24+L25+L26+L27+L28+L29+L30+L31+L32+L33+L34+L35+L36+L37+L38+L39+L40+L41+L42+L43+L44+L55+L51+L52+L63+L66+L53+L54+L98+L100+L105+L106+L109+L110+L111</f>
        <v>491600500</v>
      </c>
      <c r="M131" s="138">
        <f>M15+M17+M18+M19+M20+M21+M22+M23+M24+M25+M26+M27+M28+M29+M30+M31+M32+M33+M34+M35+M36+M37+M38+M39+M40+M41+M42+M43+M44+M55+M51+M52+M63+M66+M53+M54+M98+M100+M105+M106+M109+M110+M111</f>
        <v>491570500</v>
      </c>
      <c r="N131" s="138">
        <f>N15+N17+N51+N52+N63+N66+N53+N54+N98+N105+N109</f>
        <v>52000</v>
      </c>
      <c r="O131" s="138">
        <f>O15+O17+O41+O42+O43+O44+O55+O51+O52+O63+O66+O53+O54+O98+O100+O105+O106+O109+O110</f>
        <v>30000</v>
      </c>
      <c r="P131" s="98"/>
    </row>
    <row r="132" spans="1:17" ht="26.25" customHeight="1" x14ac:dyDescent="0.25">
      <c r="A132" s="140"/>
      <c r="B132" s="141" t="s">
        <v>207</v>
      </c>
      <c r="C132" s="141"/>
      <c r="D132" s="131">
        <f>SUM(D11:D126)</f>
        <v>639616091.37</v>
      </c>
      <c r="E132" s="142"/>
      <c r="F132" s="131">
        <f>SUM(F127:F131)</f>
        <v>639616091.37</v>
      </c>
      <c r="G132" s="143"/>
      <c r="H132" s="144"/>
      <c r="I132" s="141"/>
      <c r="J132" s="145"/>
      <c r="K132" s="131">
        <f>SUM(K127:K131)</f>
        <v>635935756.37</v>
      </c>
      <c r="L132" s="131">
        <f>SUM(L127:L131)</f>
        <v>635592438.37</v>
      </c>
      <c r="M132" s="131">
        <f>SUM(M127:M131)</f>
        <v>621853561.91999996</v>
      </c>
      <c r="N132" s="131">
        <f>SUM(N127:N131)</f>
        <v>343318</v>
      </c>
      <c r="O132" s="131">
        <f>SUM(O127:O131)</f>
        <v>13738876.450000001</v>
      </c>
      <c r="P132" s="146"/>
    </row>
    <row r="133" spans="1:17" ht="12" customHeight="1" x14ac:dyDescent="0.25">
      <c r="A133" s="2"/>
      <c r="B133" s="147"/>
      <c r="C133" s="147"/>
      <c r="D133" s="147"/>
      <c r="E133" s="147"/>
      <c r="F133" s="147"/>
      <c r="G133" s="147"/>
      <c r="H133" s="147"/>
      <c r="I133" s="147"/>
      <c r="J133" s="147"/>
      <c r="K133" s="147"/>
      <c r="L133" s="147"/>
      <c r="M133" s="147"/>
      <c r="N133" s="147"/>
      <c r="O133" s="147"/>
      <c r="P133" s="147"/>
      <c r="Q133" s="148"/>
    </row>
    <row r="134" spans="1:17" ht="18.75" hidden="1" customHeight="1" x14ac:dyDescent="0.25">
      <c r="A134" s="2"/>
      <c r="B134" s="147"/>
      <c r="C134" s="147"/>
      <c r="D134" s="147"/>
      <c r="E134" s="147"/>
      <c r="F134" s="147"/>
      <c r="G134" s="147"/>
      <c r="H134" s="147"/>
      <c r="I134" s="147"/>
      <c r="J134" s="147"/>
      <c r="K134" s="147"/>
      <c r="L134" s="147"/>
      <c r="M134" s="147"/>
      <c r="N134" s="147"/>
      <c r="O134" s="147"/>
      <c r="P134" s="147"/>
      <c r="Q134" s="148"/>
    </row>
    <row r="135" spans="1:17" ht="5.25" customHeight="1" x14ac:dyDescent="0.25">
      <c r="A135" s="2"/>
      <c r="B135" s="148"/>
      <c r="C135" s="148"/>
      <c r="D135" s="148"/>
      <c r="E135" s="148"/>
      <c r="F135" s="158"/>
      <c r="G135" s="159"/>
      <c r="H135" s="148"/>
      <c r="I135" s="149"/>
      <c r="J135" s="148"/>
      <c r="K135" s="150"/>
      <c r="L135" s="150"/>
      <c r="M135" s="148"/>
      <c r="N135" s="148"/>
      <c r="O135" s="148"/>
      <c r="P135" s="148"/>
      <c r="Q135" s="148"/>
    </row>
    <row r="136" spans="1:17" ht="11.25" customHeight="1" thickBot="1" x14ac:dyDescent="0.3">
      <c r="A136" s="2"/>
      <c r="B136" s="148"/>
      <c r="C136" s="148"/>
      <c r="D136" s="148"/>
      <c r="E136" s="160"/>
      <c r="F136" s="158"/>
      <c r="G136" s="159"/>
      <c r="H136" s="160"/>
      <c r="I136" s="149"/>
      <c r="J136" s="148"/>
      <c r="K136" s="150"/>
      <c r="L136" s="150"/>
      <c r="M136" s="150"/>
      <c r="N136" s="150"/>
      <c r="O136" s="148"/>
      <c r="P136" s="148"/>
      <c r="Q136" s="148"/>
    </row>
    <row r="137" spans="1:17" ht="24" customHeight="1" thickBot="1" x14ac:dyDescent="0.35">
      <c r="A137" s="2"/>
      <c r="B137" s="151"/>
      <c r="C137" s="162" t="s">
        <v>208</v>
      </c>
      <c r="D137" s="163"/>
      <c r="E137" s="164">
        <f>350000000+200000000+22100000+9470209+8396944+13215906.37+50302842.88</f>
        <v>653485902.25</v>
      </c>
      <c r="F137" s="165" t="s">
        <v>209</v>
      </c>
      <c r="G137" s="166">
        <f>E137-D132</f>
        <v>13869810.879999995</v>
      </c>
      <c r="H137" s="10"/>
      <c r="I137" s="11"/>
      <c r="J137" s="152" t="e">
        <f>#REF!+#REF!+#REF!</f>
        <v>#REF!</v>
      </c>
      <c r="K137" s="152"/>
      <c r="L137" s="152"/>
      <c r="M137" s="12"/>
      <c r="N137" s="12"/>
      <c r="O137" s="12"/>
      <c r="P137" s="9"/>
    </row>
    <row r="138" spans="1:17" ht="93" customHeight="1" thickBot="1" x14ac:dyDescent="0.35">
      <c r="A138" s="2"/>
      <c r="B138" s="151"/>
      <c r="C138" s="161" t="s">
        <v>210</v>
      </c>
      <c r="D138" s="161"/>
      <c r="E138" s="161"/>
      <c r="F138" s="8"/>
      <c r="G138" s="9"/>
      <c r="H138" s="10"/>
      <c r="I138" s="11"/>
      <c r="J138" s="12"/>
      <c r="K138" s="152"/>
      <c r="L138" s="152"/>
      <c r="M138" s="12"/>
      <c r="N138" s="12"/>
      <c r="O138" s="12"/>
      <c r="P138" s="9"/>
    </row>
    <row r="139" spans="1:17" ht="24" customHeight="1" x14ac:dyDescent="0.25">
      <c r="A139" s="2"/>
    </row>
    <row r="140" spans="1:17" ht="23.25" customHeight="1" x14ac:dyDescent="0.3">
      <c r="A140" s="2"/>
      <c r="B140" s="153" t="s">
        <v>211</v>
      </c>
      <c r="C140" s="153"/>
      <c r="D140" s="153"/>
      <c r="E140" s="153"/>
      <c r="F140" s="154" t="s">
        <v>212</v>
      </c>
      <c r="G140" s="154"/>
      <c r="H140" s="9" t="s">
        <v>213</v>
      </c>
    </row>
    <row r="141" spans="1:17" ht="15" x14ac:dyDescent="0.25">
      <c r="A141" s="2"/>
    </row>
    <row r="142" spans="1:17" ht="15" x14ac:dyDescent="0.25">
      <c r="A142" s="2"/>
      <c r="B142" s="2" t="s">
        <v>214</v>
      </c>
      <c r="D142" s="155" t="s">
        <v>215</v>
      </c>
    </row>
    <row r="143" spans="1:17" ht="21" customHeight="1" x14ac:dyDescent="0.25">
      <c r="A143" s="2"/>
      <c r="B143" s="2" t="s">
        <v>216</v>
      </c>
    </row>
    <row r="144" spans="1:17" ht="22.5" x14ac:dyDescent="0.25">
      <c r="A144" s="2"/>
      <c r="E144" s="156"/>
    </row>
    <row r="145" spans="1:9" ht="15" x14ac:dyDescent="0.25">
      <c r="A145" s="2"/>
    </row>
    <row r="146" spans="1:9" ht="15" x14ac:dyDescent="0.25">
      <c r="A146" s="2"/>
    </row>
    <row r="147" spans="1:9" ht="15" x14ac:dyDescent="0.25">
      <c r="A147" s="2"/>
      <c r="G147" s="1"/>
      <c r="I147" s="157"/>
    </row>
    <row r="148" spans="1:9" ht="15" x14ac:dyDescent="0.25">
      <c r="A148" s="2"/>
      <c r="G148" s="1"/>
      <c r="I148" s="157"/>
    </row>
    <row r="149" spans="1:9" ht="15" x14ac:dyDescent="0.25">
      <c r="A149" s="2"/>
      <c r="G149" s="1"/>
      <c r="I149" s="157"/>
    </row>
    <row r="150" spans="1:9" ht="15" x14ac:dyDescent="0.25">
      <c r="A150" s="2"/>
      <c r="G150" s="1"/>
      <c r="I150" s="157"/>
    </row>
  </sheetData>
  <autoFilter ref="B10:Q132"/>
  <mergeCells count="58">
    <mergeCell ref="O109:O111"/>
    <mergeCell ref="P109:P111"/>
    <mergeCell ref="B133:P134"/>
    <mergeCell ref="C138:E138"/>
    <mergeCell ref="B140:E140"/>
    <mergeCell ref="F140:G140"/>
    <mergeCell ref="A109:A111"/>
    <mergeCell ref="K109:K111"/>
    <mergeCell ref="L109:L111"/>
    <mergeCell ref="M109:M111"/>
    <mergeCell ref="N109:N111"/>
    <mergeCell ref="N52:N55"/>
    <mergeCell ref="O52:O55"/>
    <mergeCell ref="E82:E83"/>
    <mergeCell ref="A98:A100"/>
    <mergeCell ref="A105:A106"/>
    <mergeCell ref="C43:C44"/>
    <mergeCell ref="D43:D44"/>
    <mergeCell ref="E43:E44"/>
    <mergeCell ref="F43:F44"/>
    <mergeCell ref="A52:A55"/>
    <mergeCell ref="B52:B54"/>
    <mergeCell ref="C52:C54"/>
    <mergeCell ref="D52:D54"/>
    <mergeCell ref="E52:E54"/>
    <mergeCell ref="F52:F54"/>
    <mergeCell ref="O8:O9"/>
    <mergeCell ref="P8:P9"/>
    <mergeCell ref="A17:A44"/>
    <mergeCell ref="B17:B38"/>
    <mergeCell ref="C17:C38"/>
    <mergeCell ref="D17:D38"/>
    <mergeCell ref="E17:E38"/>
    <mergeCell ref="F17:F38"/>
    <mergeCell ref="H17:H40"/>
    <mergeCell ref="K17:K38"/>
    <mergeCell ref="B41:B42"/>
    <mergeCell ref="C41:C42"/>
    <mergeCell ref="D41:D42"/>
    <mergeCell ref="E41:E42"/>
    <mergeCell ref="F41:F42"/>
    <mergeCell ref="B43:B44"/>
    <mergeCell ref="D2:O2"/>
    <mergeCell ref="D4:O4"/>
    <mergeCell ref="D5:O5"/>
    <mergeCell ref="D6:O6"/>
    <mergeCell ref="A8:A9"/>
    <mergeCell ref="B8:C8"/>
    <mergeCell ref="D8:D9"/>
    <mergeCell ref="E8:E9"/>
    <mergeCell ref="F8:F9"/>
    <mergeCell ref="G8:G9"/>
    <mergeCell ref="H8:H9"/>
    <mergeCell ref="I8:J8"/>
    <mergeCell ref="K8:K9"/>
    <mergeCell ref="L8:L9"/>
    <mergeCell ref="M8:M9"/>
    <mergeCell ref="N8:N9"/>
  </mergeCells>
  <pageMargins left="0.39370078740157483" right="0.19685039370078741" top="0.39370078740157483" bottom="0.23622047244094491" header="0.23622047244094491" footer="0.23622047244094491"/>
  <pageSetup paperSize="9" scale="47" fitToHeight="11" orientation="landscape" r:id="rId1"/>
  <headerFooter differentFirst="1">
    <oddHeader>&amp;R&amp;P</oddHeader>
  </headerFooter>
  <rowBreaks count="1" manualBreakCount="1">
    <brk id="1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Финрезерв </vt:lpstr>
      <vt:lpstr>'Финрезерв 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Борисова Татьяна Владимировна</dc:creator>
  <dc:description/>
  <cp:lastModifiedBy>Агапова Екатерина Алексеевна</cp:lastModifiedBy>
  <cp:revision>66</cp:revision>
  <cp:lastPrinted>2026-05-14T06:47:28Z</cp:lastPrinted>
  <dcterms:created xsi:type="dcterms:W3CDTF">2006-09-16T00:00:00Z</dcterms:created>
  <dcterms:modified xsi:type="dcterms:W3CDTF">2026-05-14T06:47:30Z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