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ин-во финансов\Отдел организации бюджетного процесса\Общая отдела\ИЗМЕНЕНИЯ\ИЗМЕНЕНИЯ 2025\Изменения 2025-5\Протокол\"/>
    </mc:Choice>
  </mc:AlternateContent>
  <bookViews>
    <workbookView xWindow="0" yWindow="0" windowWidth="7755" windowHeight="0"/>
  </bookViews>
  <sheets>
    <sheet name="Table1_2" sheetId="1" r:id="rId1"/>
  </sheets>
  <definedNames>
    <definedName name="Print_Titles" localSheetId="0">Table1_2!$2:$3</definedName>
    <definedName name="Print_Titles_0" localSheetId="0">Table1_2!$11:$11</definedName>
    <definedName name="Print_Titles_0_0" localSheetId="0">#REF!</definedName>
    <definedName name="_xlnm.Print_Titles" localSheetId="0">Table1_2!$2:$4</definedName>
  </definedNames>
  <calcPr calcId="162913" iterateDelta="1E-4"/>
</workbook>
</file>

<file path=xl/calcChain.xml><?xml version="1.0" encoding="utf-8"?>
<calcChain xmlns="http://schemas.openxmlformats.org/spreadsheetml/2006/main">
  <c r="I86" i="1" l="1"/>
  <c r="I85" i="1"/>
  <c r="I82" i="1" s="1"/>
  <c r="H85" i="1"/>
  <c r="R84" i="1"/>
  <c r="N84" i="1"/>
  <c r="J84" i="1"/>
  <c r="I84" i="1"/>
  <c r="R83" i="1"/>
  <c r="N83" i="1"/>
  <c r="J83" i="1"/>
  <c r="I83" i="1"/>
  <c r="H83" i="1"/>
  <c r="H82" i="1" s="1"/>
  <c r="H81" i="1" s="1"/>
  <c r="R82" i="1"/>
  <c r="N82" i="1"/>
  <c r="R81" i="1"/>
  <c r="N81" i="1"/>
  <c r="N80" i="1"/>
  <c r="J80" i="1"/>
  <c r="M79" i="1"/>
  <c r="N79" i="1" s="1"/>
  <c r="L79" i="1"/>
  <c r="J79" i="1"/>
  <c r="I79" i="1"/>
  <c r="H79" i="1"/>
  <c r="H78" i="1" s="1"/>
  <c r="L78" i="1"/>
  <c r="J78" i="1"/>
  <c r="I78" i="1"/>
  <c r="R77" i="1"/>
  <c r="N77" i="1"/>
  <c r="J77" i="1"/>
  <c r="R76" i="1"/>
  <c r="N76" i="1"/>
  <c r="J76" i="1"/>
  <c r="I76" i="1"/>
  <c r="H76" i="1"/>
  <c r="J75" i="1"/>
  <c r="J74" i="1"/>
  <c r="I73" i="1"/>
  <c r="J73" i="1" s="1"/>
  <c r="H73" i="1"/>
  <c r="J72" i="1"/>
  <c r="I71" i="1"/>
  <c r="J71" i="1" s="1"/>
  <c r="H71" i="1"/>
  <c r="R70" i="1"/>
  <c r="N70" i="1"/>
  <c r="J70" i="1"/>
  <c r="I70" i="1"/>
  <c r="R69" i="1"/>
  <c r="M69" i="1"/>
  <c r="L69" i="1"/>
  <c r="J69" i="1"/>
  <c r="I69" i="1"/>
  <c r="H69" i="1"/>
  <c r="H68" i="1" s="1"/>
  <c r="R68" i="1"/>
  <c r="L68" i="1"/>
  <c r="L54" i="1" s="1"/>
  <c r="I68" i="1"/>
  <c r="G68" i="1"/>
  <c r="R67" i="1"/>
  <c r="N67" i="1"/>
  <c r="M67" i="1"/>
  <c r="J67" i="1"/>
  <c r="I67" i="1"/>
  <c r="R66" i="1"/>
  <c r="M66" i="1"/>
  <c r="N66" i="1" s="1"/>
  <c r="I66" i="1"/>
  <c r="J66" i="1" s="1"/>
  <c r="H66" i="1"/>
  <c r="R65" i="1"/>
  <c r="M65" i="1"/>
  <c r="L65" i="1"/>
  <c r="K65" i="1"/>
  <c r="N65" i="1" s="1"/>
  <c r="I65" i="1"/>
  <c r="J65" i="1" s="1"/>
  <c r="H65" i="1"/>
  <c r="R64" i="1"/>
  <c r="M64" i="1"/>
  <c r="N64" i="1" s="1"/>
  <c r="I64" i="1"/>
  <c r="R63" i="1"/>
  <c r="N63" i="1"/>
  <c r="M63" i="1"/>
  <c r="H63" i="1"/>
  <c r="H62" i="1" s="1"/>
  <c r="H54" i="1" s="1"/>
  <c r="R62" i="1"/>
  <c r="N62" i="1"/>
  <c r="M62" i="1"/>
  <c r="Q61" i="1"/>
  <c r="R61" i="1" s="1"/>
  <c r="M61" i="1"/>
  <c r="N61" i="1" s="1"/>
  <c r="I61" i="1"/>
  <c r="J61" i="1" s="1"/>
  <c r="Q60" i="1"/>
  <c r="R60" i="1" s="1"/>
  <c r="M60" i="1"/>
  <c r="N60" i="1" s="1"/>
  <c r="I60" i="1"/>
  <c r="Q59" i="1"/>
  <c r="R59" i="1" s="1"/>
  <c r="P59" i="1"/>
  <c r="N59" i="1"/>
  <c r="M59" i="1"/>
  <c r="H59" i="1"/>
  <c r="Q58" i="1"/>
  <c r="P58" i="1"/>
  <c r="N58" i="1"/>
  <c r="M58" i="1"/>
  <c r="H58" i="1"/>
  <c r="J57" i="1"/>
  <c r="J56" i="1"/>
  <c r="I56" i="1"/>
  <c r="H56" i="1"/>
  <c r="H55" i="1" s="1"/>
  <c r="I55" i="1"/>
  <c r="J55" i="1" s="1"/>
  <c r="P54" i="1"/>
  <c r="G54" i="1"/>
  <c r="N53" i="1"/>
  <c r="J53" i="1"/>
  <c r="N52" i="1"/>
  <c r="I52" i="1"/>
  <c r="J52" i="1" s="1"/>
  <c r="H52" i="1"/>
  <c r="R51" i="1"/>
  <c r="N51" i="1"/>
  <c r="J51" i="1"/>
  <c r="I51" i="1"/>
  <c r="R50" i="1"/>
  <c r="N50" i="1"/>
  <c r="J50" i="1"/>
  <c r="I50" i="1"/>
  <c r="R49" i="1"/>
  <c r="N49" i="1"/>
  <c r="J49" i="1"/>
  <c r="I49" i="1"/>
  <c r="R48" i="1"/>
  <c r="Q48" i="1"/>
  <c r="P48" i="1"/>
  <c r="P44" i="1" s="1"/>
  <c r="P43" i="1" s="1"/>
  <c r="M48" i="1"/>
  <c r="N48" i="1" s="1"/>
  <c r="L48" i="1"/>
  <c r="J48" i="1"/>
  <c r="I48" i="1"/>
  <c r="H48" i="1"/>
  <c r="Q47" i="1"/>
  <c r="R47" i="1" s="1"/>
  <c r="M47" i="1"/>
  <c r="J47" i="1"/>
  <c r="R46" i="1"/>
  <c r="Q46" i="1"/>
  <c r="N46" i="1"/>
  <c r="M46" i="1"/>
  <c r="J46" i="1"/>
  <c r="Q45" i="1"/>
  <c r="P45" i="1"/>
  <c r="L45" i="1"/>
  <c r="L44" i="1" s="1"/>
  <c r="I45" i="1"/>
  <c r="H45" i="1"/>
  <c r="H44" i="1"/>
  <c r="H43" i="1" s="1"/>
  <c r="L43" i="1"/>
  <c r="R42" i="1"/>
  <c r="N42" i="1"/>
  <c r="J42" i="1"/>
  <c r="I42" i="1"/>
  <c r="R41" i="1"/>
  <c r="Q41" i="1"/>
  <c r="N41" i="1"/>
  <c r="M41" i="1"/>
  <c r="J41" i="1"/>
  <c r="I41" i="1"/>
  <c r="H41" i="1"/>
  <c r="H40" i="1" s="1"/>
  <c r="Q40" i="1"/>
  <c r="M40" i="1"/>
  <c r="I40" i="1"/>
  <c r="H39" i="1"/>
  <c r="R38" i="1"/>
  <c r="N38" i="1"/>
  <c r="I38" i="1"/>
  <c r="J38" i="1" s="1"/>
  <c r="Q37" i="1"/>
  <c r="R37" i="1" s="1"/>
  <c r="P37" i="1"/>
  <c r="N37" i="1"/>
  <c r="I37" i="1"/>
  <c r="H37" i="1"/>
  <c r="R36" i="1"/>
  <c r="N36" i="1"/>
  <c r="J36" i="1"/>
  <c r="Q35" i="1"/>
  <c r="R35" i="1" s="1"/>
  <c r="P35" i="1"/>
  <c r="N35" i="1"/>
  <c r="M35" i="1"/>
  <c r="J35" i="1"/>
  <c r="I35" i="1"/>
  <c r="H35" i="1"/>
  <c r="P34" i="1"/>
  <c r="N34" i="1"/>
  <c r="M34" i="1"/>
  <c r="H34" i="1"/>
  <c r="Q33" i="1"/>
  <c r="R33" i="1" s="1"/>
  <c r="N33" i="1"/>
  <c r="J33" i="1"/>
  <c r="I33" i="1"/>
  <c r="R32" i="1"/>
  <c r="Q32" i="1"/>
  <c r="N32" i="1"/>
  <c r="I32" i="1"/>
  <c r="J32" i="1" s="1"/>
  <c r="Q31" i="1"/>
  <c r="R31" i="1" s="1"/>
  <c r="P31" i="1"/>
  <c r="N31" i="1"/>
  <c r="M31" i="1"/>
  <c r="L31" i="1"/>
  <c r="I31" i="1"/>
  <c r="J31" i="1" s="1"/>
  <c r="H31" i="1"/>
  <c r="R30" i="1"/>
  <c r="M30" i="1"/>
  <c r="N30" i="1" s="1"/>
  <c r="I30" i="1"/>
  <c r="R29" i="1"/>
  <c r="N29" i="1"/>
  <c r="M29" i="1"/>
  <c r="J29" i="1"/>
  <c r="I29" i="1"/>
  <c r="R28" i="1"/>
  <c r="Q28" i="1"/>
  <c r="P28" i="1"/>
  <c r="P27" i="1" s="1"/>
  <c r="M28" i="1"/>
  <c r="L28" i="1"/>
  <c r="H28" i="1"/>
  <c r="H27" i="1" s="1"/>
  <c r="H26" i="1" s="1"/>
  <c r="Q27" i="1"/>
  <c r="L27" i="1"/>
  <c r="L26" i="1" s="1"/>
  <c r="P26" i="1"/>
  <c r="R25" i="1"/>
  <c r="N25" i="1"/>
  <c r="I25" i="1"/>
  <c r="J25" i="1" s="1"/>
  <c r="Q24" i="1"/>
  <c r="R24" i="1" s="1"/>
  <c r="P24" i="1"/>
  <c r="N24" i="1"/>
  <c r="M24" i="1"/>
  <c r="L24" i="1"/>
  <c r="I24" i="1"/>
  <c r="J24" i="1" s="1"/>
  <c r="H24" i="1"/>
  <c r="R23" i="1"/>
  <c r="N23" i="1"/>
  <c r="J23" i="1"/>
  <c r="J22" i="1" s="1"/>
  <c r="R22" i="1"/>
  <c r="N22" i="1"/>
  <c r="I22" i="1"/>
  <c r="H22" i="1"/>
  <c r="H21" i="1" s="1"/>
  <c r="H20" i="1" s="1"/>
  <c r="Q21" i="1"/>
  <c r="R21" i="1" s="1"/>
  <c r="P21" i="1"/>
  <c r="N21" i="1"/>
  <c r="M21" i="1"/>
  <c r="L21" i="1"/>
  <c r="L20" i="1" s="1"/>
  <c r="I21" i="1"/>
  <c r="J21" i="1" s="1"/>
  <c r="P20" i="1"/>
  <c r="M20" i="1"/>
  <c r="N20" i="1" s="1"/>
  <c r="R19" i="1"/>
  <c r="N19" i="1"/>
  <c r="M19" i="1"/>
  <c r="J19" i="1"/>
  <c r="I19" i="1"/>
  <c r="R18" i="1"/>
  <c r="M18" i="1"/>
  <c r="N18" i="1" s="1"/>
  <c r="J18" i="1"/>
  <c r="R17" i="1"/>
  <c r="M17" i="1"/>
  <c r="N17" i="1" s="1"/>
  <c r="I17" i="1"/>
  <c r="J17" i="1" s="1"/>
  <c r="R16" i="1"/>
  <c r="N16" i="1"/>
  <c r="M16" i="1"/>
  <c r="J16" i="1"/>
  <c r="Q15" i="1"/>
  <c r="R15" i="1" s="1"/>
  <c r="P15" i="1"/>
  <c r="L15" i="1"/>
  <c r="L14" i="1" s="1"/>
  <c r="L13" i="1" s="1"/>
  <c r="I15" i="1"/>
  <c r="J15" i="1" s="1"/>
  <c r="H15" i="1"/>
  <c r="P14" i="1"/>
  <c r="P13" i="1" s="1"/>
  <c r="P12" i="1" s="1"/>
  <c r="P11" i="1" s="1"/>
  <c r="H14" i="1"/>
  <c r="H13" i="1" s="1"/>
  <c r="G12" i="1"/>
  <c r="G11" i="1"/>
  <c r="J9" i="1"/>
  <c r="J8" i="1"/>
  <c r="R6" i="1"/>
  <c r="N6" i="1"/>
  <c r="H6" i="1"/>
  <c r="G6" i="1"/>
  <c r="J6" i="1" s="1"/>
  <c r="R5" i="1"/>
  <c r="N5" i="1"/>
  <c r="H5" i="1"/>
  <c r="H4" i="1" s="1"/>
  <c r="G5" i="1"/>
  <c r="J5" i="1" s="1"/>
  <c r="R4" i="1"/>
  <c r="N4" i="1"/>
  <c r="G4" i="1"/>
  <c r="J4" i="1" s="1"/>
  <c r="J82" i="1" l="1"/>
  <c r="I81" i="1"/>
  <c r="J81" i="1" s="1"/>
  <c r="H12" i="1"/>
  <c r="H11" i="1" s="1"/>
  <c r="L12" i="1"/>
  <c r="L11" i="1" s="1"/>
  <c r="J30" i="1"/>
  <c r="I28" i="1"/>
  <c r="J40" i="1"/>
  <c r="I39" i="1"/>
  <c r="J39" i="1" s="1"/>
  <c r="R40" i="1"/>
  <c r="Q39" i="1"/>
  <c r="R39" i="1" s="1"/>
  <c r="J45" i="1"/>
  <c r="I44" i="1"/>
  <c r="R45" i="1"/>
  <c r="Q44" i="1"/>
  <c r="R58" i="1"/>
  <c r="Q54" i="1"/>
  <c r="R54" i="1" s="1"/>
  <c r="N69" i="1"/>
  <c r="M68" i="1"/>
  <c r="N68" i="1" s="1"/>
  <c r="I14" i="1"/>
  <c r="Q14" i="1"/>
  <c r="M15" i="1"/>
  <c r="I20" i="1"/>
  <c r="J20" i="1" s="1"/>
  <c r="Q20" i="1"/>
  <c r="R20" i="1" s="1"/>
  <c r="R27" i="1"/>
  <c r="Q26" i="1"/>
  <c r="R26" i="1" s="1"/>
  <c r="N28" i="1"/>
  <c r="M27" i="1"/>
  <c r="Q34" i="1"/>
  <c r="R34" i="1" s="1"/>
  <c r="J37" i="1"/>
  <c r="I34" i="1"/>
  <c r="J34" i="1" s="1"/>
  <c r="N40" i="1"/>
  <c r="M39" i="1"/>
  <c r="N39" i="1" s="1"/>
  <c r="N47" i="1"/>
  <c r="M45" i="1"/>
  <c r="J60" i="1"/>
  <c r="I59" i="1"/>
  <c r="J64" i="1"/>
  <c r="I63" i="1"/>
  <c r="J68" i="1"/>
  <c r="M78" i="1"/>
  <c r="N78" i="1" s="1"/>
  <c r="M26" i="1" l="1"/>
  <c r="N26" i="1" s="1"/>
  <c r="N27" i="1"/>
  <c r="N15" i="1"/>
  <c r="M14" i="1"/>
  <c r="J14" i="1"/>
  <c r="I13" i="1"/>
  <c r="I62" i="1"/>
  <c r="J62" i="1" s="1"/>
  <c r="J63" i="1"/>
  <c r="I58" i="1"/>
  <c r="J59" i="1"/>
  <c r="N45" i="1"/>
  <c r="M44" i="1"/>
  <c r="R14" i="1"/>
  <c r="Q13" i="1"/>
  <c r="Q43" i="1"/>
  <c r="R43" i="1" s="1"/>
  <c r="R44" i="1"/>
  <c r="J44" i="1"/>
  <c r="I43" i="1"/>
  <c r="J43" i="1" s="1"/>
  <c r="J28" i="1"/>
  <c r="I27" i="1"/>
  <c r="M54" i="1"/>
  <c r="N54" i="1" s="1"/>
  <c r="J27" i="1" l="1"/>
  <c r="I26" i="1"/>
  <c r="J26" i="1" s="1"/>
  <c r="R13" i="1"/>
  <c r="Q12" i="1"/>
  <c r="N44" i="1"/>
  <c r="M43" i="1"/>
  <c r="N43" i="1" s="1"/>
  <c r="J13" i="1"/>
  <c r="I12" i="1"/>
  <c r="N14" i="1"/>
  <c r="M13" i="1"/>
  <c r="I54" i="1"/>
  <c r="J54" i="1" s="1"/>
  <c r="J58" i="1"/>
  <c r="N13" i="1" l="1"/>
  <c r="M12" i="1"/>
  <c r="I11" i="1"/>
  <c r="J11" i="1" s="1"/>
  <c r="J12" i="1"/>
  <c r="Q11" i="1"/>
  <c r="R11" i="1" s="1"/>
  <c r="R12" i="1"/>
  <c r="N12" i="1" l="1"/>
  <c r="M11" i="1"/>
  <c r="N11" i="1" s="1"/>
</calcChain>
</file>

<file path=xl/sharedStrings.xml><?xml version="1.0" encoding="utf-8"?>
<sst xmlns="http://schemas.openxmlformats.org/spreadsheetml/2006/main" count="390" uniqueCount="190">
  <si>
    <t>Показатели</t>
  </si>
  <si>
    <t>Целевая статья</t>
  </si>
  <si>
    <t>Вид расходов</t>
  </si>
  <si>
    <t>Код объекта</t>
  </si>
  <si>
    <t>Муниципальное образование</t>
  </si>
  <si>
    <t>СМР/ПСД</t>
  </si>
  <si>
    <t>2025 год</t>
  </si>
  <si>
    <t>2026 год</t>
  </si>
  <si>
    <t>2027 год</t>
  </si>
  <si>
    <t>Примечания
(при наличии поручений Губернатора ПК, первого вице-губернатора ПК указать реквизиты поручения)</t>
  </si>
  <si>
    <t>Бюджет 2025 год</t>
  </si>
  <si>
    <t>Предложения ГРБС</t>
  </si>
  <si>
    <t>Одобрено бюджетной комиссией</t>
  </si>
  <si>
    <t>Бюджет 
(с учетом изменений)</t>
  </si>
  <si>
    <t>Бюджет 2026 год</t>
  </si>
  <si>
    <t>Бюджет 2027 год</t>
  </si>
  <si>
    <t>РАСХОДЫ АИП всего (+/-) по СБР</t>
  </si>
  <si>
    <t>Х</t>
  </si>
  <si>
    <t>Расчеты за счет средств :краевой бюджет всего, в том числе</t>
  </si>
  <si>
    <t>министерство строительства Приморского края</t>
  </si>
  <si>
    <t>«Реконструкция здания государственного автономного учреждения культуры «Приморский академический краевой драматический театр имени М. Горького», в том числе проектно-изыскательские работы»</t>
  </si>
  <si>
    <t>775.05.0801.00.035</t>
  </si>
  <si>
    <t>Приморский край</t>
  </si>
  <si>
    <t>предпроект</t>
  </si>
  <si>
    <t>СБР от 28.04.2025 № 247-рп</t>
  </si>
  <si>
    <t>Строительство регионального центра по хоккею в г.Владивостоке, в том числе проектно-изыскательские работы</t>
  </si>
  <si>
    <t>775.09.1102.00.012</t>
  </si>
  <si>
    <t>СБР от 11.04.2025 № 202-рп</t>
  </si>
  <si>
    <t>Строительство  центра бокса в г.Владивостоке, в том числе проектно-изыскательские работы</t>
  </si>
  <si>
    <t>775.09.1102.00.021</t>
  </si>
  <si>
    <t>Создание многофункционального спортивного стрелкового центра «Восток». 1 этап строительства.</t>
  </si>
  <si>
    <t>775.09.1102.00.025</t>
  </si>
  <si>
    <t>СБР от 21.05.2025 № 297-рп</t>
  </si>
  <si>
    <t>РАСХОДЫ АИП всего (+/-)</t>
  </si>
  <si>
    <t>агентство по гидротехническим сооружениям, мелиорации и гидрологии Приморского края</t>
  </si>
  <si>
    <t>Охрана окружающей среды Приморского края на 2020-2027 годы</t>
  </si>
  <si>
    <t>Мероприятия в области использования и охраны водных объектов</t>
  </si>
  <si>
    <t>0840292130</t>
  </si>
  <si>
    <t>522</t>
  </si>
  <si>
    <t>Реконструкция дамбы ограждающей ДО-1 г. Дальнереченске, в том числе разработку проектно-сметной документации</t>
  </si>
  <si>
    <t>812.08.0406.06.010</t>
  </si>
  <si>
    <t>Дальнереченский городской округ</t>
  </si>
  <si>
    <t>СМР</t>
  </si>
  <si>
    <t>Источник для объекта 812.08.0406.25.002</t>
  </si>
  <si>
    <t>Строительство дамбы обвалования в районе с. Заречное Октябрьского муниципального округа, в том числе разработку проектно-сметной документации</t>
  </si>
  <si>
    <t>812.08.0406.21.004</t>
  </si>
  <si>
    <t>Октябрьский муниципальный округ</t>
  </si>
  <si>
    <t>ПСД</t>
  </si>
  <si>
    <t>Контракт на ПСД заключен, аванс не предусмотрен. Оплата в 2026 году.</t>
  </si>
  <si>
    <t>Инженерная защита от затопления нагорным стоком сел Покровка, Синельниково-1 в междуречье рек Синеловка и Струговка</t>
  </si>
  <si>
    <t>812.08.0406.21.008</t>
  </si>
  <si>
    <t>Источник для объекта 812.08.0406.21.004</t>
  </si>
  <si>
    <t>Реконструкция дамбы от р. Бикин с. Верхний Перевал Пожарского муниципального округа Приморского края, в том числе проектно-изыскательские работы</t>
  </si>
  <si>
    <t>812.08.0406.25.002</t>
  </si>
  <si>
    <t>Пожарский муниципальный округ</t>
  </si>
  <si>
    <t>Контракт на ПСД на стадии согласования, аванс не предусмотрен. Оплата в 2026 году.</t>
  </si>
  <si>
    <t>министерство образования Приморского края</t>
  </si>
  <si>
    <t>Развитие образования Приморского края на 2020-2027 годы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</si>
  <si>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</si>
  <si>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02422R3050</t>
  </si>
  <si>
    <t>415</t>
  </si>
  <si>
    <t>Увеличение капитального гранта по новой финансовой модели к концессионному соглашению. Финансовая модель с увеличенным кап.грантом отсутствует</t>
  </si>
  <si>
    <t>Школа г. Уссурийск, ул. Чичерина</t>
  </si>
  <si>
    <t>759.02.0702.00.060</t>
  </si>
  <si>
    <t>концессия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</si>
  <si>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за счет средств краевого бюджета (Создание и эксплуатация объекта образования "Школа на 1125 мест в районе ул. Русская, 73д в г. Владивостоке")</t>
  </si>
  <si>
    <t>02422А505П</t>
  </si>
  <si>
    <t>Создание и эксплуатация объекта образования «Школа на 1125 мест в районе ул. Русская, 73д в г. Владивостоке»</t>
  </si>
  <si>
    <t>759.02.0702.04.069</t>
  </si>
  <si>
    <t>Владивостокский городской округ</t>
  </si>
  <si>
    <t>Перераспределение средств на финансирование выноса сетей (передача в МинЖКХ на объект 768.06.0502.00.0224).</t>
  </si>
  <si>
    <t>министерство жилищно-коммунального хозяйства Приморского края</t>
  </si>
  <si>
    <t>Обеспечение доступным жильем и качественными услугами жилищно-коммунального хозяйства населения Приморского края</t>
  </si>
  <si>
    <t>Проектирование и (или) строительство, реконструкция (модернизация), капитальный ремонт объектов водопроводно-канализационного хозяйства</t>
  </si>
  <si>
    <t>0640892320</t>
  </si>
  <si>
    <t>Комплекс биологической очистки (доочистки) и обеззараживания сточных вод, производительностью 300 м3/сутки на очистные сооружения канализации с. Заречное</t>
  </si>
  <si>
    <t>768.06.0502.11.0197</t>
  </si>
  <si>
    <t>Уссурийский городской округ</t>
  </si>
  <si>
    <t>Перенос на 2026 год (отсутствует заключенный контракт) и удорожание в соответствии с заключением гос экспертизы от 07.05.2025. Источник - текущие расходы.</t>
  </si>
  <si>
    <t>Комплекс биологической очистки (доочистки) и обеззараживания сточных вод, производительностью 300 м3/сутки на очистные сооружения канализации с. Раковка</t>
  </si>
  <si>
    <t>768.06.0502.11.0199</t>
  </si>
  <si>
    <t>Осуществление капитальных вложений в объекты государственной собственности Приморского края в сфере жилищно-коммунального хозяйства, пожарной безопасности, охраны окружающей среды, ветеринарии</t>
  </si>
  <si>
    <t>0640943630</t>
  </si>
  <si>
    <t>466</t>
  </si>
  <si>
    <t>Создания инженерной инфраструктуры для обеспечения водоснабжением, водоотведением объектов федерального круглогодичного морского курорта с туристско-рекреационной специализацией «Курорты Приморья» в Хасанском муниципальном округе». Адрес (местонахождение): Хасанский муниципальный округ Приморского края, в том числе проектирование</t>
  </si>
  <si>
    <t>768.06.0502.00.0172</t>
  </si>
  <si>
    <t>Дополнительная потребность для обеспечения водоснабжением. Источник - текущие расходы МинЖКХ</t>
  </si>
  <si>
    <t>Реконструкция сетей водоснабжения и водоотведения в районе ул. Майора Филиппова в г. Владивостоке (в том числе проектирование)</t>
  </si>
  <si>
    <t>768.06.0502.00.0224</t>
  </si>
  <si>
    <t>Перераспределение средств в рамках выноса сетей</t>
  </si>
  <si>
    <t>0840143630</t>
  </si>
  <si>
    <t>414</t>
  </si>
  <si>
    <t>Реконструкция завода обработки с установкой станции компостирования Комплекса по переработке и утилизации твердых коммунальных отходов г. Владивостока ул. Холмистая, 1 (в т.ч. проектирование)</t>
  </si>
  <si>
    <t>768.08.0502.00.069</t>
  </si>
  <si>
    <t>Изменение вида расхода с целью передачи субсидии КГКУ «ПЭО» + снятие на текущие расходы и перенос 140 млн рублей на 2026 год - источник текущие расходы ЖКХ</t>
  </si>
  <si>
    <t>В целях передачи субсидии КГКУ «ПЭО»</t>
  </si>
  <si>
    <t>министерство энергетики и газоснабжения Приморского края</t>
  </si>
  <si>
    <t>Энергоэффективность, развитие газоснабжения и энергетики в Приморском крае на 2020-2027 годы</t>
  </si>
  <si>
    <t>Создание и развитие системы газоснабжения муниципальных образований</t>
  </si>
  <si>
    <t>1340192280</t>
  </si>
  <si>
    <t xml:space="preserve">Распределительный газопровод от ГРП «Пригород-1» для газоснабжения муниципальной котельной № 61, расположенной по адресу: г. Владивосток, ул. 2-ая Шоссейная, в районе д. 1 а. 2-й этап строительства </t>
  </si>
  <si>
    <t>787.13.0502.04.015</t>
  </si>
  <si>
    <t>Увеличение стоимости после выхода ПСД из Примгосэкспертизы. Источник текущие расходы ЖКХ</t>
  </si>
  <si>
    <t>министерство транспорта и дорожного хозяйства Приморского края</t>
  </si>
  <si>
    <t>Развитие транспортного комплекса Приморского края на 2020 2027 годы</t>
  </si>
  <si>
    <t>Проектирование (включая изыскания), строительство, реконструкция автомобильных дорог общего пользования регионального или межмуниципального значения и искусственных сооружений на них</t>
  </si>
  <si>
    <t>1222Ц9Д003</t>
  </si>
  <si>
    <t>Строительство мостового перехода через ручей Шумный на км 247 + 201 автомобильной дороги Осиновка - Рудная Пристань в Приморском крае</t>
  </si>
  <si>
    <t>754.12.0409.00.009</t>
  </si>
  <si>
    <t>В связи с необходимостью начала СМР по объекту «Реконструкция автомобильной дороги Краскино - Госграница на участке км 17 - км 29 + 550 в Приморском крае».
Финансирование объездных путей  - за счет текущих расходов.</t>
  </si>
  <si>
    <t>Реконструкция автомобильной дороги Краскино  -  Госграница на участке км 17 - км 29+550 в Приморском крае</t>
  </si>
  <si>
    <t>754.12.0409.00.144</t>
  </si>
  <si>
    <t>В целях заключения контракта на СМР. 
Источник - текущие расходы и 754.12.0409.00.009</t>
  </si>
  <si>
    <t>Проектирование, строительство (реконструкция) автомобильных дорог общего пользования населенных пунктов</t>
  </si>
  <si>
    <t>1235Г9Д007</t>
  </si>
  <si>
    <t>Реконструкция автомобильной дороги по ул. Вахрушева с устройством светофоров и переходно-скоростных полос</t>
  </si>
  <si>
    <t>754.12.0409.02.454</t>
  </si>
  <si>
    <t>Артемовский городской округ</t>
  </si>
  <si>
    <t>Экономия по результата закупочных процедур</t>
  </si>
  <si>
    <t>Надземный пешеходный переход в районе остановки «Радиоприбор» в г. Владивостоке</t>
  </si>
  <si>
    <t>754.12.0409.04.351</t>
  </si>
  <si>
    <t>В связи с отсутствием заключенного контракта.</t>
  </si>
  <si>
    <t>Строительство объездной дороги местного значения в обход морского курорта</t>
  </si>
  <si>
    <t>754.12.0409.29.495</t>
  </si>
  <si>
    <t>Хасанский муниципальный округ</t>
  </si>
  <si>
    <t>Экономия по результата закупочных процедур, источник для текущих расходов.</t>
  </si>
  <si>
    <t>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</si>
  <si>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1235Г9Д004</t>
  </si>
  <si>
    <t>Подъезд к п. Северный с. Покровка Октябрьского муниципального округа Приморского края</t>
  </si>
  <si>
    <t>754.12.0409.21.232</t>
  </si>
  <si>
    <t>Развитие здравоохранения Приморского края на 2020-2027 годы</t>
  </si>
  <si>
    <t>Осуществление капитальных вложений в объекты государственной собственности Приморского края в социальной сфере</t>
  </si>
  <si>
    <t>0141543640</t>
  </si>
  <si>
    <t>Строительство многопрофильного стационара на 419 коек в г. Находка Приморского края, в том числе проектно-изыскательские работы</t>
  </si>
  <si>
    <t>775.01.0901.00.050</t>
  </si>
  <si>
    <t>Экономия</t>
  </si>
  <si>
    <t>Строительство, реконструкция и приобретение зданий муниципальных общеобразовательных организаций</t>
  </si>
  <si>
    <t>0242292040</t>
  </si>
  <si>
    <t xml:space="preserve">Реконструкция муниципального бюджетного общеобразовательного учреждения «Воздвиженская общеобразовательная школа № 1» </t>
  </si>
  <si>
    <t>775.02.0702.11.005</t>
  </si>
  <si>
    <t>Низкие темпы работ, перенос средств на 2027 год</t>
  </si>
  <si>
    <t>Строительство общеобразовательного центра на 1750 мест в Надеждинском муниципальном районе (детский сад на 650 мест, школа на 1100 мест)</t>
  </si>
  <si>
    <t>775.02.0702.20.075</t>
  </si>
  <si>
    <t>Надеждинский муниципальный район</t>
  </si>
  <si>
    <t xml:space="preserve">В связи с отсутствием заключенного контракта планировалось снятие всей суммы. Аукционная документация предусматривает финансирование на 2025 год в сумме 19 млн руб. </t>
  </si>
  <si>
    <t>Социальная поддержка населения Приморского края на 2020 - 2027 годы</t>
  </si>
  <si>
    <t>031Я443640</t>
  </si>
  <si>
    <t>Реконструкция здания отделения сопровождаемого проживания для КГАУСО «Уссурийский реабилитационный центр для лиц с умственной отсталостью»</t>
  </si>
  <si>
    <t>775.03.1002.00.004</t>
  </si>
  <si>
    <t>Низкие темпы работ, перенос средств на 2026 год</t>
  </si>
  <si>
    <t>Реализация государственных программ субъектов Российской Федерации в области использования и охраны водных объектов (Защита от наводнений сел Рощино и Вострецово Красноармейского муниципального округа в Приморском крае)</t>
  </si>
  <si>
    <t>0828ЖR0651</t>
  </si>
  <si>
    <t>Защита от наводнений сел Рощино и Вострецово Красноармейского муниципального округа в Приморском крае</t>
  </si>
  <si>
    <t>775.08.0406.00.002</t>
  </si>
  <si>
    <t xml:space="preserve">Развитие физической культуры и спорта Приморского края </t>
  </si>
  <si>
    <t>Создание и модернизация объектов спортивной инфраструктуры региональной собственности для занятий физической культурой и спортом (строительство крытого футбольного манежа в г. Владивостоке, в том числе проектно-изыскательские работы)</t>
  </si>
  <si>
    <t>0940141391</t>
  </si>
  <si>
    <t>Строительство крытого футбольного манежа в г.Владивостоке, в том числе проектно-изыскательские работы</t>
  </si>
  <si>
    <t>775.09.1102.00.013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</si>
  <si>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(строительство физкультурно-оздоровительного комплекса в Партизанском городском округе, в том числе проектно-изыскательские работы)</t>
  </si>
  <si>
    <t>0940141393</t>
  </si>
  <si>
    <t>Строительство физкультурно-оздоровительного комплекса в Партизанском городском округе, в том числе проектно-изыскательские работы, софинансируемые за счет средств федерального бюджета</t>
  </si>
  <si>
    <t>775.09.1102.00.017</t>
  </si>
  <si>
    <t>0940143640</t>
  </si>
  <si>
    <t>Строительство центра бокса в г.Владивостоке, в том числе проектно-изыскательские работы</t>
  </si>
  <si>
    <t>Развитие спортивной инфраструктуры, находящейся в муниципальной собственности</t>
  </si>
  <si>
    <t>0940192680</t>
  </si>
  <si>
    <t>Строительство физкультурно-оздоровительного комплекса в г. Находка</t>
  </si>
  <si>
    <t>775.09.1102.08.021</t>
  </si>
  <si>
    <t>Находкинский городской округ</t>
  </si>
  <si>
    <t>Дополнительная потребность в соответствии с скорректированной ПСД</t>
  </si>
  <si>
    <t>Экономическое развитие и инновационная экономика Приморского края на 2020-2027 годы</t>
  </si>
  <si>
    <t>1740943640</t>
  </si>
  <si>
    <t>Реконструкция объекта недвижимости «Отель «Альбатрос», расположенного по адресу: г. Владивосток, ул. Девятая, 4</t>
  </si>
  <si>
    <t>775.17.0113.00.0002</t>
  </si>
  <si>
    <t>предпроект/ПСД</t>
  </si>
  <si>
    <t>Перераспределение на 2026 год</t>
  </si>
  <si>
    <t>министерство имущественных и земельных отношений Приморского края</t>
  </si>
  <si>
    <t>Приобретение в собственность Приморского края жилого помещения в Уссурийском городском округе</t>
  </si>
  <si>
    <t>0640143780</t>
  </si>
  <si>
    <t>412</t>
  </si>
  <si>
    <t>779.06.0412.00.001</t>
  </si>
  <si>
    <t>приобретение</t>
  </si>
  <si>
    <r>
      <rPr>
        <sz val="10"/>
        <color indexed="64"/>
        <rFont val="Times New Roman"/>
      </rPr>
      <t xml:space="preserve">В соответствии с определение суда по иску </t>
    </r>
    <r>
      <rPr>
        <sz val="10"/>
        <color indexed="64"/>
        <rFont val="Liberation Serif;Times New Roma"/>
      </rPr>
      <t>по предоставлению истцам благоустроенного жилого помещения взамен утраченного</t>
    </r>
  </si>
  <si>
    <t>Приобретение в краевую собственность жилых помещений для детей-сирот и детей оставшихся без попечения родителей, лиц из их числа</t>
  </si>
  <si>
    <t>0640643770</t>
  </si>
  <si>
    <t>Приобретение в краевую собственность жилых помещений для детей-сирот</t>
  </si>
  <si>
    <t>779.06.1004.00.001</t>
  </si>
  <si>
    <t>Экономия по результатам выкупа помещений. Перенос средств на текущие расходы (кап.ремонт жилья детей-сирот)</t>
  </si>
  <si>
    <t>Предложения в адресную инвестиционную программу 2025-2027 гг. по изменению бюджетных ассигнований по расходам инвестиционного характера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</si>
</sst>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indexed="64"/>
      <name val="Times New Roman"/>
    </font>
    <font>
      <b/>
      <sz val="16"/>
      <color indexed="64"/>
      <name val="Times New Roman"/>
    </font>
    <font>
      <b/>
      <sz val="10"/>
      <color indexed="64"/>
      <name val="Times New Roman"/>
    </font>
    <font>
      <i/>
      <sz val="10"/>
      <color indexed="64"/>
      <name val="Times New Roman"/>
    </font>
    <font>
      <sz val="10"/>
      <color indexed="64"/>
      <name val="Liberation Serif;Times New Roma"/>
    </font>
  </fonts>
  <fills count="7">
    <fill>
      <patternFill patternType="none"/>
    </fill>
    <fill>
      <patternFill patternType="gray125"/>
    </fill>
    <fill>
      <patternFill patternType="solid">
        <fgColor rgb="FFDDE8CB"/>
        <bgColor rgb="FFE8F2A1"/>
      </patternFill>
    </fill>
    <fill>
      <patternFill patternType="solid">
        <fgColor rgb="FFF0FFF0"/>
        <bgColor rgb="FFFFFACD"/>
      </patternFill>
    </fill>
    <fill>
      <patternFill patternType="solid">
        <fgColor rgb="FFFFFACD"/>
        <bgColor rgb="FFF0FFF0"/>
      </patternFill>
    </fill>
    <fill>
      <patternFill patternType="solid">
        <fgColor rgb="FFFFDAB9"/>
        <bgColor rgb="FFDDE8CB"/>
      </patternFill>
    </fill>
    <fill>
      <patternFill patternType="solid">
        <fgColor rgb="FFE8F2A1"/>
        <bgColor rgb="FFDDE8CB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top" wrapText="1"/>
    </xf>
  </cellStyleXfs>
  <cellXfs count="31">
    <xf numFmtId="0" fontId="0" fillId="0" borderId="0" xfId="0" applyAlignment="1">
      <alignment vertical="top" wrapText="1"/>
    </xf>
    <xf numFmtId="0" fontId="0" fillId="0" borderId="0" xfId="0" applyAlignment="1" applyProtection="1">
      <alignment vertical="top" wrapText="1"/>
    </xf>
    <xf numFmtId="0" fontId="0" fillId="2" borderId="0" xfId="0" applyFill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4" fontId="0" fillId="3" borderId="1" xfId="0" applyNumberFormat="1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horizontal="center" vertical="top" wrapText="1"/>
    </xf>
    <xf numFmtId="0" fontId="0" fillId="4" borderId="1" xfId="0" applyFill="1" applyBorder="1" applyAlignment="1" applyProtection="1">
      <alignment horizontal="center" vertical="center" wrapText="1"/>
    </xf>
    <xf numFmtId="4" fontId="0" fillId="4" borderId="1" xfId="0" applyNumberFormat="1" applyFill="1" applyBorder="1" applyAlignment="1" applyProtection="1">
      <alignment horizontal="center" vertical="top" wrapText="1"/>
    </xf>
    <xf numFmtId="0" fontId="0" fillId="5" borderId="1" xfId="0" applyFill="1" applyBorder="1" applyAlignment="1" applyProtection="1">
      <alignment horizontal="center" vertical="top" wrapText="1"/>
    </xf>
    <xf numFmtId="0" fontId="0" fillId="5" borderId="1" xfId="0" applyFill="1" applyBorder="1" applyAlignment="1" applyProtection="1">
      <alignment horizontal="center" vertical="center" wrapText="1"/>
    </xf>
    <xf numFmtId="4" fontId="0" fillId="5" borderId="1" xfId="0" applyNumberFormat="1" applyFill="1" applyBorder="1" applyAlignment="1" applyProtection="1">
      <alignment horizontal="center" vertical="top" wrapText="1"/>
    </xf>
    <xf numFmtId="0" fontId="0" fillId="0" borderId="1" xfId="0" applyBorder="1" applyAlignment="1" applyProtection="1">
      <alignment horizontal="center" vertical="top" wrapText="1"/>
    </xf>
    <xf numFmtId="0" fontId="0" fillId="0" borderId="1" xfId="0" applyBorder="1" applyAlignment="1" applyProtection="1">
      <alignment horizontal="center" vertical="center" wrapText="1"/>
    </xf>
    <xf numFmtId="4" fontId="0" fillId="0" borderId="1" xfId="0" applyNumberFormat="1" applyBorder="1" applyAlignment="1" applyProtection="1">
      <alignment horizontal="center" vertical="top" wrapText="1"/>
    </xf>
    <xf numFmtId="4" fontId="0" fillId="2" borderId="1" xfId="0" applyNumberFormat="1" applyFill="1" applyBorder="1" applyAlignment="1" applyProtection="1">
      <alignment horizontal="center" vertical="top" wrapText="1"/>
    </xf>
    <xf numFmtId="0" fontId="0" fillId="0" borderId="1" xfId="0" applyBorder="1" applyAlignment="1" applyProtection="1">
      <alignment horizontal="left" vertical="top" wrapText="1"/>
    </xf>
    <xf numFmtId="0" fontId="2" fillId="6" borderId="1" xfId="0" applyFont="1" applyFill="1" applyBorder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top" wrapText="1"/>
    </xf>
    <xf numFmtId="4" fontId="2" fillId="0" borderId="1" xfId="0" applyNumberFormat="1" applyFont="1" applyBorder="1" applyAlignment="1" applyProtection="1">
      <alignment horizontal="center" vertical="top" wrapText="1"/>
    </xf>
    <xf numFmtId="4" fontId="2" fillId="2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top" wrapText="1"/>
    </xf>
    <xf numFmtId="4" fontId="3" fillId="2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left" vertical="top" wrapText="1"/>
    </xf>
    <xf numFmtId="0" fontId="0" fillId="0" borderId="1" xfId="0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6"/>
  <sheetViews>
    <sheetView tabSelected="1" view="pageBreakPreview" topLeftCell="G2" zoomScaleSheetLayoutView="100" workbookViewId="0">
      <selection activeCell="T2" sqref="T2"/>
    </sheetView>
  </sheetViews>
  <sheetFormatPr defaultColWidth="8.83203125" defaultRowHeight="12.75"/>
  <cols>
    <col min="1" max="1" width="49" style="1" customWidth="1"/>
    <col min="2" max="2" width="13.6640625" style="1" customWidth="1"/>
    <col min="3" max="3" width="14.33203125" style="1" customWidth="1"/>
    <col min="4" max="4" width="20" style="1" customWidth="1"/>
    <col min="5" max="5" width="17" style="1" customWidth="1"/>
    <col min="6" max="6" width="11.5" style="1" hidden="1" customWidth="1"/>
    <col min="7" max="8" width="22" style="1" customWidth="1"/>
    <col min="9" max="9" width="22" style="2" customWidth="1"/>
    <col min="10" max="12" width="22" style="1" customWidth="1"/>
    <col min="13" max="13" width="22" style="2" customWidth="1"/>
    <col min="14" max="16" width="22" style="1" customWidth="1"/>
    <col min="17" max="17" width="22" style="2" customWidth="1"/>
    <col min="18" max="18" width="22" style="1" customWidth="1"/>
    <col min="19" max="19" width="40.1640625" style="1" customWidth="1"/>
  </cols>
  <sheetData>
    <row r="1" spans="1:19" ht="51.75" customHeight="1">
      <c r="A1" s="29" t="s">
        <v>189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6.25" customHeight="1">
      <c r="A2" s="30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0"/>
      <c r="I2" s="30"/>
      <c r="J2" s="30"/>
      <c r="K2" s="30" t="s">
        <v>7</v>
      </c>
      <c r="L2" s="30"/>
      <c r="M2" s="30"/>
      <c r="N2" s="30"/>
      <c r="O2" s="30" t="s">
        <v>8</v>
      </c>
      <c r="P2" s="30"/>
      <c r="Q2" s="30"/>
      <c r="R2" s="30"/>
      <c r="S2" s="30" t="s">
        <v>9</v>
      </c>
    </row>
    <row r="3" spans="1:19" ht="38.25">
      <c r="A3" s="30"/>
      <c r="B3" s="30"/>
      <c r="C3" s="30"/>
      <c r="D3" s="30"/>
      <c r="E3" s="30"/>
      <c r="F3" s="30"/>
      <c r="G3" s="3" t="s">
        <v>10</v>
      </c>
      <c r="H3" s="3" t="s">
        <v>11</v>
      </c>
      <c r="I3" s="4" t="s">
        <v>12</v>
      </c>
      <c r="J3" s="3" t="s">
        <v>13</v>
      </c>
      <c r="K3" s="3" t="s">
        <v>14</v>
      </c>
      <c r="L3" s="3" t="s">
        <v>11</v>
      </c>
      <c r="M3" s="4" t="s">
        <v>12</v>
      </c>
      <c r="N3" s="3" t="s">
        <v>13</v>
      </c>
      <c r="O3" s="3" t="s">
        <v>15</v>
      </c>
      <c r="P3" s="3" t="s">
        <v>11</v>
      </c>
      <c r="Q3" s="4" t="s">
        <v>12</v>
      </c>
      <c r="R3" s="3" t="s">
        <v>13</v>
      </c>
      <c r="S3" s="30"/>
    </row>
    <row r="4" spans="1:19">
      <c r="A4" s="5" t="s">
        <v>16</v>
      </c>
      <c r="B4" s="5" t="s">
        <v>17</v>
      </c>
      <c r="C4" s="5" t="s">
        <v>17</v>
      </c>
      <c r="D4" s="5" t="s">
        <v>17</v>
      </c>
      <c r="E4" s="5"/>
      <c r="F4" s="5"/>
      <c r="G4" s="6">
        <f>24852129388.66-H7-H8-H9</f>
        <v>24854146888.66</v>
      </c>
      <c r="H4" s="6">
        <f t="shared" ref="H4:H5" si="0">H5</f>
        <v>115982500</v>
      </c>
      <c r="I4" s="6">
        <v>115982500</v>
      </c>
      <c r="J4" s="6">
        <f t="shared" ref="J4:J9" si="1">G4+H4</f>
        <v>24970129388.66</v>
      </c>
      <c r="K4" s="6">
        <v>24547171789.32</v>
      </c>
      <c r="L4" s="6">
        <v>0</v>
      </c>
      <c r="M4" s="6">
        <v>0</v>
      </c>
      <c r="N4" s="6">
        <f t="shared" ref="N4:N6" si="2">K4</f>
        <v>24547171789.32</v>
      </c>
      <c r="O4" s="6">
        <v>18270947353.43</v>
      </c>
      <c r="P4" s="6">
        <v>0</v>
      </c>
      <c r="Q4" s="6">
        <v>0</v>
      </c>
      <c r="R4" s="6">
        <f t="shared" ref="R4:R6" si="3">O4</f>
        <v>18270947353.43</v>
      </c>
      <c r="S4" s="5"/>
    </row>
    <row r="5" spans="1:19" ht="25.5">
      <c r="A5" s="7" t="s">
        <v>18</v>
      </c>
      <c r="B5" s="8" t="s">
        <v>17</v>
      </c>
      <c r="C5" s="8" t="s">
        <v>17</v>
      </c>
      <c r="D5" s="8" t="s">
        <v>17</v>
      </c>
      <c r="E5" s="7"/>
      <c r="F5" s="7"/>
      <c r="G5" s="9">
        <f>15585382384.41-H7-H8-H9</f>
        <v>15587399884.41</v>
      </c>
      <c r="H5" s="9">
        <f t="shared" si="0"/>
        <v>115982500</v>
      </c>
      <c r="I5" s="9">
        <v>115982500</v>
      </c>
      <c r="J5" s="9">
        <f t="shared" si="1"/>
        <v>15703382384.41</v>
      </c>
      <c r="K5" s="9">
        <v>15242607186.85</v>
      </c>
      <c r="L5" s="9">
        <v>0</v>
      </c>
      <c r="M5" s="9">
        <v>0</v>
      </c>
      <c r="N5" s="9">
        <f t="shared" si="2"/>
        <v>15242607186.85</v>
      </c>
      <c r="O5" s="9">
        <v>11917877553.43</v>
      </c>
      <c r="P5" s="9">
        <v>0</v>
      </c>
      <c r="Q5" s="9">
        <v>0</v>
      </c>
      <c r="R5" s="9">
        <f t="shared" si="3"/>
        <v>11917877553.43</v>
      </c>
      <c r="S5" s="7"/>
    </row>
    <row r="6" spans="1:19">
      <c r="A6" s="10" t="s">
        <v>19</v>
      </c>
      <c r="B6" s="11" t="s">
        <v>17</v>
      </c>
      <c r="C6" s="11" t="s">
        <v>17</v>
      </c>
      <c r="D6" s="11" t="s">
        <v>17</v>
      </c>
      <c r="E6" s="10"/>
      <c r="F6" s="10"/>
      <c r="G6" s="12">
        <f>7453308646.77-H7-H8-H9</f>
        <v>7455326146.7700005</v>
      </c>
      <c r="H6" s="12">
        <f>H7+H8+H9+H10</f>
        <v>115982500</v>
      </c>
      <c r="I6" s="12">
        <v>115982500</v>
      </c>
      <c r="J6" s="12">
        <f t="shared" si="1"/>
        <v>7571308646.7700005</v>
      </c>
      <c r="K6" s="12">
        <v>7237760271.5299997</v>
      </c>
      <c r="L6" s="12">
        <v>0</v>
      </c>
      <c r="M6" s="12">
        <v>0</v>
      </c>
      <c r="N6" s="12">
        <f t="shared" si="2"/>
        <v>7237760271.5299997</v>
      </c>
      <c r="O6" s="12">
        <v>6743732826.9899998</v>
      </c>
      <c r="P6" s="12">
        <v>0</v>
      </c>
      <c r="Q6" s="12">
        <v>0</v>
      </c>
      <c r="R6" s="12">
        <f t="shared" si="3"/>
        <v>6743732826.9899998</v>
      </c>
      <c r="S6" s="10"/>
    </row>
    <row r="7" spans="1:19" ht="54" customHeight="1">
      <c r="A7" s="13" t="s">
        <v>20</v>
      </c>
      <c r="B7" s="14"/>
      <c r="C7" s="14"/>
      <c r="D7" s="14" t="s">
        <v>21</v>
      </c>
      <c r="E7" s="13" t="s">
        <v>22</v>
      </c>
      <c r="F7" s="13" t="s">
        <v>23</v>
      </c>
      <c r="G7" s="15">
        <v>0</v>
      </c>
      <c r="H7" s="15">
        <v>90000</v>
      </c>
      <c r="I7" s="16">
        <v>90000</v>
      </c>
      <c r="J7" s="15">
        <v>90000</v>
      </c>
      <c r="K7" s="15">
        <v>64000000</v>
      </c>
      <c r="L7" s="15">
        <v>0</v>
      </c>
      <c r="M7" s="16">
        <v>0</v>
      </c>
      <c r="N7" s="15">
        <v>64000000</v>
      </c>
      <c r="O7" s="15">
        <v>0</v>
      </c>
      <c r="P7" s="15">
        <v>0</v>
      </c>
      <c r="Q7" s="16">
        <v>0</v>
      </c>
      <c r="R7" s="15">
        <v>0</v>
      </c>
      <c r="S7" s="17" t="s">
        <v>24</v>
      </c>
    </row>
    <row r="8" spans="1:19" ht="36.75" customHeight="1">
      <c r="A8" s="13" t="s">
        <v>25</v>
      </c>
      <c r="B8" s="3"/>
      <c r="C8" s="3"/>
      <c r="D8" s="14" t="s">
        <v>26</v>
      </c>
      <c r="E8" s="13" t="s">
        <v>22</v>
      </c>
      <c r="F8" s="13" t="s">
        <v>23</v>
      </c>
      <c r="G8" s="15">
        <v>7984713</v>
      </c>
      <c r="H8" s="15">
        <v>-866666.67</v>
      </c>
      <c r="I8" s="16">
        <v>-866666.67</v>
      </c>
      <c r="J8" s="15">
        <f t="shared" si="1"/>
        <v>7118046.3300000001</v>
      </c>
      <c r="K8" s="15">
        <v>0</v>
      </c>
      <c r="L8" s="15">
        <v>0</v>
      </c>
      <c r="M8" s="16">
        <v>0</v>
      </c>
      <c r="N8" s="15">
        <v>0</v>
      </c>
      <c r="O8" s="15">
        <v>0</v>
      </c>
      <c r="P8" s="15">
        <v>0</v>
      </c>
      <c r="Q8" s="16">
        <v>0</v>
      </c>
      <c r="R8" s="15">
        <v>0</v>
      </c>
      <c r="S8" s="17" t="s">
        <v>27</v>
      </c>
    </row>
    <row r="9" spans="1:19" ht="25.5" customHeight="1">
      <c r="A9" s="13" t="s">
        <v>28</v>
      </c>
      <c r="B9" s="3"/>
      <c r="C9" s="3"/>
      <c r="D9" s="14" t="s">
        <v>29</v>
      </c>
      <c r="E9" s="13" t="s">
        <v>22</v>
      </c>
      <c r="F9" s="13" t="s">
        <v>23</v>
      </c>
      <c r="G9" s="15">
        <v>11909943.6</v>
      </c>
      <c r="H9" s="15">
        <v>-1240833.33</v>
      </c>
      <c r="I9" s="16">
        <v>-1240833.33</v>
      </c>
      <c r="J9" s="15">
        <f t="shared" si="1"/>
        <v>10669110.27</v>
      </c>
      <c r="K9" s="15">
        <v>0</v>
      </c>
      <c r="L9" s="15">
        <v>0</v>
      </c>
      <c r="M9" s="16">
        <v>0</v>
      </c>
      <c r="N9" s="15">
        <v>0</v>
      </c>
      <c r="O9" s="15">
        <v>0</v>
      </c>
      <c r="P9" s="15">
        <v>0</v>
      </c>
      <c r="Q9" s="16">
        <v>0</v>
      </c>
      <c r="R9" s="15">
        <v>0</v>
      </c>
      <c r="S9" s="17" t="s">
        <v>27</v>
      </c>
    </row>
    <row r="10" spans="1:19" ht="26.25" customHeight="1">
      <c r="A10" s="13" t="s">
        <v>30</v>
      </c>
      <c r="B10" s="14"/>
      <c r="C10" s="14"/>
      <c r="D10" s="14" t="s">
        <v>31</v>
      </c>
      <c r="E10" s="13" t="s">
        <v>22</v>
      </c>
      <c r="F10" s="13" t="s">
        <v>5</v>
      </c>
      <c r="G10" s="15">
        <v>116897959.18000001</v>
      </c>
      <c r="H10" s="15">
        <v>118000000</v>
      </c>
      <c r="I10" s="16">
        <v>118000000</v>
      </c>
      <c r="J10" s="15">
        <v>234897959.18000001</v>
      </c>
      <c r="K10" s="15">
        <v>0</v>
      </c>
      <c r="L10" s="15">
        <v>0</v>
      </c>
      <c r="M10" s="16">
        <v>0</v>
      </c>
      <c r="N10" s="15">
        <v>0</v>
      </c>
      <c r="O10" s="15">
        <v>0</v>
      </c>
      <c r="P10" s="15">
        <v>0</v>
      </c>
      <c r="Q10" s="16">
        <v>0</v>
      </c>
      <c r="R10" s="15">
        <v>0</v>
      </c>
      <c r="S10" s="17" t="s">
        <v>32</v>
      </c>
    </row>
    <row r="11" spans="1:19">
      <c r="A11" s="18" t="s">
        <v>33</v>
      </c>
      <c r="B11" s="18" t="s">
        <v>17</v>
      </c>
      <c r="C11" s="18" t="s">
        <v>17</v>
      </c>
      <c r="D11" s="18" t="s">
        <v>17</v>
      </c>
      <c r="E11" s="18"/>
      <c r="F11" s="18"/>
      <c r="G11" s="19">
        <f>24852129388.66+118000000</f>
        <v>24970129388.66</v>
      </c>
      <c r="H11" s="19">
        <f>H12</f>
        <v>-227972401.42999998</v>
      </c>
      <c r="I11" s="19">
        <f>I12</f>
        <v>-1178426028.01</v>
      </c>
      <c r="J11" s="19">
        <f t="shared" ref="J11:J21" si="4">G11+I11</f>
        <v>23791703360.650002</v>
      </c>
      <c r="K11" s="19">
        <v>24547171789.32</v>
      </c>
      <c r="L11" s="19">
        <f>L12</f>
        <v>335727222.39999998</v>
      </c>
      <c r="M11" s="19">
        <f>M12</f>
        <v>475727222.39999998</v>
      </c>
      <c r="N11" s="19">
        <f t="shared" ref="N11:N22" si="5">K11+M11</f>
        <v>25022899011.720001</v>
      </c>
      <c r="O11" s="19">
        <v>18270947353.43</v>
      </c>
      <c r="P11" s="19">
        <f>P12</f>
        <v>954464410</v>
      </c>
      <c r="Q11" s="19">
        <f>Q12</f>
        <v>954464410</v>
      </c>
      <c r="R11" s="19">
        <f t="shared" ref="R11:R70" si="6">O11+Q11</f>
        <v>19225411763.43</v>
      </c>
      <c r="S11" s="18"/>
    </row>
    <row r="12" spans="1:19" ht="25.5">
      <c r="A12" s="7" t="s">
        <v>18</v>
      </c>
      <c r="B12" s="8" t="s">
        <v>17</v>
      </c>
      <c r="C12" s="8" t="s">
        <v>17</v>
      </c>
      <c r="D12" s="8" t="s">
        <v>17</v>
      </c>
      <c r="E12" s="7"/>
      <c r="F12" s="7"/>
      <c r="G12" s="9">
        <f>15585382384.41-118000000</f>
        <v>15467382384.41</v>
      </c>
      <c r="H12" s="9">
        <f>H13+H20+H26+H39+H43+H54+H81</f>
        <v>-227972401.42999998</v>
      </c>
      <c r="I12" s="9">
        <f>I13+I20+I26+I39+I43+I54+I81</f>
        <v>-1178426028.01</v>
      </c>
      <c r="J12" s="9">
        <f t="shared" si="4"/>
        <v>14288956356.4</v>
      </c>
      <c r="K12" s="9">
        <v>15242607186.85</v>
      </c>
      <c r="L12" s="9">
        <f>L13+L20+L26+L39+L43+L54+L81</f>
        <v>335727222.39999998</v>
      </c>
      <c r="M12" s="9">
        <f>M13+M20+M26+M39+M43+M54+M81</f>
        <v>475727222.39999998</v>
      </c>
      <c r="N12" s="9">
        <f t="shared" si="5"/>
        <v>15718334409.25</v>
      </c>
      <c r="O12" s="9">
        <v>11917877553.43</v>
      </c>
      <c r="P12" s="9">
        <f>P13+P20+P26+P39+P43+P54+P81</f>
        <v>954464410</v>
      </c>
      <c r="Q12" s="9">
        <f>Q13+Q20+Q26+Q39+Q43+Q54+Q81</f>
        <v>954464410</v>
      </c>
      <c r="R12" s="9">
        <f t="shared" si="6"/>
        <v>12872341963.43</v>
      </c>
      <c r="S12" s="7"/>
    </row>
    <row r="13" spans="1:19" ht="25.5">
      <c r="A13" s="10" t="s">
        <v>34</v>
      </c>
      <c r="B13" s="11" t="s">
        <v>17</v>
      </c>
      <c r="C13" s="11" t="s">
        <v>17</v>
      </c>
      <c r="D13" s="11" t="s">
        <v>17</v>
      </c>
      <c r="E13" s="10"/>
      <c r="F13" s="10"/>
      <c r="G13" s="12">
        <v>63968365.25</v>
      </c>
      <c r="H13" s="12">
        <f t="shared" ref="H13:H14" si="7">H14</f>
        <v>-42731360.159999996</v>
      </c>
      <c r="I13" s="12">
        <f t="shared" ref="I13:I14" si="8">I14</f>
        <v>-42731360.159999996</v>
      </c>
      <c r="J13" s="12">
        <f t="shared" si="4"/>
        <v>21237005.090000004</v>
      </c>
      <c r="K13" s="12">
        <v>97015804</v>
      </c>
      <c r="L13" s="12">
        <f t="shared" ref="L13:L14" si="9">L14</f>
        <v>0</v>
      </c>
      <c r="M13" s="12">
        <f t="shared" ref="M13:M14" si="10">M14</f>
        <v>0</v>
      </c>
      <c r="N13" s="12">
        <f t="shared" si="5"/>
        <v>97015804</v>
      </c>
      <c r="O13" s="12">
        <v>0</v>
      </c>
      <c r="P13" s="12">
        <f t="shared" ref="P13:P14" si="11">P14</f>
        <v>0</v>
      </c>
      <c r="Q13" s="12">
        <f t="shared" ref="Q13:Q14" si="12">Q14</f>
        <v>0</v>
      </c>
      <c r="R13" s="12">
        <f t="shared" si="6"/>
        <v>0</v>
      </c>
      <c r="S13" s="10"/>
    </row>
    <row r="14" spans="1:19" ht="39.75" customHeight="1">
      <c r="A14" s="20" t="s">
        <v>35</v>
      </c>
      <c r="B14" s="3" t="s">
        <v>17</v>
      </c>
      <c r="C14" s="3" t="s">
        <v>17</v>
      </c>
      <c r="D14" s="3" t="s">
        <v>17</v>
      </c>
      <c r="E14" s="20"/>
      <c r="F14" s="20"/>
      <c r="G14" s="21">
        <v>63968365.25</v>
      </c>
      <c r="H14" s="21">
        <f t="shared" si="7"/>
        <v>-42731360.159999996</v>
      </c>
      <c r="I14" s="22">
        <f t="shared" si="8"/>
        <v>-42731360.159999996</v>
      </c>
      <c r="J14" s="21">
        <f t="shared" si="4"/>
        <v>21237005.090000004</v>
      </c>
      <c r="K14" s="21">
        <v>97015804</v>
      </c>
      <c r="L14" s="21">
        <f t="shared" si="9"/>
        <v>0</v>
      </c>
      <c r="M14" s="22">
        <f t="shared" si="10"/>
        <v>0</v>
      </c>
      <c r="N14" s="21">
        <f t="shared" si="5"/>
        <v>97015804</v>
      </c>
      <c r="O14" s="21">
        <v>0</v>
      </c>
      <c r="P14" s="21">
        <f t="shared" si="11"/>
        <v>0</v>
      </c>
      <c r="Q14" s="22">
        <f t="shared" si="12"/>
        <v>0</v>
      </c>
      <c r="R14" s="21">
        <f t="shared" si="6"/>
        <v>0</v>
      </c>
      <c r="S14" s="20"/>
    </row>
    <row r="15" spans="1:19" ht="39.75" customHeight="1">
      <c r="A15" s="23" t="s">
        <v>36</v>
      </c>
      <c r="B15" s="24" t="s">
        <v>37</v>
      </c>
      <c r="C15" s="24" t="s">
        <v>38</v>
      </c>
      <c r="D15" s="24" t="s">
        <v>17</v>
      </c>
      <c r="E15" s="23"/>
      <c r="F15" s="23"/>
      <c r="G15" s="25">
        <v>50347343.509999998</v>
      </c>
      <c r="H15" s="25">
        <f>H16+H17+H18+H19</f>
        <v>-42731360.159999996</v>
      </c>
      <c r="I15" s="26">
        <f>I16+I17+I18+I19</f>
        <v>-42731360.159999996</v>
      </c>
      <c r="J15" s="25">
        <f t="shared" si="4"/>
        <v>7615983.3500000015</v>
      </c>
      <c r="K15" s="25">
        <v>97015804</v>
      </c>
      <c r="L15" s="25">
        <f>L16+L17+L18+L19</f>
        <v>0</v>
      </c>
      <c r="M15" s="26">
        <f>M16+M17+M18+M19</f>
        <v>0</v>
      </c>
      <c r="N15" s="25">
        <f t="shared" si="5"/>
        <v>97015804</v>
      </c>
      <c r="O15" s="25">
        <v>0</v>
      </c>
      <c r="P15" s="25">
        <f>P16+P17+P18+P19</f>
        <v>0</v>
      </c>
      <c r="Q15" s="26">
        <f>Q16+Q17+Q18+Q19</f>
        <v>0</v>
      </c>
      <c r="R15" s="25">
        <f t="shared" si="6"/>
        <v>0</v>
      </c>
      <c r="S15" s="23"/>
    </row>
    <row r="16" spans="1:19" ht="38.25">
      <c r="A16" s="13" t="s">
        <v>39</v>
      </c>
      <c r="B16" s="14"/>
      <c r="C16" s="14"/>
      <c r="D16" s="14" t="s">
        <v>40</v>
      </c>
      <c r="E16" s="13" t="s">
        <v>41</v>
      </c>
      <c r="F16" s="13" t="s">
        <v>42</v>
      </c>
      <c r="G16" s="15">
        <v>0</v>
      </c>
      <c r="H16" s="15">
        <v>0</v>
      </c>
      <c r="I16" s="16">
        <v>0</v>
      </c>
      <c r="J16" s="15">
        <f t="shared" si="4"/>
        <v>0</v>
      </c>
      <c r="K16" s="15">
        <v>35512040</v>
      </c>
      <c r="L16" s="15">
        <v>-27442150.34</v>
      </c>
      <c r="M16" s="16">
        <f t="shared" ref="M16:M19" si="13">L16</f>
        <v>-27442150.34</v>
      </c>
      <c r="N16" s="15">
        <f t="shared" si="5"/>
        <v>8069889.6600000001</v>
      </c>
      <c r="O16" s="15">
        <v>0</v>
      </c>
      <c r="P16" s="15">
        <v>0</v>
      </c>
      <c r="Q16" s="16">
        <v>0</v>
      </c>
      <c r="R16" s="15">
        <f t="shared" si="6"/>
        <v>0</v>
      </c>
      <c r="S16" s="17" t="s">
        <v>43</v>
      </c>
    </row>
    <row r="17" spans="1:19" ht="39.75" customHeight="1">
      <c r="A17" s="13" t="s">
        <v>44</v>
      </c>
      <c r="B17" s="14"/>
      <c r="C17" s="14"/>
      <c r="D17" s="14" t="s">
        <v>45</v>
      </c>
      <c r="E17" s="13" t="s">
        <v>46</v>
      </c>
      <c r="F17" s="13" t="s">
        <v>47</v>
      </c>
      <c r="G17" s="15">
        <v>15289209.82</v>
      </c>
      <c r="H17" s="15">
        <v>-15289209.82</v>
      </c>
      <c r="I17" s="16">
        <f>H17</f>
        <v>-15289209.82</v>
      </c>
      <c r="J17" s="15">
        <f t="shared" si="4"/>
        <v>0</v>
      </c>
      <c r="K17" s="15">
        <v>0</v>
      </c>
      <c r="L17" s="15">
        <v>15289209.82</v>
      </c>
      <c r="M17" s="16">
        <f t="shared" si="13"/>
        <v>15289209.82</v>
      </c>
      <c r="N17" s="15">
        <f t="shared" si="5"/>
        <v>15289209.82</v>
      </c>
      <c r="O17" s="15">
        <v>0</v>
      </c>
      <c r="P17" s="15">
        <v>0</v>
      </c>
      <c r="Q17" s="16">
        <v>0</v>
      </c>
      <c r="R17" s="15">
        <f t="shared" si="6"/>
        <v>0</v>
      </c>
      <c r="S17" s="17" t="s">
        <v>48</v>
      </c>
    </row>
    <row r="18" spans="1:19" ht="38.25">
      <c r="A18" s="13" t="s">
        <v>49</v>
      </c>
      <c r="B18" s="14"/>
      <c r="C18" s="14"/>
      <c r="D18" s="14" t="s">
        <v>50</v>
      </c>
      <c r="E18" s="13" t="s">
        <v>46</v>
      </c>
      <c r="F18" s="13" t="s">
        <v>42</v>
      </c>
      <c r="G18" s="15">
        <v>0</v>
      </c>
      <c r="H18" s="15">
        <v>0</v>
      </c>
      <c r="I18" s="16">
        <v>0</v>
      </c>
      <c r="J18" s="15">
        <f t="shared" si="4"/>
        <v>0</v>
      </c>
      <c r="K18" s="15">
        <v>29214770</v>
      </c>
      <c r="L18" s="15">
        <v>-15289209.82</v>
      </c>
      <c r="M18" s="16">
        <f t="shared" si="13"/>
        <v>-15289209.82</v>
      </c>
      <c r="N18" s="15">
        <f t="shared" si="5"/>
        <v>13925560.18</v>
      </c>
      <c r="O18" s="15">
        <v>0</v>
      </c>
      <c r="P18" s="15">
        <v>0</v>
      </c>
      <c r="Q18" s="16">
        <v>0</v>
      </c>
      <c r="R18" s="15">
        <f t="shared" si="6"/>
        <v>0</v>
      </c>
      <c r="S18" s="17" t="s">
        <v>51</v>
      </c>
    </row>
    <row r="19" spans="1:19" ht="51">
      <c r="A19" s="13" t="s">
        <v>52</v>
      </c>
      <c r="B19" s="14"/>
      <c r="C19" s="14"/>
      <c r="D19" s="14" t="s">
        <v>53</v>
      </c>
      <c r="E19" s="13" t="s">
        <v>54</v>
      </c>
      <c r="F19" s="13" t="s">
        <v>47</v>
      </c>
      <c r="G19" s="15">
        <v>27442150.34</v>
      </c>
      <c r="H19" s="15">
        <v>-27442150.34</v>
      </c>
      <c r="I19" s="16">
        <f>H19</f>
        <v>-27442150.34</v>
      </c>
      <c r="J19" s="15">
        <f t="shared" si="4"/>
        <v>0</v>
      </c>
      <c r="K19" s="15">
        <v>0</v>
      </c>
      <c r="L19" s="15">
        <v>27442150.34</v>
      </c>
      <c r="M19" s="16">
        <f t="shared" si="13"/>
        <v>27442150.34</v>
      </c>
      <c r="N19" s="15">
        <f t="shared" si="5"/>
        <v>27442150.34</v>
      </c>
      <c r="O19" s="15">
        <v>0</v>
      </c>
      <c r="P19" s="15">
        <v>0</v>
      </c>
      <c r="Q19" s="16">
        <v>0</v>
      </c>
      <c r="R19" s="15">
        <f t="shared" si="6"/>
        <v>0</v>
      </c>
      <c r="S19" s="17" t="s">
        <v>55</v>
      </c>
    </row>
    <row r="20" spans="1:19">
      <c r="A20" s="10" t="s">
        <v>56</v>
      </c>
      <c r="B20" s="11" t="s">
        <v>17</v>
      </c>
      <c r="C20" s="11" t="s">
        <v>17</v>
      </c>
      <c r="D20" s="11" t="s">
        <v>17</v>
      </c>
      <c r="E20" s="10"/>
      <c r="F20" s="10"/>
      <c r="G20" s="12">
        <v>1242467369.5</v>
      </c>
      <c r="H20" s="12">
        <f>H21</f>
        <v>627858501</v>
      </c>
      <c r="I20" s="12">
        <f>I21</f>
        <v>-127864499</v>
      </c>
      <c r="J20" s="12">
        <f t="shared" si="4"/>
        <v>1114602870.5</v>
      </c>
      <c r="K20" s="12">
        <v>524087110.56999999</v>
      </c>
      <c r="L20" s="12">
        <f>L21</f>
        <v>0</v>
      </c>
      <c r="M20" s="12">
        <f>M21</f>
        <v>0</v>
      </c>
      <c r="N20" s="12">
        <f t="shared" si="5"/>
        <v>524087110.56999999</v>
      </c>
      <c r="O20" s="12">
        <v>773373341.80999994</v>
      </c>
      <c r="P20" s="12">
        <f>P21</f>
        <v>0</v>
      </c>
      <c r="Q20" s="12">
        <f>Q21</f>
        <v>0</v>
      </c>
      <c r="R20" s="12">
        <f t="shared" si="6"/>
        <v>773373341.80999994</v>
      </c>
      <c r="S20" s="10"/>
    </row>
    <row r="21" spans="1:19" ht="25.5">
      <c r="A21" s="20" t="s">
        <v>57</v>
      </c>
      <c r="B21" s="3" t="s">
        <v>17</v>
      </c>
      <c r="C21" s="3" t="s">
        <v>17</v>
      </c>
      <c r="D21" s="3" t="s">
        <v>17</v>
      </c>
      <c r="E21" s="20"/>
      <c r="F21" s="20"/>
      <c r="G21" s="21">
        <v>1223515695.6300001</v>
      </c>
      <c r="H21" s="21">
        <f>H24+H22</f>
        <v>627858501</v>
      </c>
      <c r="I21" s="22">
        <f>I24+I22</f>
        <v>-127864499</v>
      </c>
      <c r="J21" s="21">
        <f t="shared" si="4"/>
        <v>1095651196.6300001</v>
      </c>
      <c r="K21" s="21">
        <v>505135436.69999999</v>
      </c>
      <c r="L21" s="21">
        <f>L24</f>
        <v>0</v>
      </c>
      <c r="M21" s="22">
        <f>M24</f>
        <v>0</v>
      </c>
      <c r="N21" s="21">
        <f t="shared" si="5"/>
        <v>505135436.69999999</v>
      </c>
      <c r="O21" s="21">
        <v>754421667.94000006</v>
      </c>
      <c r="P21" s="21">
        <f>P24</f>
        <v>0</v>
      </c>
      <c r="Q21" s="22">
        <f>Q24</f>
        <v>0</v>
      </c>
      <c r="R21" s="21">
        <f t="shared" si="6"/>
        <v>754421667.94000006</v>
      </c>
      <c r="S21" s="20"/>
    </row>
    <row r="22" spans="1:19" ht="51">
      <c r="A22" s="23" t="s">
        <v>58</v>
      </c>
      <c r="B22" s="24" t="s">
        <v>59</v>
      </c>
      <c r="C22" s="24" t="s">
        <v>60</v>
      </c>
      <c r="D22" s="24" t="s">
        <v>17</v>
      </c>
      <c r="E22" s="23"/>
      <c r="F22" s="20"/>
      <c r="G22" s="25">
        <v>285134986.00999999</v>
      </c>
      <c r="H22" s="25">
        <f>H23</f>
        <v>755723000</v>
      </c>
      <c r="I22" s="26">
        <f>I23</f>
        <v>0</v>
      </c>
      <c r="J22" s="25">
        <f>J23</f>
        <v>285134986.00999999</v>
      </c>
      <c r="K22" s="25">
        <v>281747789.61000001</v>
      </c>
      <c r="L22" s="25">
        <v>0</v>
      </c>
      <c r="M22" s="26">
        <v>0</v>
      </c>
      <c r="N22" s="25">
        <f t="shared" si="5"/>
        <v>281747789.61000001</v>
      </c>
      <c r="O22" s="25">
        <v>283212111.81</v>
      </c>
      <c r="P22" s="25">
        <v>0</v>
      </c>
      <c r="Q22" s="26">
        <v>0</v>
      </c>
      <c r="R22" s="25">
        <f t="shared" si="6"/>
        <v>283212111.81</v>
      </c>
      <c r="S22" s="17" t="s">
        <v>61</v>
      </c>
    </row>
    <row r="23" spans="1:19" ht="25.5">
      <c r="A23" s="13" t="s">
        <v>62</v>
      </c>
      <c r="B23" s="14"/>
      <c r="C23" s="14"/>
      <c r="D23" s="14" t="s">
        <v>63</v>
      </c>
      <c r="E23" s="13" t="s">
        <v>22</v>
      </c>
      <c r="F23" s="13" t="s">
        <v>64</v>
      </c>
      <c r="G23" s="15">
        <v>285134986.00999999</v>
      </c>
      <c r="H23" s="15">
        <v>755723000</v>
      </c>
      <c r="I23" s="16">
        <v>0</v>
      </c>
      <c r="J23" s="15">
        <f t="shared" ref="J23:J84" si="14">G23+I23</f>
        <v>285134986.00999999</v>
      </c>
      <c r="K23" s="15">
        <v>281747789.61000001</v>
      </c>
      <c r="L23" s="15">
        <v>0</v>
      </c>
      <c r="M23" s="16">
        <v>0</v>
      </c>
      <c r="N23" s="15">
        <f>K23+L23</f>
        <v>281747789.61000001</v>
      </c>
      <c r="O23" s="15">
        <v>283212111.81</v>
      </c>
      <c r="P23" s="15">
        <v>0</v>
      </c>
      <c r="Q23" s="16">
        <v>0</v>
      </c>
      <c r="R23" s="15">
        <f t="shared" si="6"/>
        <v>283212111.81</v>
      </c>
      <c r="S23" s="17"/>
    </row>
    <row r="24" spans="1:19" ht="68.25" customHeight="1">
      <c r="A24" s="23" t="s">
        <v>65</v>
      </c>
      <c r="B24" s="24" t="s">
        <v>66</v>
      </c>
      <c r="C24" s="24" t="s">
        <v>38</v>
      </c>
      <c r="D24" s="24" t="s">
        <v>17</v>
      </c>
      <c r="E24" s="23"/>
      <c r="F24" s="23"/>
      <c r="G24" s="25">
        <v>127864499</v>
      </c>
      <c r="H24" s="25">
        <f>H25</f>
        <v>-127864499</v>
      </c>
      <c r="I24" s="26">
        <f>I25</f>
        <v>-127864499</v>
      </c>
      <c r="J24" s="25">
        <f t="shared" si="14"/>
        <v>0</v>
      </c>
      <c r="K24" s="25">
        <v>117186968.28</v>
      </c>
      <c r="L24" s="25">
        <f>L25</f>
        <v>0</v>
      </c>
      <c r="M24" s="26">
        <f>M25</f>
        <v>0</v>
      </c>
      <c r="N24" s="25">
        <f t="shared" ref="N24:N84" si="15">K24+M24</f>
        <v>117186968.28</v>
      </c>
      <c r="O24" s="25">
        <v>350359000</v>
      </c>
      <c r="P24" s="25">
        <f>P25</f>
        <v>0</v>
      </c>
      <c r="Q24" s="26">
        <f>Q25</f>
        <v>0</v>
      </c>
      <c r="R24" s="25">
        <f t="shared" si="6"/>
        <v>350359000</v>
      </c>
      <c r="S24" s="23"/>
    </row>
    <row r="25" spans="1:19" ht="38.25">
      <c r="A25" s="13" t="s">
        <v>67</v>
      </c>
      <c r="B25" s="14"/>
      <c r="C25" s="14"/>
      <c r="D25" s="14" t="s">
        <v>68</v>
      </c>
      <c r="E25" s="13" t="s">
        <v>69</v>
      </c>
      <c r="F25" s="13" t="s">
        <v>64</v>
      </c>
      <c r="G25" s="15">
        <v>127864499</v>
      </c>
      <c r="H25" s="15">
        <v>-127864499</v>
      </c>
      <c r="I25" s="16">
        <f>H25</f>
        <v>-127864499</v>
      </c>
      <c r="J25" s="15">
        <f t="shared" si="14"/>
        <v>0</v>
      </c>
      <c r="K25" s="15">
        <v>117186968.28</v>
      </c>
      <c r="L25" s="15">
        <v>0</v>
      </c>
      <c r="M25" s="16">
        <v>0</v>
      </c>
      <c r="N25" s="15">
        <f t="shared" si="15"/>
        <v>117186968.28</v>
      </c>
      <c r="O25" s="15">
        <v>350359000</v>
      </c>
      <c r="P25" s="15">
        <v>0</v>
      </c>
      <c r="Q25" s="16">
        <v>0</v>
      </c>
      <c r="R25" s="15">
        <f t="shared" si="6"/>
        <v>350359000</v>
      </c>
      <c r="S25" s="17" t="s">
        <v>70</v>
      </c>
    </row>
    <row r="26" spans="1:19" ht="25.5">
      <c r="A26" s="10" t="s">
        <v>71</v>
      </c>
      <c r="B26" s="11" t="s">
        <v>17</v>
      </c>
      <c r="C26" s="11" t="s">
        <v>17</v>
      </c>
      <c r="D26" s="11" t="s">
        <v>17</v>
      </c>
      <c r="E26" s="10"/>
      <c r="F26" s="10"/>
      <c r="G26" s="12">
        <v>1583273140.3800001</v>
      </c>
      <c r="H26" s="12">
        <f>H27+H34</f>
        <v>-247415194.40000001</v>
      </c>
      <c r="I26" s="12">
        <f>I27+I34</f>
        <v>-387415194.39999998</v>
      </c>
      <c r="J26" s="12">
        <f t="shared" si="14"/>
        <v>1195857945.98</v>
      </c>
      <c r="K26" s="12">
        <v>724436902.73000002</v>
      </c>
      <c r="L26" s="12">
        <f t="shared" ref="L26:L27" si="16">L27</f>
        <v>335727222.39999998</v>
      </c>
      <c r="M26" s="12">
        <f>M27+M34</f>
        <v>475727222.39999998</v>
      </c>
      <c r="N26" s="12">
        <f t="shared" si="15"/>
        <v>1200164125.1300001</v>
      </c>
      <c r="O26" s="12">
        <v>243989093.28999999</v>
      </c>
      <c r="P26" s="12">
        <f>P27+P34</f>
        <v>0</v>
      </c>
      <c r="Q26" s="12">
        <f>Q27+Q34</f>
        <v>0</v>
      </c>
      <c r="R26" s="12">
        <f t="shared" si="6"/>
        <v>243989093.28999999</v>
      </c>
      <c r="S26" s="10"/>
    </row>
    <row r="27" spans="1:19" ht="51">
      <c r="A27" s="20" t="s">
        <v>72</v>
      </c>
      <c r="B27" s="3" t="s">
        <v>17</v>
      </c>
      <c r="C27" s="3" t="s">
        <v>17</v>
      </c>
      <c r="D27" s="3" t="s">
        <v>17</v>
      </c>
      <c r="E27" s="20"/>
      <c r="F27" s="20"/>
      <c r="G27" s="21">
        <v>695701246</v>
      </c>
      <c r="H27" s="21">
        <f>H28+H31</f>
        <v>-119915194.40000001</v>
      </c>
      <c r="I27" s="22">
        <f>I28+I31</f>
        <v>-119915194.40000001</v>
      </c>
      <c r="J27" s="21">
        <f t="shared" si="14"/>
        <v>575786051.60000002</v>
      </c>
      <c r="K27" s="21">
        <v>265053850</v>
      </c>
      <c r="L27" s="21">
        <f t="shared" si="16"/>
        <v>335727222.39999998</v>
      </c>
      <c r="M27" s="22">
        <f>M28</f>
        <v>335727222.39999998</v>
      </c>
      <c r="N27" s="21">
        <f t="shared" si="15"/>
        <v>600781072.39999998</v>
      </c>
      <c r="O27" s="21">
        <v>235053850</v>
      </c>
      <c r="P27" s="21">
        <f>P28+P31</f>
        <v>0</v>
      </c>
      <c r="Q27" s="22">
        <f>Q28+Q31</f>
        <v>0</v>
      </c>
      <c r="R27" s="21">
        <f t="shared" si="6"/>
        <v>235053850</v>
      </c>
      <c r="S27" s="20"/>
    </row>
    <row r="28" spans="1:19" ht="39.75" customHeight="1">
      <c r="A28" s="23" t="s">
        <v>73</v>
      </c>
      <c r="B28" s="24" t="s">
        <v>74</v>
      </c>
      <c r="C28" s="24" t="s">
        <v>38</v>
      </c>
      <c r="D28" s="24" t="s">
        <v>17</v>
      </c>
      <c r="E28" s="23"/>
      <c r="F28" s="23"/>
      <c r="G28" s="25">
        <v>362382912.39999998</v>
      </c>
      <c r="H28" s="25">
        <f>H29+H30</f>
        <v>-155292042.40000001</v>
      </c>
      <c r="I28" s="26">
        <f>I29+I30</f>
        <v>-155292042.40000001</v>
      </c>
      <c r="J28" s="25">
        <f t="shared" si="14"/>
        <v>207090869.99999997</v>
      </c>
      <c r="K28" s="25">
        <v>265053850</v>
      </c>
      <c r="L28" s="25">
        <f>L29+L30</f>
        <v>335727222.39999998</v>
      </c>
      <c r="M28" s="26">
        <f>M29+M30</f>
        <v>335727222.39999998</v>
      </c>
      <c r="N28" s="25">
        <f t="shared" si="15"/>
        <v>600781072.39999998</v>
      </c>
      <c r="O28" s="25">
        <v>235053850</v>
      </c>
      <c r="P28" s="25">
        <f>P29+P30</f>
        <v>0</v>
      </c>
      <c r="Q28" s="26">
        <f>Q30+Q29</f>
        <v>0</v>
      </c>
      <c r="R28" s="25">
        <f t="shared" si="6"/>
        <v>235053850</v>
      </c>
      <c r="S28" s="23"/>
    </row>
    <row r="29" spans="1:19" ht="63.75">
      <c r="A29" s="13" t="s">
        <v>75</v>
      </c>
      <c r="B29" s="14"/>
      <c r="C29" s="14"/>
      <c r="D29" s="14" t="s">
        <v>76</v>
      </c>
      <c r="E29" s="13" t="s">
        <v>77</v>
      </c>
      <c r="F29" s="13" t="s">
        <v>42</v>
      </c>
      <c r="G29" s="15">
        <v>74975060</v>
      </c>
      <c r="H29" s="15">
        <v>-74975060</v>
      </c>
      <c r="I29" s="16">
        <f t="shared" ref="I29:I30" si="17">H29</f>
        <v>-74975060</v>
      </c>
      <c r="J29" s="15">
        <f t="shared" si="14"/>
        <v>0</v>
      </c>
      <c r="K29" s="15">
        <v>0</v>
      </c>
      <c r="L29" s="15">
        <v>167233859.84</v>
      </c>
      <c r="M29" s="16">
        <f t="shared" ref="M29:M30" si="18">L29</f>
        <v>167233859.84</v>
      </c>
      <c r="N29" s="15">
        <f t="shared" si="15"/>
        <v>167233859.84</v>
      </c>
      <c r="O29" s="15">
        <v>0</v>
      </c>
      <c r="P29" s="15">
        <v>0</v>
      </c>
      <c r="Q29" s="16">
        <v>0</v>
      </c>
      <c r="R29" s="15">
        <f t="shared" si="6"/>
        <v>0</v>
      </c>
      <c r="S29" s="17" t="s">
        <v>78</v>
      </c>
    </row>
    <row r="30" spans="1:19" ht="63.75">
      <c r="A30" s="13" t="s">
        <v>79</v>
      </c>
      <c r="B30" s="14"/>
      <c r="C30" s="14"/>
      <c r="D30" s="14" t="s">
        <v>80</v>
      </c>
      <c r="E30" s="13" t="s">
        <v>77</v>
      </c>
      <c r="F30" s="13" t="s">
        <v>42</v>
      </c>
      <c r="G30" s="15">
        <v>80316982.400000006</v>
      </c>
      <c r="H30" s="15">
        <v>-80316982.400000006</v>
      </c>
      <c r="I30" s="16">
        <f t="shared" si="17"/>
        <v>-80316982.400000006</v>
      </c>
      <c r="J30" s="15">
        <f t="shared" si="14"/>
        <v>0</v>
      </c>
      <c r="K30" s="15">
        <v>0</v>
      </c>
      <c r="L30" s="15">
        <v>168493362.56</v>
      </c>
      <c r="M30" s="16">
        <f t="shared" si="18"/>
        <v>168493362.56</v>
      </c>
      <c r="N30" s="15">
        <f t="shared" si="15"/>
        <v>168493362.56</v>
      </c>
      <c r="O30" s="15">
        <v>0</v>
      </c>
      <c r="P30" s="15">
        <v>0</v>
      </c>
      <c r="Q30" s="16">
        <v>0</v>
      </c>
      <c r="R30" s="15">
        <f t="shared" si="6"/>
        <v>0</v>
      </c>
      <c r="S30" s="17" t="s">
        <v>78</v>
      </c>
    </row>
    <row r="31" spans="1:19" ht="76.5">
      <c r="A31" s="23" t="s">
        <v>81</v>
      </c>
      <c r="B31" s="24" t="s">
        <v>82</v>
      </c>
      <c r="C31" s="24" t="s">
        <v>83</v>
      </c>
      <c r="D31" s="24" t="s">
        <v>17</v>
      </c>
      <c r="E31" s="23"/>
      <c r="F31" s="23"/>
      <c r="G31" s="25">
        <v>257832651</v>
      </c>
      <c r="H31" s="25">
        <f>H32+H33</f>
        <v>35376848</v>
      </c>
      <c r="I31" s="26">
        <f>I32+I33</f>
        <v>35376848</v>
      </c>
      <c r="J31" s="25">
        <f t="shared" si="14"/>
        <v>293209499</v>
      </c>
      <c r="K31" s="25">
        <v>0</v>
      </c>
      <c r="L31" s="25">
        <f>L32+L33</f>
        <v>0</v>
      </c>
      <c r="M31" s="26">
        <f>M32+M33</f>
        <v>0</v>
      </c>
      <c r="N31" s="25">
        <f t="shared" si="15"/>
        <v>0</v>
      </c>
      <c r="O31" s="25">
        <v>0</v>
      </c>
      <c r="P31" s="25">
        <f>P32+P33</f>
        <v>0</v>
      </c>
      <c r="Q31" s="26">
        <f>Q32+Q33</f>
        <v>0</v>
      </c>
      <c r="R31" s="25">
        <f t="shared" si="6"/>
        <v>0</v>
      </c>
      <c r="S31" s="23"/>
    </row>
    <row r="32" spans="1:19" ht="81.75" customHeight="1">
      <c r="A32" s="13" t="s">
        <v>84</v>
      </c>
      <c r="B32" s="14"/>
      <c r="C32" s="14"/>
      <c r="D32" s="14" t="s">
        <v>85</v>
      </c>
      <c r="E32" s="13" t="s">
        <v>22</v>
      </c>
      <c r="F32" s="13" t="s">
        <v>42</v>
      </c>
      <c r="G32" s="15">
        <v>100000000</v>
      </c>
      <c r="H32" s="15">
        <v>60000000</v>
      </c>
      <c r="I32" s="16">
        <f t="shared" ref="I32:I33" si="19">H32</f>
        <v>60000000</v>
      </c>
      <c r="J32" s="15">
        <f t="shared" si="14"/>
        <v>160000000</v>
      </c>
      <c r="K32" s="15">
        <v>0</v>
      </c>
      <c r="L32" s="15">
        <v>0</v>
      </c>
      <c r="M32" s="16">
        <v>0</v>
      </c>
      <c r="N32" s="15">
        <f t="shared" si="15"/>
        <v>0</v>
      </c>
      <c r="O32" s="15">
        <v>0</v>
      </c>
      <c r="P32" s="15">
        <v>0</v>
      </c>
      <c r="Q32" s="16">
        <f t="shared" ref="Q32:Q33" si="20">P32</f>
        <v>0</v>
      </c>
      <c r="R32" s="15">
        <f t="shared" si="6"/>
        <v>0</v>
      </c>
      <c r="S32" s="17" t="s">
        <v>86</v>
      </c>
    </row>
    <row r="33" spans="1:19" ht="38.25">
      <c r="A33" s="13" t="s">
        <v>87</v>
      </c>
      <c r="B33" s="14"/>
      <c r="C33" s="14"/>
      <c r="D33" s="14" t="s">
        <v>88</v>
      </c>
      <c r="E33" s="13" t="s">
        <v>22</v>
      </c>
      <c r="F33" s="13" t="s">
        <v>42</v>
      </c>
      <c r="G33" s="15">
        <v>152487651</v>
      </c>
      <c r="H33" s="15">
        <v>-24623152</v>
      </c>
      <c r="I33" s="16">
        <f t="shared" si="19"/>
        <v>-24623152</v>
      </c>
      <c r="J33" s="15">
        <f t="shared" si="14"/>
        <v>127864499</v>
      </c>
      <c r="K33" s="15">
        <v>0</v>
      </c>
      <c r="L33" s="15">
        <v>0</v>
      </c>
      <c r="M33" s="16">
        <v>0</v>
      </c>
      <c r="N33" s="15">
        <f t="shared" si="15"/>
        <v>0</v>
      </c>
      <c r="O33" s="15">
        <v>0</v>
      </c>
      <c r="P33" s="15">
        <v>0</v>
      </c>
      <c r="Q33" s="16">
        <f t="shared" si="20"/>
        <v>0</v>
      </c>
      <c r="R33" s="15">
        <f t="shared" si="6"/>
        <v>0</v>
      </c>
      <c r="S33" s="17" t="s">
        <v>89</v>
      </c>
    </row>
    <row r="34" spans="1:19" ht="39.75" customHeight="1">
      <c r="A34" s="20" t="s">
        <v>35</v>
      </c>
      <c r="B34" s="3" t="s">
        <v>17</v>
      </c>
      <c r="C34" s="3" t="s">
        <v>17</v>
      </c>
      <c r="D34" s="3" t="s">
        <v>17</v>
      </c>
      <c r="E34" s="20"/>
      <c r="F34" s="20"/>
      <c r="G34" s="21">
        <v>665000000</v>
      </c>
      <c r="H34" s="21">
        <f>H35+H37</f>
        <v>-127500000</v>
      </c>
      <c r="I34" s="22">
        <f>I35+I37</f>
        <v>-267500000</v>
      </c>
      <c r="J34" s="21">
        <f t="shared" si="14"/>
        <v>397500000</v>
      </c>
      <c r="K34" s="21">
        <v>425000000</v>
      </c>
      <c r="L34" s="21">
        <v>0</v>
      </c>
      <c r="M34" s="22">
        <f t="shared" ref="M34:M43" si="21">M35</f>
        <v>140000000</v>
      </c>
      <c r="N34" s="21">
        <f t="shared" si="15"/>
        <v>565000000</v>
      </c>
      <c r="O34" s="21">
        <v>0</v>
      </c>
      <c r="P34" s="21">
        <f>P35+P37</f>
        <v>0</v>
      </c>
      <c r="Q34" s="22">
        <f>Q35+Q37</f>
        <v>0</v>
      </c>
      <c r="R34" s="21">
        <f t="shared" si="6"/>
        <v>0</v>
      </c>
      <c r="S34" s="20"/>
    </row>
    <row r="35" spans="1:19" ht="54" customHeight="1">
      <c r="A35" s="23" t="s">
        <v>81</v>
      </c>
      <c r="B35" s="24" t="s">
        <v>90</v>
      </c>
      <c r="C35" s="24" t="s">
        <v>91</v>
      </c>
      <c r="D35" s="24" t="s">
        <v>17</v>
      </c>
      <c r="E35" s="23"/>
      <c r="F35" s="23"/>
      <c r="G35" s="25">
        <v>665000000</v>
      </c>
      <c r="H35" s="25">
        <f>H36</f>
        <v>-455000000</v>
      </c>
      <c r="I35" s="26">
        <f>I36</f>
        <v>-595000000</v>
      </c>
      <c r="J35" s="25">
        <f t="shared" si="14"/>
        <v>70000000</v>
      </c>
      <c r="K35" s="25">
        <v>425000000</v>
      </c>
      <c r="L35" s="25">
        <v>0</v>
      </c>
      <c r="M35" s="26">
        <f t="shared" si="21"/>
        <v>140000000</v>
      </c>
      <c r="N35" s="25">
        <f t="shared" si="15"/>
        <v>565000000</v>
      </c>
      <c r="O35" s="25">
        <v>0</v>
      </c>
      <c r="P35" s="25">
        <f>P36</f>
        <v>0</v>
      </c>
      <c r="Q35" s="26">
        <f>Q36</f>
        <v>0</v>
      </c>
      <c r="R35" s="25">
        <f t="shared" si="6"/>
        <v>0</v>
      </c>
      <c r="S35" s="23"/>
    </row>
    <row r="36" spans="1:19" ht="54" customHeight="1">
      <c r="A36" s="13" t="s">
        <v>92</v>
      </c>
      <c r="B36" s="14"/>
      <c r="C36" s="14"/>
      <c r="D36" s="14" t="s">
        <v>93</v>
      </c>
      <c r="E36" s="13" t="s">
        <v>22</v>
      </c>
      <c r="F36" s="13" t="s">
        <v>5</v>
      </c>
      <c r="G36" s="15">
        <v>665000000</v>
      </c>
      <c r="H36" s="15">
        <v>-455000000</v>
      </c>
      <c r="I36" s="16">
        <v>-595000000</v>
      </c>
      <c r="J36" s="15">
        <f t="shared" si="14"/>
        <v>70000000</v>
      </c>
      <c r="K36" s="15">
        <v>0</v>
      </c>
      <c r="L36" s="15">
        <v>0</v>
      </c>
      <c r="M36" s="16">
        <v>140000000</v>
      </c>
      <c r="N36" s="15">
        <f t="shared" si="15"/>
        <v>140000000</v>
      </c>
      <c r="O36" s="15">
        <v>0</v>
      </c>
      <c r="P36" s="15">
        <v>0</v>
      </c>
      <c r="Q36" s="16">
        <v>0</v>
      </c>
      <c r="R36" s="15">
        <f t="shared" si="6"/>
        <v>0</v>
      </c>
      <c r="S36" s="17" t="s">
        <v>94</v>
      </c>
    </row>
    <row r="37" spans="1:19" ht="54" customHeight="1">
      <c r="A37" s="23" t="s">
        <v>81</v>
      </c>
      <c r="B37" s="24" t="s">
        <v>90</v>
      </c>
      <c r="C37" s="24" t="s">
        <v>83</v>
      </c>
      <c r="D37" s="24" t="s">
        <v>17</v>
      </c>
      <c r="E37" s="23"/>
      <c r="F37" s="23"/>
      <c r="G37" s="25">
        <v>0</v>
      </c>
      <c r="H37" s="25">
        <f>H38</f>
        <v>327500000</v>
      </c>
      <c r="I37" s="26">
        <f>I38</f>
        <v>327500000</v>
      </c>
      <c r="J37" s="25">
        <f t="shared" si="14"/>
        <v>327500000</v>
      </c>
      <c r="K37" s="25">
        <v>0</v>
      </c>
      <c r="L37" s="25">
        <v>0</v>
      </c>
      <c r="M37" s="26">
        <v>0</v>
      </c>
      <c r="N37" s="25">
        <f t="shared" si="15"/>
        <v>0</v>
      </c>
      <c r="O37" s="25">
        <v>0</v>
      </c>
      <c r="P37" s="25">
        <f>P38</f>
        <v>0</v>
      </c>
      <c r="Q37" s="26">
        <f>Q38</f>
        <v>0</v>
      </c>
      <c r="R37" s="25">
        <f t="shared" si="6"/>
        <v>0</v>
      </c>
      <c r="S37" s="27"/>
    </row>
    <row r="38" spans="1:19" ht="54" customHeight="1">
      <c r="A38" s="13" t="s">
        <v>92</v>
      </c>
      <c r="B38" s="14"/>
      <c r="C38" s="14"/>
      <c r="D38" s="14" t="s">
        <v>93</v>
      </c>
      <c r="E38" s="13" t="s">
        <v>22</v>
      </c>
      <c r="F38" s="13" t="s">
        <v>5</v>
      </c>
      <c r="G38" s="15">
        <v>0</v>
      </c>
      <c r="H38" s="15">
        <v>327500000</v>
      </c>
      <c r="I38" s="16">
        <f>H38</f>
        <v>327500000</v>
      </c>
      <c r="J38" s="15">
        <f t="shared" si="14"/>
        <v>327500000</v>
      </c>
      <c r="K38" s="15">
        <v>0</v>
      </c>
      <c r="L38" s="15">
        <v>0</v>
      </c>
      <c r="M38" s="16">
        <v>0</v>
      </c>
      <c r="N38" s="15">
        <f t="shared" si="15"/>
        <v>0</v>
      </c>
      <c r="O38" s="15">
        <v>0</v>
      </c>
      <c r="P38" s="15">
        <v>0</v>
      </c>
      <c r="Q38" s="16">
        <v>0</v>
      </c>
      <c r="R38" s="15">
        <f t="shared" si="6"/>
        <v>0</v>
      </c>
      <c r="S38" s="17" t="s">
        <v>95</v>
      </c>
    </row>
    <row r="39" spans="1:19" ht="26.25" customHeight="1">
      <c r="A39" s="10" t="s">
        <v>96</v>
      </c>
      <c r="B39" s="11" t="s">
        <v>17</v>
      </c>
      <c r="C39" s="11" t="s">
        <v>17</v>
      </c>
      <c r="D39" s="11" t="s">
        <v>17</v>
      </c>
      <c r="E39" s="10"/>
      <c r="F39" s="10"/>
      <c r="G39" s="12">
        <v>260964561.00999999</v>
      </c>
      <c r="H39" s="12">
        <f t="shared" ref="H39:H43" si="22">H40</f>
        <v>14508773.27</v>
      </c>
      <c r="I39" s="12">
        <f t="shared" ref="I39:I41" si="23">I40</f>
        <v>14508773.27</v>
      </c>
      <c r="J39" s="12">
        <f t="shared" si="14"/>
        <v>275473334.27999997</v>
      </c>
      <c r="K39" s="12">
        <v>0</v>
      </c>
      <c r="L39" s="12">
        <v>0</v>
      </c>
      <c r="M39" s="12">
        <f t="shared" si="21"/>
        <v>0</v>
      </c>
      <c r="N39" s="12">
        <f t="shared" si="15"/>
        <v>0</v>
      </c>
      <c r="O39" s="12">
        <v>0</v>
      </c>
      <c r="P39" s="12">
        <v>0</v>
      </c>
      <c r="Q39" s="12">
        <f t="shared" ref="Q39:Q43" si="24">Q40</f>
        <v>0</v>
      </c>
      <c r="R39" s="12">
        <f t="shared" si="6"/>
        <v>0</v>
      </c>
      <c r="S39" s="10"/>
    </row>
    <row r="40" spans="1:19" ht="26.25" customHeight="1">
      <c r="A40" s="20" t="s">
        <v>97</v>
      </c>
      <c r="B40" s="3" t="s">
        <v>17</v>
      </c>
      <c r="C40" s="3" t="s">
        <v>17</v>
      </c>
      <c r="D40" s="3" t="s">
        <v>17</v>
      </c>
      <c r="E40" s="20"/>
      <c r="F40" s="20"/>
      <c r="G40" s="21">
        <v>260964561.00999999</v>
      </c>
      <c r="H40" s="21">
        <f t="shared" si="22"/>
        <v>14508773.27</v>
      </c>
      <c r="I40" s="22">
        <f t="shared" si="23"/>
        <v>14508773.27</v>
      </c>
      <c r="J40" s="21">
        <f t="shared" si="14"/>
        <v>275473334.27999997</v>
      </c>
      <c r="K40" s="21">
        <v>0</v>
      </c>
      <c r="L40" s="21">
        <v>0</v>
      </c>
      <c r="M40" s="22">
        <f t="shared" si="21"/>
        <v>0</v>
      </c>
      <c r="N40" s="21">
        <f t="shared" si="15"/>
        <v>0</v>
      </c>
      <c r="O40" s="21">
        <v>0</v>
      </c>
      <c r="P40" s="21">
        <v>0</v>
      </c>
      <c r="Q40" s="22">
        <f t="shared" si="24"/>
        <v>0</v>
      </c>
      <c r="R40" s="21">
        <f t="shared" si="6"/>
        <v>0</v>
      </c>
      <c r="S40" s="20"/>
    </row>
    <row r="41" spans="1:19" ht="26.25" customHeight="1">
      <c r="A41" s="23" t="s">
        <v>98</v>
      </c>
      <c r="B41" s="24" t="s">
        <v>99</v>
      </c>
      <c r="C41" s="24" t="s">
        <v>38</v>
      </c>
      <c r="D41" s="24" t="s">
        <v>17</v>
      </c>
      <c r="E41" s="23"/>
      <c r="F41" s="23"/>
      <c r="G41" s="25">
        <v>260964561.00999999</v>
      </c>
      <c r="H41" s="25">
        <f t="shared" si="22"/>
        <v>14508773.27</v>
      </c>
      <c r="I41" s="26">
        <f t="shared" si="23"/>
        <v>14508773.27</v>
      </c>
      <c r="J41" s="25">
        <f t="shared" si="14"/>
        <v>275473334.27999997</v>
      </c>
      <c r="K41" s="25">
        <v>0</v>
      </c>
      <c r="L41" s="25">
        <v>0</v>
      </c>
      <c r="M41" s="26">
        <f t="shared" si="21"/>
        <v>0</v>
      </c>
      <c r="N41" s="25">
        <f t="shared" si="15"/>
        <v>0</v>
      </c>
      <c r="O41" s="25">
        <v>0</v>
      </c>
      <c r="P41" s="25">
        <v>0</v>
      </c>
      <c r="Q41" s="26">
        <f t="shared" si="24"/>
        <v>0</v>
      </c>
      <c r="R41" s="25">
        <f t="shared" si="6"/>
        <v>0</v>
      </c>
      <c r="S41" s="23"/>
    </row>
    <row r="42" spans="1:19" ht="63.75">
      <c r="A42" s="13" t="s">
        <v>100</v>
      </c>
      <c r="B42" s="14"/>
      <c r="C42" s="14"/>
      <c r="D42" s="14" t="s">
        <v>101</v>
      </c>
      <c r="E42" s="13" t="s">
        <v>69</v>
      </c>
      <c r="F42" s="13" t="s">
        <v>42</v>
      </c>
      <c r="G42" s="15">
        <v>155769768.94</v>
      </c>
      <c r="H42" s="15">
        <v>14508773.27</v>
      </c>
      <c r="I42" s="16">
        <f>H42</f>
        <v>14508773.27</v>
      </c>
      <c r="J42" s="15">
        <f t="shared" si="14"/>
        <v>170278542.21000001</v>
      </c>
      <c r="K42" s="15">
        <v>0</v>
      </c>
      <c r="L42" s="15">
        <v>0</v>
      </c>
      <c r="M42" s="16">
        <v>0</v>
      </c>
      <c r="N42" s="15">
        <f t="shared" si="15"/>
        <v>0</v>
      </c>
      <c r="O42" s="15">
        <v>0</v>
      </c>
      <c r="P42" s="15">
        <v>0</v>
      </c>
      <c r="Q42" s="16">
        <v>0</v>
      </c>
      <c r="R42" s="15">
        <f t="shared" si="6"/>
        <v>0</v>
      </c>
      <c r="S42" s="17" t="s">
        <v>102</v>
      </c>
    </row>
    <row r="43" spans="1:19" ht="26.25" customHeight="1">
      <c r="A43" s="10" t="s">
        <v>103</v>
      </c>
      <c r="B43" s="11" t="s">
        <v>17</v>
      </c>
      <c r="C43" s="11" t="s">
        <v>17</v>
      </c>
      <c r="D43" s="11" t="s">
        <v>17</v>
      </c>
      <c r="E43" s="10"/>
      <c r="F43" s="10"/>
      <c r="G43" s="12">
        <v>4187906333.6199999</v>
      </c>
      <c r="H43" s="12">
        <f t="shared" si="22"/>
        <v>-62042751.420000002</v>
      </c>
      <c r="I43" s="12">
        <f>I44</f>
        <v>-79854295.400000006</v>
      </c>
      <c r="J43" s="12">
        <f t="shared" si="14"/>
        <v>4108052038.2199998</v>
      </c>
      <c r="K43" s="12">
        <v>5143186591.9200001</v>
      </c>
      <c r="L43" s="12">
        <f>L44</f>
        <v>0</v>
      </c>
      <c r="M43" s="12">
        <f t="shared" si="21"/>
        <v>0</v>
      </c>
      <c r="N43" s="12">
        <f t="shared" si="15"/>
        <v>5143186591.9200001</v>
      </c>
      <c r="O43" s="12">
        <v>3133324295.2399998</v>
      </c>
      <c r="P43" s="12">
        <f>P44</f>
        <v>954464410</v>
      </c>
      <c r="Q43" s="12">
        <f t="shared" si="24"/>
        <v>954464410</v>
      </c>
      <c r="R43" s="12">
        <f t="shared" si="6"/>
        <v>4087788705.2399998</v>
      </c>
      <c r="S43" s="10"/>
    </row>
    <row r="44" spans="1:19" ht="25.5">
      <c r="A44" s="20" t="s">
        <v>104</v>
      </c>
      <c r="B44" s="3" t="s">
        <v>17</v>
      </c>
      <c r="C44" s="3" t="s">
        <v>17</v>
      </c>
      <c r="D44" s="3" t="s">
        <v>17</v>
      </c>
      <c r="E44" s="20"/>
      <c r="F44" s="20"/>
      <c r="G44" s="21">
        <v>4184181639.1599998</v>
      </c>
      <c r="H44" s="21">
        <f>H45+H48+H52</f>
        <v>-62042751.420000002</v>
      </c>
      <c r="I44" s="22">
        <f>I45+I48+I52</f>
        <v>-79854295.400000006</v>
      </c>
      <c r="J44" s="21">
        <f t="shared" si="14"/>
        <v>4104327343.7599998</v>
      </c>
      <c r="K44" s="21">
        <v>5143186591.9200001</v>
      </c>
      <c r="L44" s="21">
        <f>L45+L48+L52</f>
        <v>0</v>
      </c>
      <c r="M44" s="22">
        <f>M45+M48+M52</f>
        <v>0</v>
      </c>
      <c r="N44" s="21">
        <f t="shared" si="15"/>
        <v>5143186591.9200001</v>
      </c>
      <c r="O44" s="21">
        <v>3133324295.2399998</v>
      </c>
      <c r="P44" s="21">
        <f>P45+P48+P52</f>
        <v>954464410</v>
      </c>
      <c r="Q44" s="22">
        <f>Q45+Q48+Q52</f>
        <v>954464410</v>
      </c>
      <c r="R44" s="21">
        <f t="shared" si="6"/>
        <v>4087788705.2399998</v>
      </c>
      <c r="S44" s="20"/>
    </row>
    <row r="45" spans="1:19" ht="63.75">
      <c r="A45" s="23" t="s">
        <v>105</v>
      </c>
      <c r="B45" s="24" t="s">
        <v>106</v>
      </c>
      <c r="C45" s="24" t="s">
        <v>91</v>
      </c>
      <c r="D45" s="24" t="s">
        <v>17</v>
      </c>
      <c r="E45" s="23"/>
      <c r="F45" s="23"/>
      <c r="G45" s="25">
        <v>2122498050.0599999</v>
      </c>
      <c r="H45" s="25">
        <f>H46+H47</f>
        <v>0</v>
      </c>
      <c r="I45" s="26">
        <f>I46+I47</f>
        <v>0</v>
      </c>
      <c r="J45" s="25">
        <f t="shared" si="14"/>
        <v>2122498050.0599999</v>
      </c>
      <c r="K45" s="25">
        <v>2253956492.4000001</v>
      </c>
      <c r="L45" s="25">
        <f>L46+L47</f>
        <v>0</v>
      </c>
      <c r="M45" s="26">
        <f>M46+M47</f>
        <v>0</v>
      </c>
      <c r="N45" s="25">
        <f t="shared" si="15"/>
        <v>2253956492.4000001</v>
      </c>
      <c r="O45" s="25">
        <v>2656647740</v>
      </c>
      <c r="P45" s="25">
        <f>P46+P47</f>
        <v>954464410</v>
      </c>
      <c r="Q45" s="26">
        <f>Q46+Q47</f>
        <v>954464410</v>
      </c>
      <c r="R45" s="25">
        <f t="shared" si="6"/>
        <v>3611112150</v>
      </c>
      <c r="S45" s="23"/>
    </row>
    <row r="46" spans="1:19" ht="76.5">
      <c r="A46" s="13" t="s">
        <v>107</v>
      </c>
      <c r="B46" s="14"/>
      <c r="C46" s="14"/>
      <c r="D46" s="14" t="s">
        <v>108</v>
      </c>
      <c r="E46" s="13" t="s">
        <v>22</v>
      </c>
      <c r="F46" s="13" t="s">
        <v>42</v>
      </c>
      <c r="G46" s="15">
        <v>262000</v>
      </c>
      <c r="H46" s="15">
        <v>0</v>
      </c>
      <c r="I46" s="16">
        <v>0</v>
      </c>
      <c r="J46" s="15">
        <f t="shared" si="14"/>
        <v>262000</v>
      </c>
      <c r="K46" s="15">
        <v>1029574830</v>
      </c>
      <c r="L46" s="15">
        <v>-1029574830</v>
      </c>
      <c r="M46" s="16">
        <f t="shared" ref="M46:M47" si="25">L46</f>
        <v>-1029574830</v>
      </c>
      <c r="N46" s="15">
        <f t="shared" si="15"/>
        <v>0</v>
      </c>
      <c r="O46" s="15">
        <v>1077245930</v>
      </c>
      <c r="P46" s="15">
        <v>-1077245930</v>
      </c>
      <c r="Q46" s="16">
        <f t="shared" ref="Q46:Q47" si="26">P46</f>
        <v>-1077245930</v>
      </c>
      <c r="R46" s="15">
        <f t="shared" si="6"/>
        <v>0</v>
      </c>
      <c r="S46" s="17" t="s">
        <v>109</v>
      </c>
    </row>
    <row r="47" spans="1:19" ht="38.25">
      <c r="A47" s="13" t="s">
        <v>110</v>
      </c>
      <c r="B47" s="14"/>
      <c r="C47" s="14"/>
      <c r="D47" s="14" t="s">
        <v>111</v>
      </c>
      <c r="E47" s="13" t="s">
        <v>22</v>
      </c>
      <c r="F47" s="13" t="s">
        <v>42</v>
      </c>
      <c r="G47" s="15">
        <v>32300000</v>
      </c>
      <c r="H47" s="15">
        <v>0</v>
      </c>
      <c r="I47" s="16">
        <v>0</v>
      </c>
      <c r="J47" s="15">
        <f t="shared" si="14"/>
        <v>32300000</v>
      </c>
      <c r="K47" s="15">
        <v>170000000</v>
      </c>
      <c r="L47" s="15">
        <v>1029574830</v>
      </c>
      <c r="M47" s="16">
        <f t="shared" si="25"/>
        <v>1029574830</v>
      </c>
      <c r="N47" s="15">
        <f t="shared" si="15"/>
        <v>1199574830</v>
      </c>
      <c r="O47" s="15">
        <v>0</v>
      </c>
      <c r="P47" s="15">
        <v>2031710340</v>
      </c>
      <c r="Q47" s="16">
        <f t="shared" si="26"/>
        <v>2031710340</v>
      </c>
      <c r="R47" s="15">
        <f t="shared" si="6"/>
        <v>2031710340</v>
      </c>
      <c r="S47" s="17" t="s">
        <v>112</v>
      </c>
    </row>
    <row r="48" spans="1:19" ht="26.25" customHeight="1">
      <c r="A48" s="23" t="s">
        <v>113</v>
      </c>
      <c r="B48" s="24" t="s">
        <v>114</v>
      </c>
      <c r="C48" s="24" t="s">
        <v>38</v>
      </c>
      <c r="D48" s="24" t="s">
        <v>17</v>
      </c>
      <c r="E48" s="23"/>
      <c r="F48" s="23"/>
      <c r="G48" s="25">
        <v>1400728974.4100001</v>
      </c>
      <c r="H48" s="25">
        <f>H49+H50+H51</f>
        <v>-62042751.420000002</v>
      </c>
      <c r="I48" s="26">
        <f>I49+I50+I51</f>
        <v>-62042751.420000002</v>
      </c>
      <c r="J48" s="25">
        <f t="shared" si="14"/>
        <v>1338686222.99</v>
      </c>
      <c r="K48" s="25">
        <v>1806851895.1199999</v>
      </c>
      <c r="L48" s="25">
        <f>L49+L50+L51</f>
        <v>0</v>
      </c>
      <c r="M48" s="26">
        <f>M49+M50+M51</f>
        <v>0</v>
      </c>
      <c r="N48" s="25">
        <f t="shared" si="15"/>
        <v>1806851895.1199999</v>
      </c>
      <c r="O48" s="25">
        <v>134019640</v>
      </c>
      <c r="P48" s="25">
        <f>P49+P50+P51</f>
        <v>0</v>
      </c>
      <c r="Q48" s="26">
        <f>Q49+Q50+Q51</f>
        <v>0</v>
      </c>
      <c r="R48" s="25">
        <f t="shared" si="6"/>
        <v>134019640</v>
      </c>
      <c r="S48" s="23"/>
    </row>
    <row r="49" spans="1:19" ht="39.75" customHeight="1">
      <c r="A49" s="13" t="s">
        <v>115</v>
      </c>
      <c r="B49" s="14"/>
      <c r="C49" s="14"/>
      <c r="D49" s="14" t="s">
        <v>116</v>
      </c>
      <c r="E49" s="13" t="s">
        <v>117</v>
      </c>
      <c r="F49" s="13" t="s">
        <v>47</v>
      </c>
      <c r="G49" s="15">
        <v>25500000</v>
      </c>
      <c r="H49" s="15">
        <v>-15084000</v>
      </c>
      <c r="I49" s="16">
        <f t="shared" ref="I49:I51" si="27">H49</f>
        <v>-15084000</v>
      </c>
      <c r="J49" s="15">
        <f t="shared" si="14"/>
        <v>10416000</v>
      </c>
      <c r="K49" s="15">
        <v>227658405.12</v>
      </c>
      <c r="L49" s="15">
        <v>0</v>
      </c>
      <c r="M49" s="16">
        <v>0</v>
      </c>
      <c r="N49" s="15">
        <f t="shared" si="15"/>
        <v>227658405.12</v>
      </c>
      <c r="O49" s="15">
        <v>0</v>
      </c>
      <c r="P49" s="15">
        <v>0</v>
      </c>
      <c r="Q49" s="16">
        <v>0</v>
      </c>
      <c r="R49" s="15">
        <f t="shared" si="6"/>
        <v>0</v>
      </c>
      <c r="S49" s="17" t="s">
        <v>118</v>
      </c>
    </row>
    <row r="50" spans="1:19" ht="38.25">
      <c r="A50" s="13" t="s">
        <v>119</v>
      </c>
      <c r="B50" s="14"/>
      <c r="C50" s="14"/>
      <c r="D50" s="14" t="s">
        <v>120</v>
      </c>
      <c r="E50" s="13" t="s">
        <v>69</v>
      </c>
      <c r="F50" s="13" t="s">
        <v>42</v>
      </c>
      <c r="G50" s="15">
        <v>32078751.420000002</v>
      </c>
      <c r="H50" s="15">
        <v>-32078751.420000002</v>
      </c>
      <c r="I50" s="16">
        <f t="shared" si="27"/>
        <v>-32078751.420000002</v>
      </c>
      <c r="J50" s="15">
        <f t="shared" si="14"/>
        <v>0</v>
      </c>
      <c r="K50" s="15">
        <v>0</v>
      </c>
      <c r="L50" s="15">
        <v>0</v>
      </c>
      <c r="M50" s="16">
        <v>0</v>
      </c>
      <c r="N50" s="15">
        <f t="shared" si="15"/>
        <v>0</v>
      </c>
      <c r="O50" s="15">
        <v>0</v>
      </c>
      <c r="P50" s="15">
        <v>0</v>
      </c>
      <c r="Q50" s="16">
        <v>0</v>
      </c>
      <c r="R50" s="15">
        <f t="shared" si="6"/>
        <v>0</v>
      </c>
      <c r="S50" s="17" t="s">
        <v>121</v>
      </c>
    </row>
    <row r="51" spans="1:19" ht="38.25">
      <c r="A51" s="13" t="s">
        <v>122</v>
      </c>
      <c r="B51" s="14"/>
      <c r="C51" s="14"/>
      <c r="D51" s="14" t="s">
        <v>123</v>
      </c>
      <c r="E51" s="13" t="s">
        <v>124</v>
      </c>
      <c r="F51" s="13" t="s">
        <v>47</v>
      </c>
      <c r="G51" s="15">
        <v>29760000</v>
      </c>
      <c r="H51" s="15">
        <v>-14880000</v>
      </c>
      <c r="I51" s="16">
        <f t="shared" si="27"/>
        <v>-14880000</v>
      </c>
      <c r="J51" s="15">
        <f t="shared" si="14"/>
        <v>14880000</v>
      </c>
      <c r="K51" s="15">
        <v>0</v>
      </c>
      <c r="L51" s="15">
        <v>0</v>
      </c>
      <c r="M51" s="16">
        <v>0</v>
      </c>
      <c r="N51" s="15">
        <f t="shared" si="15"/>
        <v>0</v>
      </c>
      <c r="O51" s="15">
        <v>0</v>
      </c>
      <c r="P51" s="15">
        <v>0</v>
      </c>
      <c r="Q51" s="16">
        <v>0</v>
      </c>
      <c r="R51" s="15">
        <f t="shared" si="6"/>
        <v>0</v>
      </c>
      <c r="S51" s="17" t="s">
        <v>125</v>
      </c>
    </row>
    <row r="52" spans="1:19" ht="95.1" customHeight="1">
      <c r="A52" s="23" t="s">
        <v>126</v>
      </c>
      <c r="B52" s="24" t="s">
        <v>127</v>
      </c>
      <c r="C52" s="24" t="s">
        <v>38</v>
      </c>
      <c r="D52" s="24" t="s">
        <v>17</v>
      </c>
      <c r="E52" s="23"/>
      <c r="F52" s="23"/>
      <c r="G52" s="25">
        <v>205837061.08000001</v>
      </c>
      <c r="H52" s="25">
        <f>H53</f>
        <v>0</v>
      </c>
      <c r="I52" s="26">
        <f>I53</f>
        <v>-17811543.98</v>
      </c>
      <c r="J52" s="25">
        <f t="shared" si="14"/>
        <v>188025517.10000002</v>
      </c>
      <c r="K52" s="25"/>
      <c r="L52" s="25"/>
      <c r="M52" s="26"/>
      <c r="N52" s="25">
        <f t="shared" si="15"/>
        <v>0</v>
      </c>
      <c r="O52" s="25"/>
      <c r="P52" s="25"/>
      <c r="Q52" s="26"/>
      <c r="R52" s="25"/>
      <c r="S52" s="23"/>
    </row>
    <row r="53" spans="1:19" ht="38.25">
      <c r="A53" s="13" t="s">
        <v>128</v>
      </c>
      <c r="B53" s="14"/>
      <c r="C53" s="14"/>
      <c r="D53" s="14" t="s">
        <v>129</v>
      </c>
      <c r="E53" s="13" t="s">
        <v>46</v>
      </c>
      <c r="F53" s="13" t="s">
        <v>47</v>
      </c>
      <c r="G53" s="15">
        <v>31699543.98</v>
      </c>
      <c r="H53" s="15">
        <v>0</v>
      </c>
      <c r="I53" s="16">
        <v>-17811543.98</v>
      </c>
      <c r="J53" s="15">
        <f t="shared" si="14"/>
        <v>13888000</v>
      </c>
      <c r="K53" s="15"/>
      <c r="L53" s="15"/>
      <c r="M53" s="16"/>
      <c r="N53" s="15">
        <f t="shared" si="15"/>
        <v>0</v>
      </c>
      <c r="O53" s="15"/>
      <c r="P53" s="15"/>
      <c r="Q53" s="16"/>
      <c r="R53" s="15"/>
      <c r="S53" s="17"/>
    </row>
    <row r="54" spans="1:19">
      <c r="A54" s="10" t="s">
        <v>19</v>
      </c>
      <c r="B54" s="11" t="s">
        <v>17</v>
      </c>
      <c r="C54" s="11" t="s">
        <v>17</v>
      </c>
      <c r="D54" s="11" t="s">
        <v>17</v>
      </c>
      <c r="E54" s="10"/>
      <c r="F54" s="10"/>
      <c r="G54" s="12">
        <f>7453308646.77-118000000</f>
        <v>7335308646.7700005</v>
      </c>
      <c r="H54" s="12">
        <f>H58+H62+H65+H68+H78</f>
        <v>-524000000</v>
      </c>
      <c r="I54" s="12">
        <f>I58+I62+I65+I68+I78+I55</f>
        <v>-560919082.60000002</v>
      </c>
      <c r="J54" s="12">
        <f t="shared" si="14"/>
        <v>6774389564.1700001</v>
      </c>
      <c r="K54" s="12">
        <v>7237760271.5299997</v>
      </c>
      <c r="L54" s="12">
        <f>L58+L62+L65+L68+L78</f>
        <v>0</v>
      </c>
      <c r="M54" s="12">
        <f>M58+M62+M65+M68+M78</f>
        <v>0</v>
      </c>
      <c r="N54" s="12">
        <f t="shared" si="15"/>
        <v>7237760271.5299997</v>
      </c>
      <c r="O54" s="12">
        <v>6743732826.9899998</v>
      </c>
      <c r="P54" s="12">
        <f>P58</f>
        <v>0</v>
      </c>
      <c r="Q54" s="12">
        <f>Q58+Q62+Q65+Q68+Q78</f>
        <v>0</v>
      </c>
      <c r="R54" s="12">
        <f t="shared" si="6"/>
        <v>6743732826.9899998</v>
      </c>
      <c r="S54" s="10"/>
    </row>
    <row r="55" spans="1:19" ht="25.5">
      <c r="A55" s="20" t="s">
        <v>130</v>
      </c>
      <c r="B55" s="3" t="s">
        <v>17</v>
      </c>
      <c r="C55" s="3" t="s">
        <v>17</v>
      </c>
      <c r="D55" s="3" t="s">
        <v>17</v>
      </c>
      <c r="E55" s="20"/>
      <c r="F55" s="20"/>
      <c r="G55" s="21">
        <v>2733694908.3600001</v>
      </c>
      <c r="H55" s="21">
        <f t="shared" ref="H55:H58" si="28">H56</f>
        <v>0</v>
      </c>
      <c r="I55" s="22">
        <f t="shared" ref="I55:I58" si="29">I56</f>
        <v>-21869426</v>
      </c>
      <c r="J55" s="21">
        <f t="shared" si="14"/>
        <v>2711825482.3600001</v>
      </c>
      <c r="K55" s="21">
        <v>2267506879.9299998</v>
      </c>
      <c r="L55" s="21">
        <v>0</v>
      </c>
      <c r="M55" s="22">
        <v>0</v>
      </c>
      <c r="N55" s="21">
        <v>2267506879.9299998</v>
      </c>
      <c r="O55" s="21">
        <v>0</v>
      </c>
      <c r="P55" s="21">
        <v>0</v>
      </c>
      <c r="Q55" s="22">
        <v>0</v>
      </c>
      <c r="R55" s="21">
        <v>0</v>
      </c>
      <c r="S55" s="20"/>
    </row>
    <row r="56" spans="1:19" ht="39.75" customHeight="1">
      <c r="A56" s="23" t="s">
        <v>131</v>
      </c>
      <c r="B56" s="24" t="s">
        <v>132</v>
      </c>
      <c r="C56" s="24" t="s">
        <v>91</v>
      </c>
      <c r="D56" s="24" t="s">
        <v>17</v>
      </c>
      <c r="E56" s="23"/>
      <c r="F56" s="23"/>
      <c r="G56" s="25">
        <v>331369378.74000001</v>
      </c>
      <c r="H56" s="25">
        <f t="shared" si="28"/>
        <v>0</v>
      </c>
      <c r="I56" s="26">
        <f t="shared" si="29"/>
        <v>-21869426</v>
      </c>
      <c r="J56" s="25">
        <f t="shared" si="14"/>
        <v>309499952.74000001</v>
      </c>
      <c r="K56" s="25">
        <v>0</v>
      </c>
      <c r="L56" s="25">
        <v>0</v>
      </c>
      <c r="M56" s="26">
        <v>0</v>
      </c>
      <c r="N56" s="25">
        <v>0</v>
      </c>
      <c r="O56" s="25">
        <v>0</v>
      </c>
      <c r="P56" s="25">
        <v>0</v>
      </c>
      <c r="Q56" s="26">
        <v>0</v>
      </c>
      <c r="R56" s="25">
        <v>0</v>
      </c>
      <c r="S56" s="23"/>
    </row>
    <row r="57" spans="1:19" ht="39.75" customHeight="1">
      <c r="A57" s="13" t="s">
        <v>133</v>
      </c>
      <c r="B57" s="14"/>
      <c r="C57" s="14"/>
      <c r="D57" s="14" t="s">
        <v>134</v>
      </c>
      <c r="E57" s="13" t="s">
        <v>22</v>
      </c>
      <c r="F57" s="13" t="s">
        <v>23</v>
      </c>
      <c r="G57" s="15">
        <v>38818592.670000002</v>
      </c>
      <c r="H57" s="15">
        <v>0</v>
      </c>
      <c r="I57" s="16">
        <v>-21869426</v>
      </c>
      <c r="J57" s="15">
        <f t="shared" si="14"/>
        <v>16949166.670000002</v>
      </c>
      <c r="K57" s="15">
        <v>0</v>
      </c>
      <c r="L57" s="15">
        <v>0</v>
      </c>
      <c r="M57" s="16">
        <v>0</v>
      </c>
      <c r="N57" s="15">
        <v>0</v>
      </c>
      <c r="O57" s="15">
        <v>0</v>
      </c>
      <c r="P57" s="15">
        <v>0</v>
      </c>
      <c r="Q57" s="16">
        <v>0</v>
      </c>
      <c r="R57" s="15">
        <v>0</v>
      </c>
      <c r="S57" s="17" t="s">
        <v>135</v>
      </c>
    </row>
    <row r="58" spans="1:19" ht="25.5">
      <c r="A58" s="20" t="s">
        <v>57</v>
      </c>
      <c r="B58" s="3" t="s">
        <v>17</v>
      </c>
      <c r="C58" s="3" t="s">
        <v>17</v>
      </c>
      <c r="D58" s="3" t="s">
        <v>17</v>
      </c>
      <c r="E58" s="20"/>
      <c r="F58" s="20"/>
      <c r="G58" s="21">
        <v>1252501977.6300001</v>
      </c>
      <c r="H58" s="21">
        <f t="shared" si="28"/>
        <v>-324000000</v>
      </c>
      <c r="I58" s="22">
        <f t="shared" si="29"/>
        <v>-324000000</v>
      </c>
      <c r="J58" s="21">
        <f t="shared" si="14"/>
        <v>928501977.63000011</v>
      </c>
      <c r="K58" s="21">
        <v>2549475963.8800001</v>
      </c>
      <c r="L58" s="21">
        <v>24000000</v>
      </c>
      <c r="M58" s="22">
        <f t="shared" ref="M58:M64" si="30">L58</f>
        <v>24000000</v>
      </c>
      <c r="N58" s="21">
        <f t="shared" si="15"/>
        <v>2573475963.8800001</v>
      </c>
      <c r="O58" s="21">
        <v>5000793291.0100002</v>
      </c>
      <c r="P58" s="21">
        <f>P59</f>
        <v>0</v>
      </c>
      <c r="Q58" s="22">
        <f>Q59</f>
        <v>0</v>
      </c>
      <c r="R58" s="21">
        <f t="shared" si="6"/>
        <v>5000793291.0100002</v>
      </c>
      <c r="S58" s="20"/>
    </row>
    <row r="59" spans="1:19" ht="39.75" customHeight="1">
      <c r="A59" s="23" t="s">
        <v>136</v>
      </c>
      <c r="B59" s="24" t="s">
        <v>137</v>
      </c>
      <c r="C59" s="24" t="s">
        <v>38</v>
      </c>
      <c r="D59" s="24" t="s">
        <v>17</v>
      </c>
      <c r="E59" s="23"/>
      <c r="F59" s="23"/>
      <c r="G59" s="25">
        <v>989777240.96000004</v>
      </c>
      <c r="H59" s="25">
        <f>H60+H61</f>
        <v>-324000000</v>
      </c>
      <c r="I59" s="26">
        <f>I60+I61</f>
        <v>-324000000</v>
      </c>
      <c r="J59" s="25">
        <f t="shared" si="14"/>
        <v>665777240.96000004</v>
      </c>
      <c r="K59" s="25">
        <v>1540791838.79</v>
      </c>
      <c r="L59" s="25">
        <v>24000000</v>
      </c>
      <c r="M59" s="26">
        <f t="shared" si="30"/>
        <v>24000000</v>
      </c>
      <c r="N59" s="25">
        <f t="shared" si="15"/>
        <v>1564791838.79</v>
      </c>
      <c r="O59" s="25">
        <v>3045466250.6799998</v>
      </c>
      <c r="P59" s="25">
        <f>P60+P61</f>
        <v>0</v>
      </c>
      <c r="Q59" s="26">
        <f>Q60+Q61</f>
        <v>0</v>
      </c>
      <c r="R59" s="25">
        <f t="shared" si="6"/>
        <v>3045466250.6799998</v>
      </c>
      <c r="S59" s="23"/>
    </row>
    <row r="60" spans="1:19" ht="39.75" customHeight="1">
      <c r="A60" s="13" t="s">
        <v>138</v>
      </c>
      <c r="B60" s="14"/>
      <c r="C60" s="14"/>
      <c r="D60" s="14" t="s">
        <v>139</v>
      </c>
      <c r="E60" s="13" t="s">
        <v>77</v>
      </c>
      <c r="F60" s="13" t="s">
        <v>42</v>
      </c>
      <c r="G60" s="15">
        <v>482166107.29000002</v>
      </c>
      <c r="H60" s="15">
        <v>-300000000</v>
      </c>
      <c r="I60" s="16">
        <f t="shared" ref="I60:I61" si="31">H60</f>
        <v>-300000000</v>
      </c>
      <c r="J60" s="15">
        <f t="shared" si="14"/>
        <v>182166107.29000002</v>
      </c>
      <c r="K60" s="15">
        <v>482166107.29000002</v>
      </c>
      <c r="L60" s="15">
        <v>0</v>
      </c>
      <c r="M60" s="16">
        <f t="shared" si="30"/>
        <v>0</v>
      </c>
      <c r="N60" s="15">
        <f t="shared" si="15"/>
        <v>482166107.29000002</v>
      </c>
      <c r="O60" s="15">
        <v>420000000</v>
      </c>
      <c r="P60" s="15">
        <v>300000000</v>
      </c>
      <c r="Q60" s="16">
        <f t="shared" ref="Q60:Q61" si="32">P60</f>
        <v>300000000</v>
      </c>
      <c r="R60" s="15">
        <f t="shared" si="6"/>
        <v>720000000</v>
      </c>
      <c r="S60" s="17" t="s">
        <v>140</v>
      </c>
    </row>
    <row r="61" spans="1:19" ht="63.75">
      <c r="A61" s="13" t="s">
        <v>141</v>
      </c>
      <c r="B61" s="14"/>
      <c r="C61" s="14"/>
      <c r="D61" s="14" t="s">
        <v>142</v>
      </c>
      <c r="E61" s="13" t="s">
        <v>143</v>
      </c>
      <c r="F61" s="13" t="s">
        <v>5</v>
      </c>
      <c r="G61" s="15">
        <v>43000000</v>
      </c>
      <c r="H61" s="15">
        <v>-24000000</v>
      </c>
      <c r="I61" s="16">
        <f t="shared" si="31"/>
        <v>-24000000</v>
      </c>
      <c r="J61" s="15">
        <f t="shared" si="14"/>
        <v>19000000</v>
      </c>
      <c r="K61" s="15">
        <v>1058625731.5</v>
      </c>
      <c r="L61" s="15">
        <v>24000000</v>
      </c>
      <c r="M61" s="16">
        <f t="shared" si="30"/>
        <v>24000000</v>
      </c>
      <c r="N61" s="15">
        <f t="shared" si="15"/>
        <v>1082625731.5</v>
      </c>
      <c r="O61" s="15">
        <v>2625466250.6799998</v>
      </c>
      <c r="P61" s="15">
        <v>-300000000</v>
      </c>
      <c r="Q61" s="16">
        <f t="shared" si="32"/>
        <v>-300000000</v>
      </c>
      <c r="R61" s="15">
        <f t="shared" si="6"/>
        <v>2325466250.6799998</v>
      </c>
      <c r="S61" s="17" t="s">
        <v>144</v>
      </c>
    </row>
    <row r="62" spans="1:19" ht="39.75" customHeight="1">
      <c r="A62" s="20" t="s">
        <v>145</v>
      </c>
      <c r="B62" s="3" t="s">
        <v>17</v>
      </c>
      <c r="C62" s="3" t="s">
        <v>17</v>
      </c>
      <c r="D62" s="3" t="s">
        <v>17</v>
      </c>
      <c r="E62" s="20"/>
      <c r="F62" s="20"/>
      <c r="G62" s="21">
        <v>247965812.33000001</v>
      </c>
      <c r="H62" s="21">
        <f t="shared" ref="H62:H66" si="33">H63</f>
        <v>-120000000</v>
      </c>
      <c r="I62" s="22">
        <f t="shared" ref="I62:I63" si="34">I63</f>
        <v>-120000000</v>
      </c>
      <c r="J62" s="21">
        <f t="shared" si="14"/>
        <v>127965812.33000001</v>
      </c>
      <c r="K62" s="21">
        <v>0</v>
      </c>
      <c r="L62" s="21">
        <v>120000000</v>
      </c>
      <c r="M62" s="22">
        <f t="shared" si="30"/>
        <v>120000000</v>
      </c>
      <c r="N62" s="21">
        <f t="shared" si="15"/>
        <v>120000000</v>
      </c>
      <c r="O62" s="21">
        <v>0</v>
      </c>
      <c r="P62" s="21">
        <v>0</v>
      </c>
      <c r="Q62" s="22">
        <v>0</v>
      </c>
      <c r="R62" s="21">
        <f t="shared" si="6"/>
        <v>0</v>
      </c>
      <c r="S62" s="20"/>
    </row>
    <row r="63" spans="1:19" ht="39.75" customHeight="1">
      <c r="A63" s="23" t="s">
        <v>131</v>
      </c>
      <c r="B63" s="24" t="s">
        <v>146</v>
      </c>
      <c r="C63" s="24" t="s">
        <v>91</v>
      </c>
      <c r="D63" s="24" t="s">
        <v>17</v>
      </c>
      <c r="E63" s="23"/>
      <c r="F63" s="23"/>
      <c r="G63" s="25">
        <v>247965812.33000001</v>
      </c>
      <c r="H63" s="25">
        <f t="shared" si="33"/>
        <v>-120000000</v>
      </c>
      <c r="I63" s="26">
        <f t="shared" si="34"/>
        <v>-120000000</v>
      </c>
      <c r="J63" s="25">
        <f t="shared" si="14"/>
        <v>127965812.33000001</v>
      </c>
      <c r="K63" s="25">
        <v>0</v>
      </c>
      <c r="L63" s="25">
        <v>120000000</v>
      </c>
      <c r="M63" s="26">
        <f t="shared" si="30"/>
        <v>120000000</v>
      </c>
      <c r="N63" s="25">
        <f t="shared" si="15"/>
        <v>120000000</v>
      </c>
      <c r="O63" s="25">
        <v>0</v>
      </c>
      <c r="P63" s="25">
        <v>0</v>
      </c>
      <c r="Q63" s="26">
        <v>0</v>
      </c>
      <c r="R63" s="25">
        <f t="shared" si="6"/>
        <v>0</v>
      </c>
      <c r="S63" s="23"/>
    </row>
    <row r="64" spans="1:19" ht="51">
      <c r="A64" s="13" t="s">
        <v>147</v>
      </c>
      <c r="B64" s="14"/>
      <c r="C64" s="14"/>
      <c r="D64" s="14" t="s">
        <v>148</v>
      </c>
      <c r="E64" s="13" t="s">
        <v>22</v>
      </c>
      <c r="F64" s="13" t="s">
        <v>42</v>
      </c>
      <c r="G64" s="15">
        <v>247965812.33000001</v>
      </c>
      <c r="H64" s="15">
        <v>-120000000</v>
      </c>
      <c r="I64" s="16">
        <f>H64</f>
        <v>-120000000</v>
      </c>
      <c r="J64" s="15">
        <f t="shared" si="14"/>
        <v>127965812.33000001</v>
      </c>
      <c r="K64" s="15">
        <v>0</v>
      </c>
      <c r="L64" s="15">
        <v>120000000</v>
      </c>
      <c r="M64" s="16">
        <f t="shared" si="30"/>
        <v>120000000</v>
      </c>
      <c r="N64" s="15">
        <f t="shared" si="15"/>
        <v>120000000</v>
      </c>
      <c r="O64" s="15">
        <v>0</v>
      </c>
      <c r="P64" s="15">
        <v>0</v>
      </c>
      <c r="Q64" s="16">
        <v>0</v>
      </c>
      <c r="R64" s="15">
        <f t="shared" si="6"/>
        <v>0</v>
      </c>
      <c r="S64" s="17" t="s">
        <v>149</v>
      </c>
    </row>
    <row r="65" spans="1:19" ht="25.5">
      <c r="A65" s="20" t="s">
        <v>35</v>
      </c>
      <c r="B65" s="3" t="s">
        <v>17</v>
      </c>
      <c r="C65" s="3" t="s">
        <v>17</v>
      </c>
      <c r="D65" s="3" t="s">
        <v>17</v>
      </c>
      <c r="E65" s="20"/>
      <c r="F65" s="20"/>
      <c r="G65" s="21">
        <v>544099469.45000005</v>
      </c>
      <c r="H65" s="21">
        <f t="shared" si="33"/>
        <v>-75000000</v>
      </c>
      <c r="I65" s="22">
        <f t="shared" ref="I65:I66" si="35">I66</f>
        <v>-75000000</v>
      </c>
      <c r="J65" s="21">
        <f t="shared" si="14"/>
        <v>469099469.45000005</v>
      </c>
      <c r="K65" s="21">
        <f>K66</f>
        <v>320000000</v>
      </c>
      <c r="L65" s="21">
        <f>L67</f>
        <v>75000000</v>
      </c>
      <c r="M65" s="22">
        <f t="shared" ref="M65:M66" si="36">M66</f>
        <v>75000000</v>
      </c>
      <c r="N65" s="21">
        <f t="shared" si="15"/>
        <v>395000000</v>
      </c>
      <c r="O65" s="21">
        <v>0</v>
      </c>
      <c r="P65" s="21">
        <v>0</v>
      </c>
      <c r="Q65" s="22">
        <v>0</v>
      </c>
      <c r="R65" s="21">
        <f t="shared" si="6"/>
        <v>0</v>
      </c>
      <c r="S65" s="20"/>
    </row>
    <row r="66" spans="1:19" ht="76.5">
      <c r="A66" s="23" t="s">
        <v>150</v>
      </c>
      <c r="B66" s="24" t="s">
        <v>151</v>
      </c>
      <c r="C66" s="24" t="s">
        <v>91</v>
      </c>
      <c r="D66" s="24" t="s">
        <v>17</v>
      </c>
      <c r="E66" s="23"/>
      <c r="F66" s="23"/>
      <c r="G66" s="25">
        <v>144065256.31999999</v>
      </c>
      <c r="H66" s="25">
        <f t="shared" si="33"/>
        <v>-75000000</v>
      </c>
      <c r="I66" s="26">
        <f t="shared" si="35"/>
        <v>-75000000</v>
      </c>
      <c r="J66" s="25">
        <f t="shared" si="14"/>
        <v>69065256.319999993</v>
      </c>
      <c r="K66" s="25">
        <v>320000000</v>
      </c>
      <c r="L66" s="25">
        <v>75000000</v>
      </c>
      <c r="M66" s="26">
        <f t="shared" si="36"/>
        <v>75000000</v>
      </c>
      <c r="N66" s="25">
        <f t="shared" si="15"/>
        <v>395000000</v>
      </c>
      <c r="O66" s="25">
        <v>0</v>
      </c>
      <c r="P66" s="25">
        <v>0</v>
      </c>
      <c r="Q66" s="26">
        <v>0</v>
      </c>
      <c r="R66" s="25">
        <f t="shared" si="6"/>
        <v>0</v>
      </c>
      <c r="S66" s="23"/>
    </row>
    <row r="67" spans="1:19" ht="39.75" customHeight="1">
      <c r="A67" s="13" t="s">
        <v>152</v>
      </c>
      <c r="B67" s="14"/>
      <c r="C67" s="14"/>
      <c r="D67" s="14" t="s">
        <v>153</v>
      </c>
      <c r="E67" s="13" t="s">
        <v>22</v>
      </c>
      <c r="F67" s="13" t="s">
        <v>42</v>
      </c>
      <c r="G67" s="15">
        <v>144065256.31999999</v>
      </c>
      <c r="H67" s="15">
        <v>-75000000</v>
      </c>
      <c r="I67" s="16">
        <f>H67</f>
        <v>-75000000</v>
      </c>
      <c r="J67" s="15">
        <f t="shared" si="14"/>
        <v>69065256.319999993</v>
      </c>
      <c r="K67" s="15">
        <v>320000000</v>
      </c>
      <c r="L67" s="15">
        <v>75000000</v>
      </c>
      <c r="M67" s="16">
        <f>L67</f>
        <v>75000000</v>
      </c>
      <c r="N67" s="15">
        <f t="shared" si="15"/>
        <v>395000000</v>
      </c>
      <c r="O67" s="15">
        <v>0</v>
      </c>
      <c r="P67" s="15">
        <v>0</v>
      </c>
      <c r="Q67" s="16">
        <v>0</v>
      </c>
      <c r="R67" s="15">
        <f t="shared" si="6"/>
        <v>0</v>
      </c>
      <c r="S67" s="17" t="s">
        <v>121</v>
      </c>
    </row>
    <row r="68" spans="1:19" ht="26.25" customHeight="1">
      <c r="A68" s="20" t="s">
        <v>154</v>
      </c>
      <c r="B68" s="3" t="s">
        <v>17</v>
      </c>
      <c r="C68" s="3" t="s">
        <v>17</v>
      </c>
      <c r="D68" s="3" t="s">
        <v>17</v>
      </c>
      <c r="E68" s="20"/>
      <c r="F68" s="20"/>
      <c r="G68" s="21">
        <f>1406767873.57-118000000</f>
        <v>1288767873.5699999</v>
      </c>
      <c r="H68" s="21">
        <f>H69+H73</f>
        <v>-5000000</v>
      </c>
      <c r="I68" s="22">
        <f>I69+I73+I71+I76</f>
        <v>-10049656.600000001</v>
      </c>
      <c r="J68" s="21">
        <f t="shared" si="14"/>
        <v>1278718216.97</v>
      </c>
      <c r="K68" s="21">
        <v>1986777427.72</v>
      </c>
      <c r="L68" s="21">
        <f>L69+L73</f>
        <v>-219000000</v>
      </c>
      <c r="M68" s="22">
        <f>M69+M73+M71+M76</f>
        <v>-229000000</v>
      </c>
      <c r="N68" s="21">
        <f t="shared" si="15"/>
        <v>1757777427.72</v>
      </c>
      <c r="O68" s="21">
        <v>1742939535.98</v>
      </c>
      <c r="P68" s="21">
        <v>0</v>
      </c>
      <c r="Q68" s="22">
        <v>0</v>
      </c>
      <c r="R68" s="21">
        <f t="shared" si="6"/>
        <v>1742939535.98</v>
      </c>
      <c r="S68" s="20"/>
    </row>
    <row r="69" spans="1:19" ht="89.25">
      <c r="A69" s="23" t="s">
        <v>155</v>
      </c>
      <c r="B69" s="24" t="s">
        <v>156</v>
      </c>
      <c r="C69" s="24" t="s">
        <v>91</v>
      </c>
      <c r="D69" s="24" t="s">
        <v>17</v>
      </c>
      <c r="E69" s="23"/>
      <c r="F69" s="23"/>
      <c r="G69" s="25">
        <v>10000000</v>
      </c>
      <c r="H69" s="25">
        <f>H70</f>
        <v>-5000000</v>
      </c>
      <c r="I69" s="26">
        <f>I70</f>
        <v>-5000000</v>
      </c>
      <c r="J69" s="25">
        <f t="shared" si="14"/>
        <v>5000000</v>
      </c>
      <c r="K69" s="25">
        <v>560000000</v>
      </c>
      <c r="L69" s="25">
        <f>L70</f>
        <v>-219000000</v>
      </c>
      <c r="M69" s="26">
        <f>M70</f>
        <v>-229000000</v>
      </c>
      <c r="N69" s="25">
        <f t="shared" si="15"/>
        <v>331000000</v>
      </c>
      <c r="O69" s="25">
        <v>0</v>
      </c>
      <c r="P69" s="25">
        <v>0</v>
      </c>
      <c r="Q69" s="26">
        <v>0</v>
      </c>
      <c r="R69" s="25">
        <f t="shared" si="6"/>
        <v>0</v>
      </c>
      <c r="S69" s="23"/>
    </row>
    <row r="70" spans="1:19" ht="38.25">
      <c r="A70" s="13" t="s">
        <v>157</v>
      </c>
      <c r="B70" s="14"/>
      <c r="C70" s="14"/>
      <c r="D70" s="14" t="s">
        <v>158</v>
      </c>
      <c r="E70" s="13" t="s">
        <v>22</v>
      </c>
      <c r="F70" s="13" t="s">
        <v>42</v>
      </c>
      <c r="G70" s="15">
        <v>10000000</v>
      </c>
      <c r="H70" s="15">
        <v>-5000000</v>
      </c>
      <c r="I70" s="16">
        <f>H70</f>
        <v>-5000000</v>
      </c>
      <c r="J70" s="15">
        <f t="shared" si="14"/>
        <v>5000000</v>
      </c>
      <c r="K70" s="15">
        <v>560000000</v>
      </c>
      <c r="L70" s="15">
        <v>-219000000</v>
      </c>
      <c r="M70" s="16">
        <v>-229000000</v>
      </c>
      <c r="N70" s="15">
        <f t="shared" si="15"/>
        <v>331000000</v>
      </c>
      <c r="O70" s="15">
        <v>0</v>
      </c>
      <c r="P70" s="15">
        <v>0</v>
      </c>
      <c r="Q70" s="16">
        <v>0</v>
      </c>
      <c r="R70" s="15">
        <f t="shared" si="6"/>
        <v>0</v>
      </c>
      <c r="S70" s="17" t="s">
        <v>121</v>
      </c>
    </row>
    <row r="71" spans="1:19" ht="102">
      <c r="A71" s="23" t="s">
        <v>159</v>
      </c>
      <c r="B71" s="24" t="s">
        <v>160</v>
      </c>
      <c r="C71" s="24" t="s">
        <v>91</v>
      </c>
      <c r="D71" s="24" t="s">
        <v>17</v>
      </c>
      <c r="E71" s="23"/>
      <c r="F71" s="23"/>
      <c r="G71" s="25">
        <v>122208883</v>
      </c>
      <c r="H71" s="25">
        <f>H72</f>
        <v>0</v>
      </c>
      <c r="I71" s="26">
        <f>I72</f>
        <v>-36405429.170000002</v>
      </c>
      <c r="J71" s="25">
        <f t="shared" si="14"/>
        <v>85803453.829999998</v>
      </c>
      <c r="K71" s="25">
        <v>0</v>
      </c>
      <c r="L71" s="25">
        <v>0</v>
      </c>
      <c r="M71" s="26">
        <v>0</v>
      </c>
      <c r="N71" s="25">
        <v>0</v>
      </c>
      <c r="O71" s="25">
        <v>0</v>
      </c>
      <c r="P71" s="25">
        <v>0</v>
      </c>
      <c r="Q71" s="26">
        <v>0</v>
      </c>
      <c r="R71" s="25">
        <v>0</v>
      </c>
      <c r="S71" s="23"/>
    </row>
    <row r="72" spans="1:19" ht="63.75">
      <c r="A72" s="13" t="s">
        <v>161</v>
      </c>
      <c r="B72" s="14"/>
      <c r="C72" s="14"/>
      <c r="D72" s="14" t="s">
        <v>162</v>
      </c>
      <c r="E72" s="13" t="s">
        <v>22</v>
      </c>
      <c r="F72" s="13" t="s">
        <v>42</v>
      </c>
      <c r="G72" s="15">
        <v>122208883</v>
      </c>
      <c r="H72" s="15">
        <v>0</v>
      </c>
      <c r="I72" s="16">
        <v>-36405429.170000002</v>
      </c>
      <c r="J72" s="15">
        <f t="shared" si="14"/>
        <v>85803453.829999998</v>
      </c>
      <c r="K72" s="15">
        <v>0</v>
      </c>
      <c r="L72" s="15">
        <v>0</v>
      </c>
      <c r="M72" s="16">
        <v>0</v>
      </c>
      <c r="N72" s="15">
        <v>0</v>
      </c>
      <c r="O72" s="15">
        <v>0</v>
      </c>
      <c r="P72" s="15">
        <v>0</v>
      </c>
      <c r="Q72" s="16">
        <v>0</v>
      </c>
      <c r="R72" s="15">
        <v>0</v>
      </c>
      <c r="S72" s="17" t="s">
        <v>135</v>
      </c>
    </row>
    <row r="73" spans="1:19" ht="38.25">
      <c r="A73" s="23" t="s">
        <v>131</v>
      </c>
      <c r="B73" s="24" t="s">
        <v>163</v>
      </c>
      <c r="C73" s="24" t="s">
        <v>91</v>
      </c>
      <c r="D73" s="24" t="s">
        <v>17</v>
      </c>
      <c r="E73" s="23"/>
      <c r="F73" s="13"/>
      <c r="G73" s="25">
        <v>235209346.80000001</v>
      </c>
      <c r="H73" s="25">
        <f>H74+H75</f>
        <v>0</v>
      </c>
      <c r="I73" s="26">
        <f>I74+I75</f>
        <v>-5049656.5999999996</v>
      </c>
      <c r="J73" s="25">
        <f t="shared" si="14"/>
        <v>230159690.20000002</v>
      </c>
      <c r="K73" s="25">
        <v>0</v>
      </c>
      <c r="L73" s="25">
        <v>0</v>
      </c>
      <c r="M73" s="26">
        <v>0</v>
      </c>
      <c r="N73" s="25">
        <v>0</v>
      </c>
      <c r="O73" s="25">
        <v>0</v>
      </c>
      <c r="P73" s="25">
        <v>0</v>
      </c>
      <c r="Q73" s="26">
        <v>0</v>
      </c>
      <c r="R73" s="25">
        <v>0</v>
      </c>
      <c r="S73" s="17"/>
    </row>
    <row r="74" spans="1:19" ht="38.25">
      <c r="A74" s="13" t="s">
        <v>25</v>
      </c>
      <c r="B74" s="14"/>
      <c r="C74" s="14"/>
      <c r="D74" s="14" t="s">
        <v>26</v>
      </c>
      <c r="E74" s="13" t="s">
        <v>22</v>
      </c>
      <c r="F74" s="13" t="s">
        <v>23</v>
      </c>
      <c r="G74" s="15">
        <v>10669110.27</v>
      </c>
      <c r="H74" s="15">
        <v>0</v>
      </c>
      <c r="I74" s="16">
        <v>-2498276.9300000002</v>
      </c>
      <c r="J74" s="15">
        <f t="shared" si="14"/>
        <v>8170833.3399999999</v>
      </c>
      <c r="K74" s="15">
        <v>0</v>
      </c>
      <c r="L74" s="15">
        <v>0</v>
      </c>
      <c r="M74" s="16">
        <v>0</v>
      </c>
      <c r="N74" s="15">
        <v>0</v>
      </c>
      <c r="O74" s="15">
        <v>0</v>
      </c>
      <c r="P74" s="15">
        <v>0</v>
      </c>
      <c r="Q74" s="16">
        <v>0</v>
      </c>
      <c r="R74" s="15">
        <v>0</v>
      </c>
      <c r="S74" s="17" t="s">
        <v>135</v>
      </c>
    </row>
    <row r="75" spans="1:19" ht="25.5">
      <c r="A75" s="13" t="s">
        <v>164</v>
      </c>
      <c r="B75" s="14"/>
      <c r="C75" s="14"/>
      <c r="D75" s="14" t="s">
        <v>29</v>
      </c>
      <c r="E75" s="13" t="s">
        <v>22</v>
      </c>
      <c r="F75" s="13" t="s">
        <v>23</v>
      </c>
      <c r="G75" s="15">
        <v>7118046.3300000001</v>
      </c>
      <c r="H75" s="15">
        <v>0</v>
      </c>
      <c r="I75" s="16">
        <v>-2551379.67</v>
      </c>
      <c r="J75" s="15">
        <f t="shared" si="14"/>
        <v>4566666.66</v>
      </c>
      <c r="K75" s="15">
        <v>0</v>
      </c>
      <c r="L75" s="15">
        <v>0</v>
      </c>
      <c r="M75" s="16">
        <v>0</v>
      </c>
      <c r="N75" s="15">
        <v>0</v>
      </c>
      <c r="O75" s="15">
        <v>0</v>
      </c>
      <c r="P75" s="15">
        <v>0</v>
      </c>
      <c r="Q75" s="16">
        <v>0</v>
      </c>
      <c r="R75" s="15">
        <v>0</v>
      </c>
      <c r="S75" s="17" t="s">
        <v>135</v>
      </c>
    </row>
    <row r="76" spans="1:19" ht="25.5">
      <c r="A76" s="23" t="s">
        <v>165</v>
      </c>
      <c r="B76" s="24" t="s">
        <v>166</v>
      </c>
      <c r="C76" s="24" t="s">
        <v>38</v>
      </c>
      <c r="D76" s="24" t="s">
        <v>17</v>
      </c>
      <c r="E76" s="23"/>
      <c r="F76" s="13"/>
      <c r="G76" s="25">
        <v>696648764.29999995</v>
      </c>
      <c r="H76" s="25">
        <f>H77</f>
        <v>0</v>
      </c>
      <c r="I76" s="26">
        <f>I77</f>
        <v>36405429.170000002</v>
      </c>
      <c r="J76" s="25">
        <f t="shared" si="14"/>
        <v>733054193.46999991</v>
      </c>
      <c r="K76" s="25">
        <v>1173101322.02</v>
      </c>
      <c r="L76" s="25">
        <v>0</v>
      </c>
      <c r="M76" s="26">
        <v>0</v>
      </c>
      <c r="N76" s="25">
        <f t="shared" si="15"/>
        <v>1173101322.02</v>
      </c>
      <c r="O76" s="25">
        <v>1742939535.98</v>
      </c>
      <c r="P76" s="25">
        <v>0</v>
      </c>
      <c r="Q76" s="26">
        <v>0</v>
      </c>
      <c r="R76" s="25">
        <f t="shared" ref="R76:R84" si="37">O76+Q76</f>
        <v>1742939535.98</v>
      </c>
      <c r="S76" s="17"/>
    </row>
    <row r="77" spans="1:19" ht="25.5">
      <c r="A77" s="13" t="s">
        <v>167</v>
      </c>
      <c r="B77" s="14"/>
      <c r="C77" s="14"/>
      <c r="D77" s="14" t="s">
        <v>168</v>
      </c>
      <c r="E77" s="13" t="s">
        <v>169</v>
      </c>
      <c r="F77" s="13" t="s">
        <v>42</v>
      </c>
      <c r="G77" s="15">
        <v>156000000</v>
      </c>
      <c r="H77" s="15">
        <v>0</v>
      </c>
      <c r="I77" s="16">
        <v>36405429.170000002</v>
      </c>
      <c r="J77" s="15">
        <f t="shared" si="14"/>
        <v>192405429.17000002</v>
      </c>
      <c r="K77" s="15">
        <v>0</v>
      </c>
      <c r="L77" s="15">
        <v>0</v>
      </c>
      <c r="M77" s="16">
        <v>0</v>
      </c>
      <c r="N77" s="15">
        <f t="shared" si="15"/>
        <v>0</v>
      </c>
      <c r="O77" s="15">
        <v>0</v>
      </c>
      <c r="P77" s="15">
        <v>0</v>
      </c>
      <c r="Q77" s="16">
        <v>0</v>
      </c>
      <c r="R77" s="15">
        <f t="shared" si="37"/>
        <v>0</v>
      </c>
      <c r="S77" s="17" t="s">
        <v>170</v>
      </c>
    </row>
    <row r="78" spans="1:19" ht="25.5">
      <c r="A78" s="20" t="s">
        <v>171</v>
      </c>
      <c r="B78" s="3" t="s">
        <v>17</v>
      </c>
      <c r="C78" s="3" t="s">
        <v>17</v>
      </c>
      <c r="D78" s="3" t="s">
        <v>17</v>
      </c>
      <c r="E78" s="20"/>
      <c r="F78" s="13"/>
      <c r="G78" s="21">
        <v>23630312.57</v>
      </c>
      <c r="H78" s="21">
        <f t="shared" ref="H78:H81" si="38">H79</f>
        <v>0</v>
      </c>
      <c r="I78" s="22">
        <f t="shared" ref="I78:I81" si="39">I79</f>
        <v>-10000000</v>
      </c>
      <c r="J78" s="21">
        <f t="shared" si="14"/>
        <v>13630312.57</v>
      </c>
      <c r="K78" s="21">
        <v>50000000</v>
      </c>
      <c r="L78" s="21">
        <f t="shared" ref="L78:L79" si="40">L79</f>
        <v>0</v>
      </c>
      <c r="M78" s="22">
        <f t="shared" ref="M78:M79" si="41">M79</f>
        <v>10000000</v>
      </c>
      <c r="N78" s="21">
        <f t="shared" si="15"/>
        <v>60000000</v>
      </c>
      <c r="O78" s="21">
        <v>0</v>
      </c>
      <c r="P78" s="21">
        <v>0</v>
      </c>
      <c r="Q78" s="22">
        <v>0</v>
      </c>
      <c r="R78" s="21">
        <v>0</v>
      </c>
      <c r="S78" s="17"/>
    </row>
    <row r="79" spans="1:19" ht="38.25">
      <c r="A79" s="23" t="s">
        <v>131</v>
      </c>
      <c r="B79" s="24" t="s">
        <v>172</v>
      </c>
      <c r="C79" s="24" t="s">
        <v>91</v>
      </c>
      <c r="D79" s="24" t="s">
        <v>17</v>
      </c>
      <c r="E79" s="23"/>
      <c r="F79" s="13"/>
      <c r="G79" s="25">
        <v>23630312.57</v>
      </c>
      <c r="H79" s="25">
        <f t="shared" si="38"/>
        <v>0</v>
      </c>
      <c r="I79" s="26">
        <f t="shared" si="39"/>
        <v>-10000000</v>
      </c>
      <c r="J79" s="25">
        <f t="shared" si="14"/>
        <v>13630312.57</v>
      </c>
      <c r="K79" s="25">
        <v>50000000</v>
      </c>
      <c r="L79" s="25">
        <f t="shared" si="40"/>
        <v>0</v>
      </c>
      <c r="M79" s="26">
        <f t="shared" si="41"/>
        <v>10000000</v>
      </c>
      <c r="N79" s="25">
        <f t="shared" si="15"/>
        <v>60000000</v>
      </c>
      <c r="O79" s="25">
        <v>0</v>
      </c>
      <c r="P79" s="25">
        <v>0</v>
      </c>
      <c r="Q79" s="26">
        <v>0</v>
      </c>
      <c r="R79" s="25">
        <v>0</v>
      </c>
      <c r="S79" s="17"/>
    </row>
    <row r="80" spans="1:19" ht="38.25">
      <c r="A80" s="13" t="s">
        <v>173</v>
      </c>
      <c r="B80" s="14"/>
      <c r="C80" s="14"/>
      <c r="D80" s="14" t="s">
        <v>174</v>
      </c>
      <c r="E80" s="13" t="s">
        <v>22</v>
      </c>
      <c r="F80" s="13" t="s">
        <v>175</v>
      </c>
      <c r="G80" s="15">
        <v>23630312.57</v>
      </c>
      <c r="H80" s="15">
        <v>0</v>
      </c>
      <c r="I80" s="16">
        <v>-10000000</v>
      </c>
      <c r="J80" s="15">
        <f t="shared" si="14"/>
        <v>13630312.57</v>
      </c>
      <c r="K80" s="15">
        <v>50000000</v>
      </c>
      <c r="L80" s="15">
        <v>0</v>
      </c>
      <c r="M80" s="16">
        <v>10000000</v>
      </c>
      <c r="N80" s="15">
        <f t="shared" si="15"/>
        <v>60000000</v>
      </c>
      <c r="O80" s="15">
        <v>0</v>
      </c>
      <c r="P80" s="15">
        <v>0</v>
      </c>
      <c r="Q80" s="16">
        <v>0</v>
      </c>
      <c r="R80" s="15">
        <v>0</v>
      </c>
      <c r="S80" s="17" t="s">
        <v>176</v>
      </c>
    </row>
    <row r="81" spans="1:19" ht="25.5">
      <c r="A81" s="10" t="s">
        <v>177</v>
      </c>
      <c r="B81" s="11" t="s">
        <v>17</v>
      </c>
      <c r="C81" s="11" t="s">
        <v>17</v>
      </c>
      <c r="D81" s="11" t="s">
        <v>17</v>
      </c>
      <c r="E81" s="10"/>
      <c r="F81" s="10"/>
      <c r="G81" s="12">
        <v>200000000</v>
      </c>
      <c r="H81" s="12">
        <f t="shared" si="38"/>
        <v>5849630.2800000003</v>
      </c>
      <c r="I81" s="12">
        <f t="shared" si="39"/>
        <v>5849630.2800000003</v>
      </c>
      <c r="J81" s="12">
        <f t="shared" si="14"/>
        <v>205849630.28</v>
      </c>
      <c r="K81" s="12">
        <v>0</v>
      </c>
      <c r="L81" s="12">
        <v>0</v>
      </c>
      <c r="M81" s="12">
        <v>0</v>
      </c>
      <c r="N81" s="12">
        <f t="shared" si="15"/>
        <v>0</v>
      </c>
      <c r="O81" s="12">
        <v>0</v>
      </c>
      <c r="P81" s="12">
        <v>0</v>
      </c>
      <c r="Q81" s="12">
        <v>0</v>
      </c>
      <c r="R81" s="12">
        <f t="shared" si="37"/>
        <v>0</v>
      </c>
      <c r="S81" s="10"/>
    </row>
    <row r="82" spans="1:19" ht="26.25" customHeight="1">
      <c r="A82" s="20" t="s">
        <v>72</v>
      </c>
      <c r="B82" s="3" t="s">
        <v>17</v>
      </c>
      <c r="C82" s="3" t="s">
        <v>17</v>
      </c>
      <c r="D82" s="3" t="s">
        <v>17</v>
      </c>
      <c r="E82" s="20"/>
      <c r="F82" s="20"/>
      <c r="G82" s="21">
        <v>200000000</v>
      </c>
      <c r="H82" s="21">
        <f>H83+H85</f>
        <v>5849630.2800000003</v>
      </c>
      <c r="I82" s="22">
        <f>I83+I85</f>
        <v>5849630.2800000003</v>
      </c>
      <c r="J82" s="21">
        <f t="shared" si="14"/>
        <v>205849630.28</v>
      </c>
      <c r="K82" s="21">
        <v>0</v>
      </c>
      <c r="L82" s="21">
        <v>0</v>
      </c>
      <c r="M82" s="22">
        <v>0</v>
      </c>
      <c r="N82" s="21">
        <f t="shared" si="15"/>
        <v>0</v>
      </c>
      <c r="O82" s="21">
        <v>0</v>
      </c>
      <c r="P82" s="21">
        <v>0</v>
      </c>
      <c r="Q82" s="22">
        <v>0</v>
      </c>
      <c r="R82" s="21">
        <f t="shared" si="37"/>
        <v>0</v>
      </c>
      <c r="S82" s="20"/>
    </row>
    <row r="83" spans="1:19" ht="38.25">
      <c r="A83" s="23" t="s">
        <v>178</v>
      </c>
      <c r="B83" s="24" t="s">
        <v>179</v>
      </c>
      <c r="C83" s="24" t="s">
        <v>180</v>
      </c>
      <c r="D83" s="24" t="s">
        <v>17</v>
      </c>
      <c r="E83" s="23"/>
      <c r="F83" s="23"/>
      <c r="G83" s="25">
        <v>0</v>
      </c>
      <c r="H83" s="25">
        <f>H84</f>
        <v>6202000</v>
      </c>
      <c r="I83" s="26">
        <f>I84</f>
        <v>6202000</v>
      </c>
      <c r="J83" s="25">
        <f t="shared" si="14"/>
        <v>6202000</v>
      </c>
      <c r="K83" s="25">
        <v>0</v>
      </c>
      <c r="L83" s="25">
        <v>0</v>
      </c>
      <c r="M83" s="26">
        <v>0</v>
      </c>
      <c r="N83" s="25">
        <f t="shared" si="15"/>
        <v>0</v>
      </c>
      <c r="O83" s="25">
        <v>0</v>
      </c>
      <c r="P83" s="25">
        <v>0</v>
      </c>
      <c r="Q83" s="26">
        <v>0</v>
      </c>
      <c r="R83" s="25">
        <f t="shared" si="37"/>
        <v>0</v>
      </c>
      <c r="S83" s="23"/>
    </row>
    <row r="84" spans="1:19" ht="51">
      <c r="A84" s="13" t="s">
        <v>178</v>
      </c>
      <c r="B84" s="14"/>
      <c r="C84" s="14"/>
      <c r="D84" s="14" t="s">
        <v>181</v>
      </c>
      <c r="E84" s="13" t="s">
        <v>22</v>
      </c>
      <c r="F84" s="13" t="s">
        <v>182</v>
      </c>
      <c r="G84" s="15">
        <v>0</v>
      </c>
      <c r="H84" s="15">
        <v>6202000</v>
      </c>
      <c r="I84" s="16">
        <f>H84</f>
        <v>6202000</v>
      </c>
      <c r="J84" s="15">
        <f t="shared" si="14"/>
        <v>6202000</v>
      </c>
      <c r="K84" s="15">
        <v>0</v>
      </c>
      <c r="L84" s="15">
        <v>0</v>
      </c>
      <c r="M84" s="16">
        <v>0</v>
      </c>
      <c r="N84" s="15">
        <f t="shared" si="15"/>
        <v>0</v>
      </c>
      <c r="O84" s="15">
        <v>0</v>
      </c>
      <c r="P84" s="15">
        <v>0</v>
      </c>
      <c r="Q84" s="16">
        <v>0</v>
      </c>
      <c r="R84" s="15">
        <f t="shared" si="37"/>
        <v>0</v>
      </c>
      <c r="S84" s="17" t="s">
        <v>183</v>
      </c>
    </row>
    <row r="85" spans="1:19" ht="39.75" customHeight="1">
      <c r="A85" s="23" t="s">
        <v>184</v>
      </c>
      <c r="B85" s="24" t="s">
        <v>185</v>
      </c>
      <c r="C85" s="24" t="s">
        <v>180</v>
      </c>
      <c r="D85" s="24" t="s">
        <v>17</v>
      </c>
      <c r="E85" s="23"/>
      <c r="F85" s="28"/>
      <c r="G85" s="25">
        <v>200000000</v>
      </c>
      <c r="H85" s="25">
        <f>H86</f>
        <v>-352369.72</v>
      </c>
      <c r="I85" s="26">
        <f>I86</f>
        <v>-352369.72</v>
      </c>
      <c r="J85" s="25">
        <v>199647630.28</v>
      </c>
      <c r="K85" s="25">
        <v>0</v>
      </c>
      <c r="L85" s="25">
        <v>0</v>
      </c>
      <c r="M85" s="26">
        <v>0</v>
      </c>
      <c r="N85" s="25">
        <v>0</v>
      </c>
      <c r="O85" s="25">
        <v>0</v>
      </c>
      <c r="P85" s="25">
        <v>0</v>
      </c>
      <c r="Q85" s="26">
        <v>0</v>
      </c>
      <c r="R85" s="25">
        <v>0</v>
      </c>
      <c r="S85" s="28"/>
    </row>
    <row r="86" spans="1:19" ht="38.25">
      <c r="A86" s="13" t="s">
        <v>186</v>
      </c>
      <c r="B86" s="14"/>
      <c r="C86" s="14"/>
      <c r="D86" s="14" t="s">
        <v>187</v>
      </c>
      <c r="E86" s="13" t="s">
        <v>22</v>
      </c>
      <c r="F86" s="13" t="s">
        <v>182</v>
      </c>
      <c r="G86" s="15">
        <v>200000000</v>
      </c>
      <c r="H86" s="15">
        <v>-352369.72</v>
      </c>
      <c r="I86" s="16">
        <f>H86</f>
        <v>-352369.72</v>
      </c>
      <c r="J86" s="15">
        <v>199647630.28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5">
        <v>0</v>
      </c>
      <c r="Q86" s="16">
        <v>0</v>
      </c>
      <c r="R86" s="15">
        <v>0</v>
      </c>
      <c r="S86" s="28" t="s">
        <v>188</v>
      </c>
    </row>
  </sheetData>
  <mergeCells count="11">
    <mergeCell ref="A1:S1"/>
    <mergeCell ref="A2:A3"/>
    <mergeCell ref="B2:B3"/>
    <mergeCell ref="C2:C3"/>
    <mergeCell ref="D2:D3"/>
    <mergeCell ref="E2:E3"/>
    <mergeCell ref="F2:F3"/>
    <mergeCell ref="G2:J2"/>
    <mergeCell ref="K2:N2"/>
    <mergeCell ref="O2:R2"/>
    <mergeCell ref="S2:S3"/>
  </mergeCells>
  <printOptions horizontalCentered="1"/>
  <pageMargins left="0.31496062992125984" right="0.19685039370078741" top="0.31496062992125984" bottom="0.23622047244094491" header="0.19685039370078741" footer="0.19685039370078741"/>
  <pageSetup paperSize="9" scale="38" fitToHeight="0" orientation="landscape" r:id="rId1"/>
  <headerFooter differentFirst="1">
    <oddHeader>&amp;R&amp;12&amp;P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Table1_2</vt:lpstr>
      <vt:lpstr>Table1_2!Print_Titles</vt:lpstr>
      <vt:lpstr>Table1_2!Print_Titles_0</vt:lpstr>
      <vt:lpstr>Table1_2!Заголовки_для_печати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Таран Елизавета Павловна</cp:lastModifiedBy>
  <cp:revision>33</cp:revision>
  <cp:lastPrinted>2025-06-18T23:54:34Z</cp:lastPrinted>
  <dcterms:created xsi:type="dcterms:W3CDTF">2006-09-16T00:00:00Z</dcterms:created>
  <dcterms:modified xsi:type="dcterms:W3CDTF">2025-06-18T23:56:52Z</dcterms:modified>
  <dc:language>ru-RU</dc:language>
</cp:coreProperties>
</file>