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Мин-во финансов\Отдел организации бюджетного процесса\Общая отдела\ИЗМЕНЕНИЯ\ИЗМЕНЕНИЯ 2023\Изменения 2023-1\"/>
    </mc:Choice>
  </mc:AlternateContent>
  <bookViews>
    <workbookView xWindow="0" yWindow="0" windowWidth="28800" windowHeight="11100" tabRatio="500"/>
  </bookViews>
  <sheets>
    <sheet name="Table1" sheetId="1" r:id="rId1"/>
  </sheets>
  <definedNames>
    <definedName name="_xlnm.Print_Titles" localSheetId="0">Table1!$3:$4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20" i="1" l="1"/>
  <c r="O17" i="1"/>
  <c r="N19" i="1"/>
  <c r="N16" i="1" s="1"/>
  <c r="N10" i="1"/>
  <c r="N9" i="1" s="1"/>
  <c r="J20" i="1"/>
  <c r="I19" i="1"/>
  <c r="H19" i="1"/>
  <c r="G19" i="1"/>
  <c r="J18" i="1"/>
  <c r="I17" i="1"/>
  <c r="I16" i="1" s="1"/>
  <c r="H17" i="1"/>
  <c r="G17" i="1"/>
  <c r="G16" i="1" s="1"/>
  <c r="J13" i="1"/>
  <c r="J12" i="1"/>
  <c r="J11" i="1"/>
  <c r="I10" i="1"/>
  <c r="I9" i="1" s="1"/>
  <c r="I8" i="1" s="1"/>
  <c r="H10" i="1"/>
  <c r="G10" i="1"/>
  <c r="G9" i="1" s="1"/>
  <c r="G8" i="1" s="1"/>
  <c r="Q6" i="1"/>
  <c r="R6" i="1" s="1"/>
  <c r="L6" i="1"/>
  <c r="K5" i="1"/>
  <c r="L5" i="1" s="1"/>
  <c r="O16" i="1" l="1"/>
  <c r="N15" i="1"/>
  <c r="N6" i="1" s="1"/>
  <c r="N5" i="1" s="1"/>
  <c r="O5" i="1" s="1"/>
  <c r="O19" i="1"/>
  <c r="H9" i="1"/>
  <c r="H8" i="1" s="1"/>
  <c r="J8" i="1" s="1"/>
  <c r="H16" i="1"/>
  <c r="J16" i="1" s="1"/>
  <c r="J10" i="1"/>
  <c r="J17" i="1"/>
  <c r="J19" i="1"/>
  <c r="Q5" i="1"/>
  <c r="R5" i="1" s="1"/>
  <c r="O15" i="1" l="1"/>
  <c r="J9" i="1"/>
  <c r="I15" i="1"/>
  <c r="I6" i="1" s="1"/>
  <c r="I5" i="1" s="1"/>
  <c r="H15" i="1"/>
  <c r="H6" i="1" s="1"/>
  <c r="H5" i="1" s="1"/>
  <c r="G15" i="1"/>
  <c r="O6" i="1" l="1"/>
  <c r="J15" i="1"/>
  <c r="G6" i="1"/>
  <c r="G5" i="1" l="1"/>
  <c r="J5" i="1" s="1"/>
  <c r="J6" i="1"/>
</calcChain>
</file>

<file path=xl/sharedStrings.xml><?xml version="1.0" encoding="utf-8"?>
<sst xmlns="http://schemas.openxmlformats.org/spreadsheetml/2006/main" count="82" uniqueCount="54">
  <si>
    <t>Показатели</t>
  </si>
  <si>
    <t>Целевая статья</t>
  </si>
  <si>
    <t>Вид расходов</t>
  </si>
  <si>
    <t>Код объекта</t>
  </si>
  <si>
    <t>Муниципальное образование</t>
  </si>
  <si>
    <t>2023 год</t>
  </si>
  <si>
    <t>2024 год</t>
  </si>
  <si>
    <t>2025 год</t>
  </si>
  <si>
    <t>Примечания
(при наличии поручений Губернатора ПК, первого вице-губернатора ПК указать реквизиты поручения)</t>
  </si>
  <si>
    <t>Бюджет 2023 год</t>
  </si>
  <si>
    <t>Лимиты 2022 в 2023</t>
  </si>
  <si>
    <t>Восстановление остатков</t>
  </si>
  <si>
    <t>Дополнительная потребность</t>
  </si>
  <si>
    <t>Контроль</t>
  </si>
  <si>
    <t>Предложения ГРБС</t>
  </si>
  <si>
    <t>Бюджет 
(с учетом изменений)</t>
  </si>
  <si>
    <t>Бюджет 2024 год</t>
  </si>
  <si>
    <t>Бюджет 2025 год</t>
  </si>
  <si>
    <t>РАСХОДЫ АИП всего (+/-)</t>
  </si>
  <si>
    <t>Х</t>
  </si>
  <si>
    <t>Расчеты за счет средств :краевой бюджет всего, в том числе</t>
  </si>
  <si>
    <t>522</t>
  </si>
  <si>
    <t>Развитие физической культуры и спорта Приморского края на 2020 - 2027 годы</t>
  </si>
  <si>
    <t>Приморский край</t>
  </si>
  <si>
    <t>Заместитель председателя Правительства ПК Петров Михаил Владимирович</t>
  </si>
  <si>
    <t>министерство транспорта и дорожного хозяйства Приморского края</t>
  </si>
  <si>
    <t>Развитие транспортного комплекса Приморского края на 2020 - 2027 годы</t>
  </si>
  <si>
    <t>Проектирование (включая изыскания), строительство, реконструкция автомобильных дорог общего пользования регионального или межмуниципального значения и искусственных сооружений на них</t>
  </si>
  <si>
    <t>1220244000</t>
  </si>
  <si>
    <t>414</t>
  </si>
  <si>
    <t>Строительство мостового перехода через р. Арсеньевка на км 94 автомобильной дороги Кировский - Николо - Михайловка - Яковлевка в Приморском крае</t>
  </si>
  <si>
    <t>754.12.0409.00.008</t>
  </si>
  <si>
    <t>«Реконструкция автомобильной дороги местного значения от с. Петровка до территории ПМЗ»</t>
  </si>
  <si>
    <t>754.12.0409.03.371</t>
  </si>
  <si>
    <t>Городской округ Большой Камень</t>
  </si>
  <si>
    <t>«Реконструкция автомобильной дороги от ул. Маслакова вдоль Судостроительного комплекса «Звезда» до территории ПМЗ»</t>
  </si>
  <si>
    <t>754.12.0409.03.372</t>
  </si>
  <si>
    <t>министерство строительства Приморского края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</si>
  <si>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(cтроительство крытого футбольного манежа в г. Владивостоке, в том числе проектно-изыскательские работы)</t>
  </si>
  <si>
    <t>091P551391</t>
  </si>
  <si>
    <t>Строительство крытого футбольного манежа в г.Владивостоке, в том числе проектно-изыскательские работы</t>
  </si>
  <si>
    <t>775.09.1102.00.013</t>
  </si>
  <si>
    <t>Развитие спортивной инфраструктуры, находящейся в муниципальной собственности</t>
  </si>
  <si>
    <t>0940192680</t>
  </si>
  <si>
    <t>Реконструкция стадиона "Авангард" с трибунами на 2500 посадочных мест, расположенный по адресу: г.Арсеньев, ул. Ломоносова, д. 7/3</t>
  </si>
  <si>
    <t>775.09.1102.12.0033</t>
  </si>
  <si>
    <t>Городской округ ЗАТО Фокино</t>
  </si>
  <si>
    <t>Перераспределение для соблюдения графика строительства, источник — средства Минспорта</t>
  </si>
  <si>
    <t>Заместитель председателя Правительства ПК Прокопчук Валерий Иосифович</t>
  </si>
  <si>
    <t>2024 год — дополнительная потребность по исключению экспертизы, источник — средства Минспорта</t>
  </si>
  <si>
    <t>Источник для а/д до территории ПМЗ</t>
  </si>
  <si>
    <t xml:space="preserve">Увеличение в целях заключения контракта на проетирование
</t>
  </si>
  <si>
    <t xml:space="preserve">Предложения в адресную инвестиционную программу на 2024 год по изменению бюджетных ассигнований по расходам инвестиционного характера  </t>
  </si>
  <si>
    <t>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</si>
</sst>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i/>
      <sz val="10"/>
      <color rgb="FF000000"/>
      <name val="Times New Roman"/>
      <charset val="1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0FFF0"/>
        <bgColor rgb="FFFFFFFF"/>
      </patternFill>
    </fill>
    <fill>
      <patternFill patternType="solid">
        <fgColor rgb="FFFFFACD"/>
        <bgColor rgb="FFF0FFF0"/>
      </patternFill>
    </fill>
    <fill>
      <patternFill patternType="solid">
        <fgColor rgb="FFE0FFFF"/>
        <bgColor rgb="FFF0FFF0"/>
      </patternFill>
    </fill>
    <fill>
      <patternFill patternType="solid">
        <fgColor rgb="FFFFDAB9"/>
        <bgColor rgb="FFFAC090"/>
      </patternFill>
    </fill>
    <fill>
      <patternFill patternType="solid">
        <fgColor rgb="FFFAC090"/>
        <bgColor rgb="FFFFDAB9"/>
      </patternFill>
    </fill>
    <fill>
      <patternFill patternType="solid">
        <fgColor rgb="FFFFFFFF"/>
        <bgColor rgb="FFF0FFF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top" wrapText="1"/>
    </xf>
  </cellStyleXfs>
  <cellXfs count="26">
    <xf numFmtId="0" fontId="0" fillId="0" borderId="0" xfId="0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top" wrapText="1"/>
    </xf>
    <xf numFmtId="0" fontId="0" fillId="3" borderId="1" xfId="0" applyFont="1" applyFill="1" applyBorder="1" applyAlignment="1">
      <alignment horizontal="center" vertical="center" wrapText="1"/>
    </xf>
    <xf numFmtId="4" fontId="0" fillId="3" borderId="1" xfId="0" applyNumberFormat="1" applyFont="1" applyFill="1" applyBorder="1" applyAlignment="1">
      <alignment horizontal="center" vertical="top" wrapText="1"/>
    </xf>
    <xf numFmtId="0" fontId="0" fillId="5" borderId="1" xfId="0" applyFont="1" applyFill="1" applyBorder="1" applyAlignment="1">
      <alignment horizontal="center" vertical="top" wrapText="1"/>
    </xf>
    <xf numFmtId="0" fontId="0" fillId="5" borderId="1" xfId="0" applyFont="1" applyFill="1" applyBorder="1" applyAlignment="1">
      <alignment horizontal="center" vertical="center" wrapText="1"/>
    </xf>
    <xf numFmtId="4" fontId="0" fillId="5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top" wrapText="1"/>
    </xf>
    <xf numFmtId="4" fontId="0" fillId="6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0" fillId="7" borderId="1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0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9999FF"/>
      <rgbColor rgb="FF993366"/>
      <rgbColor rgb="FFFFFACD"/>
      <rgbColor rgb="FFE0FFFF"/>
      <rgbColor rgb="FF660066"/>
      <rgbColor rgb="FFD99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FF0"/>
      <rgbColor rgb="FFCCFFCC"/>
      <rgbColor rgb="FFFFDAB9"/>
      <rgbColor rgb="FF99CCFF"/>
      <rgbColor rgb="FFFF99CC"/>
      <rgbColor rgb="FFCC99FF"/>
      <rgbColor rgb="FFFAC090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1859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13</xdr:col>
      <xdr:colOff>762000</xdr:colOff>
      <xdr:row>6</xdr:row>
      <xdr:rowOff>0</xdr:rowOff>
    </xdr:to>
    <xdr:sp macro="" textlink="">
      <xdr:nvSpPr>
        <xdr:cNvPr id="1026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tabSelected="1" zoomScale="104" zoomScaleNormal="104" workbookViewId="0">
      <selection activeCell="AB16" sqref="AB16"/>
    </sheetView>
  </sheetViews>
  <sheetFormatPr defaultColWidth="8.6640625" defaultRowHeight="12.75" x14ac:dyDescent="0.2"/>
  <cols>
    <col min="1" max="1" width="82.5" customWidth="1"/>
    <col min="2" max="2" width="13.6640625" hidden="1" customWidth="1"/>
    <col min="3" max="3" width="10" hidden="1" customWidth="1"/>
    <col min="4" max="4" width="11.6640625" hidden="1" customWidth="1"/>
    <col min="5" max="5" width="20" hidden="1" customWidth="1"/>
    <col min="6" max="10" width="18.1640625" hidden="1" customWidth="1"/>
    <col min="11" max="11" width="17.1640625" hidden="1" customWidth="1"/>
    <col min="12" max="12" width="18.1640625" hidden="1" customWidth="1"/>
    <col min="13" max="13" width="18.1640625" customWidth="1"/>
    <col min="14" max="14" width="16.33203125" customWidth="1"/>
    <col min="15" max="15" width="18.1640625" customWidth="1"/>
    <col min="16" max="16" width="18.1640625" hidden="1" customWidth="1"/>
    <col min="17" max="17" width="17" hidden="1" customWidth="1"/>
    <col min="18" max="18" width="18.1640625" hidden="1" customWidth="1"/>
    <col min="19" max="19" width="43.33203125" customWidth="1"/>
  </cols>
  <sheetData>
    <row r="1" spans="1:19" ht="22.5" customHeight="1" x14ac:dyDescent="0.2">
      <c r="A1" s="22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12.75" customHeight="1" x14ac:dyDescent="0.2">
      <c r="A2" s="23" t="s">
        <v>53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2.75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/>
      <c r="H3" s="25"/>
      <c r="I3" s="25"/>
      <c r="J3" s="25"/>
      <c r="K3" s="25"/>
      <c r="L3" s="25"/>
      <c r="M3" s="25" t="s">
        <v>6</v>
      </c>
      <c r="N3" s="25"/>
      <c r="O3" s="25"/>
      <c r="P3" s="25" t="s">
        <v>7</v>
      </c>
      <c r="Q3" s="25"/>
      <c r="R3" s="25"/>
      <c r="S3" s="25" t="s">
        <v>8</v>
      </c>
    </row>
    <row r="4" spans="1:19" ht="38.25" x14ac:dyDescent="0.2">
      <c r="A4" s="25"/>
      <c r="B4" s="25"/>
      <c r="C4" s="25"/>
      <c r="D4" s="25"/>
      <c r="E4" s="25"/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14</v>
      </c>
      <c r="O4" s="1" t="s">
        <v>15</v>
      </c>
      <c r="P4" s="1" t="s">
        <v>17</v>
      </c>
      <c r="Q4" s="1" t="s">
        <v>14</v>
      </c>
      <c r="R4" s="1" t="s">
        <v>15</v>
      </c>
      <c r="S4" s="25"/>
    </row>
    <row r="5" spans="1:19" x14ac:dyDescent="0.2">
      <c r="A5" s="2" t="s">
        <v>18</v>
      </c>
      <c r="B5" s="2" t="s">
        <v>19</v>
      </c>
      <c r="C5" s="2" t="s">
        <v>19</v>
      </c>
      <c r="D5" s="2" t="s">
        <v>19</v>
      </c>
      <c r="E5" s="2"/>
      <c r="F5" s="3">
        <v>20503274006.220001</v>
      </c>
      <c r="G5" s="3" t="e">
        <f>G6+#REF!</f>
        <v>#REF!</v>
      </c>
      <c r="H5" s="3" t="e">
        <f>H6+#REF!</f>
        <v>#REF!</v>
      </c>
      <c r="I5" s="3" t="e">
        <f>I6+#REF!</f>
        <v>#REF!</v>
      </c>
      <c r="J5" s="3" t="e">
        <f>G5+H5+I5-K5</f>
        <v>#REF!</v>
      </c>
      <c r="K5" s="3">
        <f>1512973941.79+8651000</f>
        <v>1521624941.79</v>
      </c>
      <c r="L5" s="3">
        <f>F5+K5</f>
        <v>22024898948.010002</v>
      </c>
      <c r="M5" s="3">
        <v>11548829257.209999</v>
      </c>
      <c r="N5" s="3">
        <f>N6</f>
        <v>679978420</v>
      </c>
      <c r="O5" s="3">
        <f>M5+N5</f>
        <v>12228807677.209999</v>
      </c>
      <c r="P5" s="3">
        <v>7435445338.6899996</v>
      </c>
      <c r="Q5" s="3" t="e">
        <f>Q6+#REF!</f>
        <v>#REF!</v>
      </c>
      <c r="R5" s="3" t="e">
        <f>P5+Q5</f>
        <v>#REF!</v>
      </c>
      <c r="S5" s="2"/>
    </row>
    <row r="6" spans="1:19" x14ac:dyDescent="0.2">
      <c r="A6" s="4" t="s">
        <v>20</v>
      </c>
      <c r="B6" s="5" t="s">
        <v>19</v>
      </c>
      <c r="C6" s="5" t="s">
        <v>19</v>
      </c>
      <c r="D6" s="5" t="s">
        <v>19</v>
      </c>
      <c r="E6" s="4"/>
      <c r="F6" s="6">
        <v>12651676688.92</v>
      </c>
      <c r="G6" s="6" t="e">
        <f>#REF!+#REF!+#REF!+G8+G15+#REF!+#REF!</f>
        <v>#REF!</v>
      </c>
      <c r="H6" s="6" t="e">
        <f>#REF!+#REF!+#REF!+H8+H15+#REF!+#REF!</f>
        <v>#REF!</v>
      </c>
      <c r="I6" s="6" t="e">
        <f>#REF!+#REF!+#REF!+I8+I15+#REF!+#REF!</f>
        <v>#REF!</v>
      </c>
      <c r="J6" s="6" t="e">
        <f>G6+H6+I6-K6</f>
        <v>#REF!</v>
      </c>
      <c r="K6" s="6">
        <v>1521624941.79</v>
      </c>
      <c r="L6" s="6">
        <f>F6+K6</f>
        <v>14173301630.709999</v>
      </c>
      <c r="M6" s="6">
        <v>6207632941.21</v>
      </c>
      <c r="N6" s="6">
        <f>N8+N15</f>
        <v>679978420</v>
      </c>
      <c r="O6" s="6">
        <f>M6+N6</f>
        <v>6887611361.21</v>
      </c>
      <c r="P6" s="6">
        <v>6134413779.6899996</v>
      </c>
      <c r="Q6" s="6" t="e">
        <f>#REF!+#REF!+#REF!+Q8+Q15+#REF!+#REF!</f>
        <v>#REF!</v>
      </c>
      <c r="R6" s="6" t="e">
        <f>P6+Q6</f>
        <v>#REF!</v>
      </c>
      <c r="S6" s="4"/>
    </row>
    <row r="7" spans="1:19" ht="12.75" customHeight="1" x14ac:dyDescent="0.2">
      <c r="A7" s="24" t="s">
        <v>48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</row>
    <row r="8" spans="1:19" x14ac:dyDescent="0.2">
      <c r="A8" s="7" t="s">
        <v>25</v>
      </c>
      <c r="B8" s="8" t="s">
        <v>19</v>
      </c>
      <c r="C8" s="8" t="s">
        <v>19</v>
      </c>
      <c r="D8" s="8" t="s">
        <v>19</v>
      </c>
      <c r="E8" s="7"/>
      <c r="F8" s="9">
        <v>3900851190.0799999</v>
      </c>
      <c r="G8" s="9" t="e">
        <f>G9</f>
        <v>#REF!</v>
      </c>
      <c r="H8" s="9" t="e">
        <f>H9</f>
        <v>#REF!</v>
      </c>
      <c r="I8" s="9" t="e">
        <f>I9</f>
        <v>#REF!</v>
      </c>
      <c r="J8" s="9" t="e">
        <f t="shared" ref="J8:J11" si="0">G8+H8+I8-K8</f>
        <v>#REF!</v>
      </c>
      <c r="K8" s="9">
        <v>319455177.63999999</v>
      </c>
      <c r="L8" s="9">
        <v>4220306367.7199998</v>
      </c>
      <c r="M8" s="9">
        <v>4198739977.8200002</v>
      </c>
      <c r="N8" s="9">
        <v>0</v>
      </c>
      <c r="O8" s="9">
        <v>4198739977.8200002</v>
      </c>
      <c r="P8" s="9">
        <v>4918596045.6700001</v>
      </c>
      <c r="Q8" s="9">
        <v>0</v>
      </c>
      <c r="R8" s="9">
        <v>4918596045.6700001</v>
      </c>
      <c r="S8" s="7"/>
    </row>
    <row r="9" spans="1:19" x14ac:dyDescent="0.2">
      <c r="A9" s="10" t="s">
        <v>26</v>
      </c>
      <c r="B9" s="1" t="s">
        <v>19</v>
      </c>
      <c r="C9" s="1" t="s">
        <v>19</v>
      </c>
      <c r="D9" s="1" t="s">
        <v>19</v>
      </c>
      <c r="E9" s="10"/>
      <c r="F9" s="11">
        <v>3641517546.6100001</v>
      </c>
      <c r="G9" s="11" t="e">
        <f>G10+#REF!+#REF!</f>
        <v>#REF!</v>
      </c>
      <c r="H9" s="11" t="e">
        <f>H10+#REF!+#REF!</f>
        <v>#REF!</v>
      </c>
      <c r="I9" s="11" t="e">
        <f>I10+#REF!+#REF!</f>
        <v>#REF!</v>
      </c>
      <c r="J9" s="11" t="e">
        <f t="shared" si="0"/>
        <v>#REF!</v>
      </c>
      <c r="K9" s="11">
        <v>319455177.63999999</v>
      </c>
      <c r="L9" s="11">
        <v>3960972724.25</v>
      </c>
      <c r="M9" s="11">
        <v>4198739977.8200002</v>
      </c>
      <c r="N9" s="11">
        <f>N10</f>
        <v>0</v>
      </c>
      <c r="O9" s="11">
        <v>4198739977.8200002</v>
      </c>
      <c r="P9" s="11">
        <v>4252559665.6700001</v>
      </c>
      <c r="Q9" s="11">
        <v>-221383952</v>
      </c>
      <c r="R9" s="11">
        <v>4031175713.6700001</v>
      </c>
      <c r="S9" s="10"/>
    </row>
    <row r="10" spans="1:19" ht="38.25" x14ac:dyDescent="0.2">
      <c r="A10" s="12" t="s">
        <v>27</v>
      </c>
      <c r="B10" s="13" t="s">
        <v>28</v>
      </c>
      <c r="C10" s="13" t="s">
        <v>29</v>
      </c>
      <c r="D10" s="13" t="s">
        <v>19</v>
      </c>
      <c r="E10" s="12"/>
      <c r="F10" s="14">
        <v>3189296980.3400002</v>
      </c>
      <c r="G10" s="14">
        <f>SUM(G12:G13)</f>
        <v>0</v>
      </c>
      <c r="H10" s="14">
        <f>SUM(H12:H13)</f>
        <v>0</v>
      </c>
      <c r="I10" s="14">
        <f>SUM(I12:I13)</f>
        <v>0</v>
      </c>
      <c r="J10" s="14">
        <f t="shared" si="0"/>
        <v>-424083717.42000002</v>
      </c>
      <c r="K10" s="14">
        <v>424083717.42000002</v>
      </c>
      <c r="L10" s="14">
        <v>3613380697.7600002</v>
      </c>
      <c r="M10" s="14">
        <v>3874539977.8200002</v>
      </c>
      <c r="N10" s="14">
        <f>N11+N12+N13</f>
        <v>0</v>
      </c>
      <c r="O10" s="14">
        <v>3874539977.8200002</v>
      </c>
      <c r="P10" s="14">
        <v>4147281165.6700001</v>
      </c>
      <c r="Q10" s="14">
        <v>-221383952</v>
      </c>
      <c r="R10" s="14">
        <v>3925897213.6700001</v>
      </c>
      <c r="S10" s="12"/>
    </row>
    <row r="11" spans="1:19" s="15" customFormat="1" ht="25.5" x14ac:dyDescent="0.2">
      <c r="A11" s="16" t="s">
        <v>30</v>
      </c>
      <c r="B11" s="13"/>
      <c r="C11" s="13"/>
      <c r="D11" s="17" t="s">
        <v>31</v>
      </c>
      <c r="E11" s="16" t="s">
        <v>23</v>
      </c>
      <c r="F11" s="18">
        <v>13628870.470000001</v>
      </c>
      <c r="G11" s="14">
        <v>0</v>
      </c>
      <c r="H11" s="14">
        <v>0</v>
      </c>
      <c r="I11" s="14">
        <v>0</v>
      </c>
      <c r="J11" s="18">
        <f t="shared" si="0"/>
        <v>0</v>
      </c>
      <c r="K11" s="18">
        <v>0</v>
      </c>
      <c r="L11" s="18">
        <v>13628870.470000001</v>
      </c>
      <c r="M11" s="18">
        <v>684028658.35000002</v>
      </c>
      <c r="N11" s="18">
        <v>-134066000</v>
      </c>
      <c r="O11" s="18">
        <v>549962658.35000002</v>
      </c>
      <c r="P11" s="18">
        <v>1201799213.6700001</v>
      </c>
      <c r="Q11" s="18">
        <v>0</v>
      </c>
      <c r="R11" s="18">
        <v>1201799213.6700001</v>
      </c>
      <c r="S11" s="16" t="s">
        <v>50</v>
      </c>
    </row>
    <row r="12" spans="1:19" s="15" customFormat="1" ht="38.25" x14ac:dyDescent="0.2">
      <c r="A12" s="16" t="s">
        <v>32</v>
      </c>
      <c r="B12" s="17"/>
      <c r="C12" s="17"/>
      <c r="D12" s="17" t="s">
        <v>33</v>
      </c>
      <c r="E12" s="16" t="s">
        <v>34</v>
      </c>
      <c r="F12" s="18">
        <v>0</v>
      </c>
      <c r="G12" s="18">
        <v>0</v>
      </c>
      <c r="H12" s="18">
        <v>0</v>
      </c>
      <c r="I12" s="21">
        <v>0</v>
      </c>
      <c r="J12" s="18">
        <f t="shared" ref="J12:J13" si="1">G12+H12+I12-K12</f>
        <v>0</v>
      </c>
      <c r="K12" s="18">
        <v>0</v>
      </c>
      <c r="L12" s="18">
        <v>0</v>
      </c>
      <c r="M12" s="18">
        <v>0</v>
      </c>
      <c r="N12" s="18">
        <v>72924000</v>
      </c>
      <c r="O12" s="18">
        <v>72924000</v>
      </c>
      <c r="P12" s="18">
        <v>0</v>
      </c>
      <c r="Q12" s="18">
        <v>0</v>
      </c>
      <c r="R12" s="18">
        <v>0</v>
      </c>
      <c r="S12" s="20" t="s">
        <v>51</v>
      </c>
    </row>
    <row r="13" spans="1:19" s="15" customFormat="1" ht="38.25" x14ac:dyDescent="0.2">
      <c r="A13" s="16" t="s">
        <v>35</v>
      </c>
      <c r="B13" s="17"/>
      <c r="C13" s="17"/>
      <c r="D13" s="17" t="s">
        <v>36</v>
      </c>
      <c r="E13" s="16" t="s">
        <v>34</v>
      </c>
      <c r="F13" s="18">
        <v>0</v>
      </c>
      <c r="G13" s="18">
        <v>0</v>
      </c>
      <c r="H13" s="18">
        <v>0</v>
      </c>
      <c r="I13" s="21">
        <v>0</v>
      </c>
      <c r="J13" s="18">
        <f t="shared" si="1"/>
        <v>0</v>
      </c>
      <c r="K13" s="18">
        <v>0</v>
      </c>
      <c r="L13" s="18">
        <v>0</v>
      </c>
      <c r="M13" s="18">
        <v>0</v>
      </c>
      <c r="N13" s="18">
        <v>61142000</v>
      </c>
      <c r="O13" s="18">
        <v>61142000</v>
      </c>
      <c r="P13" s="18">
        <v>0</v>
      </c>
      <c r="Q13" s="18">
        <v>0</v>
      </c>
      <c r="R13" s="18">
        <v>0</v>
      </c>
      <c r="S13" s="20" t="s">
        <v>51</v>
      </c>
    </row>
    <row r="14" spans="1:19" ht="12.75" customHeight="1" x14ac:dyDescent="0.2">
      <c r="A14" s="24" t="s">
        <v>24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1:19" x14ac:dyDescent="0.2">
      <c r="A15" s="7" t="s">
        <v>37</v>
      </c>
      <c r="B15" s="8" t="s">
        <v>19</v>
      </c>
      <c r="C15" s="8" t="s">
        <v>19</v>
      </c>
      <c r="D15" s="8" t="s">
        <v>19</v>
      </c>
      <c r="E15" s="7"/>
      <c r="F15" s="9">
        <v>5261789927.1099997</v>
      </c>
      <c r="G15" s="9" t="e">
        <f>#REF!+#REF!+#REF!+#REF!+G16+#REF!+#REF!+#REF!</f>
        <v>#REF!</v>
      </c>
      <c r="H15" s="9" t="e">
        <f>#REF!+#REF!+#REF!+#REF!+H16+#REF!+#REF!+#REF!</f>
        <v>#REF!</v>
      </c>
      <c r="I15" s="9" t="e">
        <f>#REF!+#REF!+#REF!+#REF!+I16+#REF!+#REF!+#REF!</f>
        <v>#REF!</v>
      </c>
      <c r="J15" s="9" t="e">
        <f t="shared" ref="J15" si="2">G15+H15+I15-K15</f>
        <v>#REF!</v>
      </c>
      <c r="K15" s="9">
        <v>670748087.69000006</v>
      </c>
      <c r="L15" s="9">
        <v>5932538014.8000002</v>
      </c>
      <c r="M15" s="9">
        <v>814419385.64999998</v>
      </c>
      <c r="N15" s="9">
        <f>N16</f>
        <v>679978420</v>
      </c>
      <c r="O15" s="9">
        <f>M15+N15</f>
        <v>1494397805.6500001</v>
      </c>
      <c r="P15" s="9">
        <v>229910757.28</v>
      </c>
      <c r="Q15" s="9">
        <v>-48008308.200000003</v>
      </c>
      <c r="R15" s="9">
        <v>181902449.08000001</v>
      </c>
      <c r="S15" s="7"/>
    </row>
    <row r="16" spans="1:19" x14ac:dyDescent="0.2">
      <c r="A16" s="10" t="s">
        <v>22</v>
      </c>
      <c r="B16" s="1" t="s">
        <v>19</v>
      </c>
      <c r="C16" s="1" t="s">
        <v>19</v>
      </c>
      <c r="D16" s="1" t="s">
        <v>19</v>
      </c>
      <c r="E16" s="10"/>
      <c r="F16" s="11">
        <v>342410992.63</v>
      </c>
      <c r="G16" s="11" t="e">
        <f>G17+#REF!+#REF!+#REF!+#REF!+#REF!+G19</f>
        <v>#REF!</v>
      </c>
      <c r="H16" s="11" t="e">
        <f>H17+#REF!+#REF!+#REF!+#REF!+#REF!+H19</f>
        <v>#REF!</v>
      </c>
      <c r="I16" s="11" t="e">
        <f>I17+#REF!+#REF!+#REF!+#REF!+#REF!+I19</f>
        <v>#REF!</v>
      </c>
      <c r="J16" s="11" t="e">
        <f t="shared" ref="J16:J20" si="3">G16+H16+I16-K16</f>
        <v>#REF!</v>
      </c>
      <c r="K16" s="11">
        <v>255769965.41999999</v>
      </c>
      <c r="L16" s="11">
        <v>598180958.04999995</v>
      </c>
      <c r="M16" s="11">
        <v>16724983.51</v>
      </c>
      <c r="N16" s="11">
        <f>N17+N19</f>
        <v>679978420</v>
      </c>
      <c r="O16" s="11">
        <f>M16+N16</f>
        <v>696703403.50999999</v>
      </c>
      <c r="P16" s="11">
        <v>90735394.780000001</v>
      </c>
      <c r="Q16" s="11">
        <v>-46064370.200000003</v>
      </c>
      <c r="R16" s="11">
        <v>44671024.579999998</v>
      </c>
      <c r="S16" s="10"/>
    </row>
    <row r="17" spans="1:19" ht="51" x14ac:dyDescent="0.2">
      <c r="A17" s="12" t="s">
        <v>38</v>
      </c>
      <c r="B17" s="13" t="s">
        <v>39</v>
      </c>
      <c r="C17" s="13" t="s">
        <v>29</v>
      </c>
      <c r="D17" s="13" t="s">
        <v>19</v>
      </c>
      <c r="E17" s="12"/>
      <c r="F17" s="14">
        <v>7200542.9800000004</v>
      </c>
      <c r="G17" s="14">
        <f>G18</f>
        <v>8499418.6799999997</v>
      </c>
      <c r="H17" s="14">
        <f>H18</f>
        <v>0</v>
      </c>
      <c r="I17" s="14">
        <f>I18</f>
        <v>837626.18</v>
      </c>
      <c r="J17" s="14">
        <f t="shared" si="3"/>
        <v>0</v>
      </c>
      <c r="K17" s="14">
        <v>9337044.8599999994</v>
      </c>
      <c r="L17" s="14">
        <v>16537587.84</v>
      </c>
      <c r="M17" s="14">
        <v>2844063.1</v>
      </c>
      <c r="N17" s="14">
        <v>619978420</v>
      </c>
      <c r="O17" s="14">
        <f>M17+N17</f>
        <v>622822483.10000002</v>
      </c>
      <c r="P17" s="14">
        <v>0</v>
      </c>
      <c r="Q17" s="14">
        <v>0</v>
      </c>
      <c r="R17" s="14">
        <v>0</v>
      </c>
      <c r="S17" s="12"/>
    </row>
    <row r="18" spans="1:19" ht="38.25" x14ac:dyDescent="0.2">
      <c r="A18" s="16" t="s">
        <v>40</v>
      </c>
      <c r="B18" s="17"/>
      <c r="C18" s="17"/>
      <c r="D18" s="17" t="s">
        <v>41</v>
      </c>
      <c r="E18" s="16" t="s">
        <v>23</v>
      </c>
      <c r="F18" s="18">
        <v>7200542.9800000004</v>
      </c>
      <c r="G18" s="18">
        <v>8499418.6799999997</v>
      </c>
      <c r="H18" s="18">
        <v>0</v>
      </c>
      <c r="I18" s="19">
        <v>837626.18</v>
      </c>
      <c r="J18" s="18">
        <f t="shared" si="3"/>
        <v>0</v>
      </c>
      <c r="K18" s="18">
        <v>9337044.8599999994</v>
      </c>
      <c r="L18" s="18">
        <v>16537587.84</v>
      </c>
      <c r="M18" s="18">
        <v>2844063.1</v>
      </c>
      <c r="N18" s="18">
        <v>619978420</v>
      </c>
      <c r="O18" s="18">
        <v>622822483.10000002</v>
      </c>
      <c r="P18" s="18">
        <v>0</v>
      </c>
      <c r="Q18" s="18">
        <v>0</v>
      </c>
      <c r="R18" s="18">
        <v>0</v>
      </c>
      <c r="S18" s="16" t="s">
        <v>49</v>
      </c>
    </row>
    <row r="19" spans="1:19" ht="25.5" x14ac:dyDescent="0.2">
      <c r="A19" s="12" t="s">
        <v>42</v>
      </c>
      <c r="B19" s="13" t="s">
        <v>43</v>
      </c>
      <c r="C19" s="13" t="s">
        <v>21</v>
      </c>
      <c r="D19" s="13" t="s">
        <v>19</v>
      </c>
      <c r="E19" s="12"/>
      <c r="F19" s="14">
        <v>102101993.63</v>
      </c>
      <c r="G19" s="14">
        <f>G20</f>
        <v>0</v>
      </c>
      <c r="H19" s="14">
        <f>H20</f>
        <v>0</v>
      </c>
      <c r="I19" s="14">
        <f>I20</f>
        <v>0</v>
      </c>
      <c r="J19" s="14">
        <f t="shared" si="3"/>
        <v>0</v>
      </c>
      <c r="K19" s="14">
        <v>0</v>
      </c>
      <c r="L19" s="14">
        <v>102101993.63</v>
      </c>
      <c r="M19" s="14">
        <v>10000000</v>
      </c>
      <c r="N19" s="14">
        <f>N20</f>
        <v>60000000</v>
      </c>
      <c r="O19" s="14">
        <f>M19+N19</f>
        <v>70000000</v>
      </c>
      <c r="P19" s="14">
        <v>90735394.780000001</v>
      </c>
      <c r="Q19" s="14">
        <v>-60000000</v>
      </c>
      <c r="R19" s="14">
        <v>30735394.780000001</v>
      </c>
      <c r="S19" s="12"/>
    </row>
    <row r="20" spans="1:19" ht="38.25" x14ac:dyDescent="0.2">
      <c r="A20" s="16" t="s">
        <v>44</v>
      </c>
      <c r="B20" s="17"/>
      <c r="C20" s="17"/>
      <c r="D20" s="17" t="s">
        <v>45</v>
      </c>
      <c r="E20" s="16" t="s">
        <v>46</v>
      </c>
      <c r="F20" s="18">
        <v>96213365.760000005</v>
      </c>
      <c r="G20" s="18">
        <v>0</v>
      </c>
      <c r="H20" s="18">
        <v>0</v>
      </c>
      <c r="I20" s="18">
        <v>0</v>
      </c>
      <c r="J20" s="18">
        <f t="shared" si="3"/>
        <v>0</v>
      </c>
      <c r="K20" s="18">
        <v>0</v>
      </c>
      <c r="L20" s="18">
        <v>96213365.760000005</v>
      </c>
      <c r="M20" s="18">
        <v>10000000</v>
      </c>
      <c r="N20" s="18">
        <v>60000000</v>
      </c>
      <c r="O20" s="18">
        <f>M20+N20</f>
        <v>70000000</v>
      </c>
      <c r="P20" s="18">
        <v>90735394.780000001</v>
      </c>
      <c r="Q20" s="18">
        <v>-60000000</v>
      </c>
      <c r="R20" s="18">
        <v>30735394.780000001</v>
      </c>
      <c r="S20" s="16" t="s">
        <v>47</v>
      </c>
    </row>
  </sheetData>
  <mergeCells count="13">
    <mergeCell ref="A1:S1"/>
    <mergeCell ref="A2:S2"/>
    <mergeCell ref="A14:S14"/>
    <mergeCell ref="A7:S7"/>
    <mergeCell ref="F3:L3"/>
    <mergeCell ref="M3:O3"/>
    <mergeCell ref="P3:R3"/>
    <mergeCell ref="S3:S4"/>
    <mergeCell ref="A3:A4"/>
    <mergeCell ref="B3:B4"/>
    <mergeCell ref="C3:C4"/>
    <mergeCell ref="D3:D4"/>
    <mergeCell ref="E3:E4"/>
  </mergeCells>
  <pageMargins left="0.23622047244094491" right="0.23622047244094491" top="0.74803149606299213" bottom="0.74803149606299213" header="0.51181102362204722" footer="0.31496062992125984"/>
  <pageSetup paperSize="9" scale="89" firstPageNumber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Таран Елизавета Павловна</cp:lastModifiedBy>
  <cp:revision>1</cp:revision>
  <cp:lastPrinted>2023-02-15T04:50:48Z</cp:lastPrinted>
  <dcterms:created xsi:type="dcterms:W3CDTF">2006-09-16T00:00:00Z</dcterms:created>
  <dcterms:modified xsi:type="dcterms:W3CDTF">2023-02-15T04:50:50Z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