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33" i="1" l="1"/>
  <c r="H31" i="1"/>
  <c r="G31" i="1"/>
  <c r="G33" i="1" s="1"/>
  <c r="F31" i="1"/>
  <c r="F33" i="1" s="1"/>
  <c r="E31" i="1"/>
  <c r="E33" i="1" s="1"/>
  <c r="H30" i="1"/>
  <c r="G30" i="1"/>
  <c r="F30" i="1"/>
  <c r="E30" i="1"/>
  <c r="I30" i="1" s="1"/>
  <c r="H27" i="1"/>
  <c r="E27" i="1"/>
  <c r="I26" i="1"/>
  <c r="H26" i="1"/>
  <c r="G26" i="1"/>
  <c r="G27" i="1" s="1"/>
  <c r="F26" i="1"/>
  <c r="F27" i="1" s="1"/>
  <c r="I25" i="1"/>
  <c r="I27" i="1" s="1"/>
  <c r="I24" i="1"/>
  <c r="G23" i="1"/>
  <c r="H22" i="1"/>
  <c r="H23" i="1" s="1"/>
  <c r="G22" i="1"/>
  <c r="F22" i="1"/>
  <c r="F23" i="1" s="1"/>
  <c r="E22" i="1"/>
  <c r="E23" i="1" s="1"/>
  <c r="I21" i="1"/>
  <c r="I20" i="1"/>
  <c r="G19" i="1"/>
  <c r="H18" i="1"/>
  <c r="H19" i="1" s="1"/>
  <c r="G18" i="1"/>
  <c r="F18" i="1"/>
  <c r="F19" i="1" s="1"/>
  <c r="E18" i="1"/>
  <c r="E29" i="1" s="1"/>
  <c r="I17" i="1"/>
  <c r="I16" i="1"/>
  <c r="H15" i="1"/>
  <c r="I15" i="1" s="1"/>
  <c r="I14" i="1"/>
  <c r="H14" i="1"/>
  <c r="I13" i="1"/>
  <c r="I12" i="1"/>
  <c r="I10" i="1"/>
  <c r="H8" i="1"/>
  <c r="H9" i="1" s="1"/>
  <c r="G8" i="1"/>
  <c r="G29" i="1" s="1"/>
  <c r="F8" i="1"/>
  <c r="F9" i="1" s="1"/>
  <c r="I7" i="1"/>
  <c r="I6" i="1"/>
  <c r="I5" i="1"/>
  <c r="I4" i="1"/>
  <c r="I23" i="1" l="1"/>
  <c r="I29" i="1"/>
  <c r="I34" i="1"/>
  <c r="E34" i="1"/>
  <c r="G9" i="1"/>
  <c r="I9" i="1" s="1"/>
  <c r="I18" i="1"/>
  <c r="I22" i="1"/>
  <c r="H29" i="1"/>
  <c r="E19" i="1"/>
  <c r="I19" i="1" s="1"/>
  <c r="I8" i="1"/>
  <c r="F29" i="1"/>
  <c r="I31" i="1"/>
</calcChain>
</file>

<file path=xl/sharedStrings.xml><?xml version="1.0" encoding="utf-8"?>
<sst xmlns="http://schemas.openxmlformats.org/spreadsheetml/2006/main" count="44" uniqueCount="23">
  <si>
    <t>Приложение 1 к финансово-экономическому обоснованию</t>
  </si>
  <si>
    <t>тыс. руб.</t>
  </si>
  <si>
    <t>Проект</t>
  </si>
  <si>
    <t>стоимость объекта (остаточная на начало эксплуатации)</t>
  </si>
  <si>
    <t>Сумма 2022-2025</t>
  </si>
  <si>
    <t>Белая гора (Применяется льгота по налогу на имущество - СПВ)</t>
  </si>
  <si>
    <r>
      <rPr>
        <sz val="11"/>
        <color rgb="FF000000"/>
        <rFont val="Calibri"/>
        <family val="2"/>
        <charset val="1"/>
      </rPr>
      <t xml:space="preserve">Налоговые поступления </t>
    </r>
    <r>
      <rPr>
        <sz val="11"/>
        <color rgb="FF000000"/>
        <rFont val="Calibri"/>
        <family val="2"/>
      </rPr>
      <t xml:space="preserve">в краевой бюджет </t>
    </r>
    <r>
      <rPr>
        <sz val="11"/>
        <color rgb="FF000000"/>
        <rFont val="Calibri"/>
        <family val="2"/>
        <charset val="1"/>
      </rPr>
      <t xml:space="preserve">от проекта </t>
    </r>
  </si>
  <si>
    <t>Налог на имущество организаций  при 2,2%</t>
  </si>
  <si>
    <t>Керлинг</t>
  </si>
  <si>
    <t>Льгота 1,5%</t>
  </si>
  <si>
    <t xml:space="preserve">размер выпадающих доходов бюджета </t>
  </si>
  <si>
    <t>Причал 36 (Льгота - СПВ)</t>
  </si>
  <si>
    <t>Школа Уссурийск</t>
  </si>
  <si>
    <t>Цифровое Приморье</t>
  </si>
  <si>
    <t>Фокино ЖКХ</t>
  </si>
  <si>
    <t>ТКО Городечное</t>
  </si>
  <si>
    <t>Итог</t>
  </si>
  <si>
    <t>Налоги в бюджет Приморского края</t>
  </si>
  <si>
    <t>Налог на имущество при 2,2%</t>
  </si>
  <si>
    <t>Выпадающие доходы региона при ставке 1,5%</t>
  </si>
  <si>
    <t>Оценка налоговой эффективности при 1,5%</t>
  </si>
  <si>
    <t>выпадающие доходы. Итог 2022-2025:</t>
  </si>
  <si>
    <r>
      <rPr>
        <sz val="13"/>
        <color rgb="FF000000"/>
        <rFont val="Times New Roman"/>
        <family val="1"/>
        <charset val="1"/>
      </rPr>
      <t>В соответствии с порядком оценки налоговых расходов Приморского края, утвержденным Постановлением Администрации Приморского края от 24 декабря 2019 года № 866-па, предлагаемая льгота по налогу на имущество организаций в случае, если имущество создано и (или) реконструировано в рамках концессионного соглашения, концедентом по котор</t>
    </r>
    <r>
      <rPr>
        <sz val="13"/>
        <rFont val="Times New Roman"/>
        <family val="1"/>
        <charset val="1"/>
      </rPr>
      <t>ому выступает Приморский край, в размере 1,5 процентов, считается эффективной, так как имеет значение</t>
    </r>
    <r>
      <rPr>
        <b/>
        <sz val="13"/>
        <rFont val="Times New Roman"/>
        <family val="1"/>
        <charset val="1"/>
      </rPr>
      <t xml:space="preserve"> 1,05. </t>
    </r>
    <r>
      <rPr>
        <sz val="13"/>
        <rFont val="Times New Roman"/>
        <family val="1"/>
        <charset val="1"/>
      </rPr>
      <t xml:space="preserve">В случае если полученное значение </t>
    </r>
    <r>
      <rPr>
        <b/>
        <sz val="13"/>
        <rFont val="Times New Roman"/>
        <family val="1"/>
        <charset val="1"/>
      </rPr>
      <t>выше 1</t>
    </r>
    <r>
      <rPr>
        <sz val="13"/>
        <rFont val="Times New Roman"/>
        <family val="1"/>
        <charset val="1"/>
      </rPr>
      <t>, то планируемую к введению льготу следует рассматривать как эффективную с бюджетной точки зрения.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</si>
</sst>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\-_);_(@_)"/>
    <numFmt numFmtId="165" formatCode="00.00"/>
  </numFmts>
  <fonts count="7" x14ac:knownFonts="1"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3"/>
      <color rgb="FF000000"/>
      <name val="Times New Roman"/>
      <family val="1"/>
      <charset val="1"/>
    </font>
    <font>
      <sz val="13"/>
      <name val="Times New Roman"/>
      <family val="1"/>
      <charset val="1"/>
    </font>
    <font>
      <b/>
      <sz val="13"/>
      <name val="Times New Roman"/>
      <family val="1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EEF4"/>
        <bgColor rgb="FFCCFFFF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0" fontId="0" fillId="0" borderId="0" xfId="0" applyNumberFormat="1" applyBorder="1" applyAlignment="1">
      <alignment horizontal="center" vertical="center" wrapText="1"/>
    </xf>
    <xf numFmtId="1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0" fontId="0" fillId="0" borderId="0" xfId="0" applyNumberFormat="1" applyAlignment="1">
      <alignment horizontal="center" vertical="center" wrapText="1"/>
    </xf>
    <xf numFmtId="10" fontId="0" fillId="3" borderId="3" xfId="0" applyNumberFormat="1" applyFill="1" applyBorder="1" applyAlignment="1">
      <alignment horizontal="center" vertical="center" wrapText="1"/>
    </xf>
    <xf numFmtId="165" fontId="0" fillId="3" borderId="3" xfId="0" applyNumberFormat="1" applyFill="1" applyBorder="1" applyAlignment="1">
      <alignment horizontal="center" vertical="center" wrapText="1"/>
    </xf>
    <xf numFmtId="165" fontId="0" fillId="3" borderId="4" xfId="0" applyNumberForma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Main_0dec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9"/>
  <sheetViews>
    <sheetView tabSelected="1" view="pageBreakPreview" zoomScaleNormal="100" workbookViewId="0">
      <selection activeCell="E30" sqref="E30"/>
    </sheetView>
  </sheetViews>
  <sheetFormatPr defaultColWidth="8.85546875" defaultRowHeight="15" x14ac:dyDescent="0.25"/>
  <cols>
    <col min="1" max="1" width="3.140625" style="6" customWidth="1"/>
    <col min="2" max="2" width="24.7109375" style="6" customWidth="1"/>
    <col min="3" max="3" width="41.28515625" style="6" customWidth="1"/>
    <col min="4" max="4" width="16.42578125" style="6" customWidth="1"/>
    <col min="5" max="5" width="11.42578125" style="6" customWidth="1"/>
    <col min="6" max="6" width="13.5703125" style="6" customWidth="1"/>
    <col min="7" max="7" width="13.140625" style="6" customWidth="1"/>
    <col min="8" max="8" width="14.140625" style="6" customWidth="1"/>
    <col min="9" max="9" width="14.42578125" style="6" customWidth="1"/>
    <col min="10" max="1024" width="8.85546875" style="6"/>
  </cols>
  <sheetData>
    <row r="1" spans="1:22" ht="29.1" customHeight="1" x14ac:dyDescent="0.25">
      <c r="G1" s="5" t="s">
        <v>0</v>
      </c>
      <c r="H1" s="5"/>
      <c r="I1" s="5"/>
      <c r="J1" s="5"/>
    </row>
    <row r="2" spans="1:22" x14ac:dyDescent="0.25">
      <c r="B2" s="8" t="s">
        <v>1</v>
      </c>
    </row>
    <row r="3" spans="1:22" ht="75" x14ac:dyDescent="0.25">
      <c r="A3" s="9"/>
      <c r="B3" s="10" t="s">
        <v>2</v>
      </c>
      <c r="C3" s="10"/>
      <c r="D3" s="10" t="s">
        <v>3</v>
      </c>
      <c r="E3" s="10">
        <v>2022</v>
      </c>
      <c r="F3" s="10">
        <v>2023</v>
      </c>
      <c r="G3" s="10">
        <v>2024</v>
      </c>
      <c r="H3" s="9">
        <v>2025</v>
      </c>
      <c r="I3" s="9" t="s">
        <v>4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30.75" customHeight="1" x14ac:dyDescent="0.25">
      <c r="A4" s="4">
        <v>1</v>
      </c>
      <c r="B4" s="3" t="s">
        <v>5</v>
      </c>
      <c r="C4" s="12" t="s">
        <v>6</v>
      </c>
      <c r="D4" s="12"/>
      <c r="E4" s="13">
        <v>0</v>
      </c>
      <c r="F4" s="13">
        <v>0</v>
      </c>
      <c r="G4" s="13">
        <v>0</v>
      </c>
      <c r="H4" s="13">
        <v>33000</v>
      </c>
      <c r="I4" s="13">
        <f>E4+F4+G4+H4</f>
        <v>33000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30.75" customHeight="1" x14ac:dyDescent="0.25">
      <c r="A5" s="4"/>
      <c r="B5" s="3"/>
      <c r="C5" s="10" t="s">
        <v>7</v>
      </c>
      <c r="D5" s="10"/>
      <c r="E5" s="14">
        <v>0</v>
      </c>
      <c r="F5" s="14">
        <v>0</v>
      </c>
      <c r="G5" s="14">
        <v>0</v>
      </c>
      <c r="H5" s="14">
        <v>0</v>
      </c>
      <c r="I5" s="14">
        <f>E5+F5+G5+H5</f>
        <v>0</v>
      </c>
      <c r="J5" s="15">
        <v>2.1999999999999999E-2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23.85" customHeight="1" x14ac:dyDescent="0.25">
      <c r="A6" s="4">
        <v>2</v>
      </c>
      <c r="B6" s="3" t="s">
        <v>8</v>
      </c>
      <c r="C6" s="12" t="s">
        <v>6</v>
      </c>
      <c r="D6" s="12"/>
      <c r="E6" s="13">
        <v>0</v>
      </c>
      <c r="F6" s="13">
        <v>6904</v>
      </c>
      <c r="G6" s="13">
        <v>9040</v>
      </c>
      <c r="H6" s="13">
        <v>8844</v>
      </c>
      <c r="I6" s="13">
        <f>F6+G6+H6</f>
        <v>24788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x14ac:dyDescent="0.25">
      <c r="A7" s="4"/>
      <c r="B7" s="3"/>
      <c r="C7" s="10" t="s">
        <v>7</v>
      </c>
      <c r="D7" s="10">
        <v>361411</v>
      </c>
      <c r="E7" s="14">
        <v>0</v>
      </c>
      <c r="F7" s="14">
        <v>5913</v>
      </c>
      <c r="G7" s="14">
        <v>7652</v>
      </c>
      <c r="H7" s="14">
        <v>7387</v>
      </c>
      <c r="I7" s="14">
        <f>F7+G7+H7</f>
        <v>20952</v>
      </c>
      <c r="J7" s="15">
        <v>2.1999999999999999E-2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4"/>
      <c r="B8" s="3"/>
      <c r="C8" s="16" t="s">
        <v>9</v>
      </c>
      <c r="D8" s="10"/>
      <c r="E8" s="14">
        <v>0</v>
      </c>
      <c r="F8" s="14">
        <f>F7*J8/J7</f>
        <v>4031.590909090909</v>
      </c>
      <c r="G8" s="14">
        <f>G7*J8/J7</f>
        <v>5217.2727272727279</v>
      </c>
      <c r="H8" s="14">
        <f>H7*J8/J7</f>
        <v>5036.590909090909</v>
      </c>
      <c r="I8" s="14">
        <f>F8+G8+H8</f>
        <v>14285.454545454544</v>
      </c>
      <c r="J8" s="15">
        <v>1.4999999999999999E-2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A9" s="4"/>
      <c r="B9" s="3"/>
      <c r="C9" s="16" t="s">
        <v>10</v>
      </c>
      <c r="D9" s="10"/>
      <c r="E9" s="14">
        <v>0</v>
      </c>
      <c r="F9" s="14">
        <f>F7-F8</f>
        <v>1881.409090909091</v>
      </c>
      <c r="G9" s="14">
        <f>G7-G8</f>
        <v>2434.7272727272721</v>
      </c>
      <c r="H9" s="14">
        <f>H7-H8</f>
        <v>2350.409090909091</v>
      </c>
      <c r="I9" s="14">
        <f>F9+G9+H9</f>
        <v>6666.545454545454</v>
      </c>
      <c r="J9" s="15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23.85" customHeight="1" x14ac:dyDescent="0.25">
      <c r="A10" s="4">
        <v>3</v>
      </c>
      <c r="B10" s="3" t="s">
        <v>11</v>
      </c>
      <c r="C10" s="12" t="s">
        <v>6</v>
      </c>
      <c r="D10" s="12"/>
      <c r="E10" s="13">
        <v>137</v>
      </c>
      <c r="F10" s="13">
        <v>137</v>
      </c>
      <c r="G10" s="13">
        <v>151</v>
      </c>
      <c r="H10" s="13">
        <v>167</v>
      </c>
      <c r="I10" s="13">
        <f>E10+F10+G10+H10</f>
        <v>592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x14ac:dyDescent="0.25">
      <c r="A11" s="4"/>
      <c r="B11" s="3"/>
      <c r="C11" s="10" t="s">
        <v>7</v>
      </c>
      <c r="D11" s="10"/>
      <c r="E11" s="14">
        <v>0</v>
      </c>
      <c r="F11" s="14">
        <v>0</v>
      </c>
      <c r="G11" s="14">
        <v>0</v>
      </c>
      <c r="H11" s="14">
        <v>0</v>
      </c>
      <c r="I11" s="14"/>
      <c r="J11" s="15">
        <v>2.1999999999999999E-2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23.85" customHeight="1" x14ac:dyDescent="0.25">
      <c r="A12" s="4">
        <v>4</v>
      </c>
      <c r="B12" s="3" t="s">
        <v>12</v>
      </c>
      <c r="C12" s="12" t="s">
        <v>6</v>
      </c>
      <c r="D12" s="12"/>
      <c r="E12" s="13">
        <v>0</v>
      </c>
      <c r="F12" s="13">
        <v>0</v>
      </c>
      <c r="G12" s="13">
        <v>0</v>
      </c>
      <c r="H12" s="13">
        <v>486</v>
      </c>
      <c r="I12" s="13">
        <f>E12+F12+G12+H12</f>
        <v>486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x14ac:dyDescent="0.25">
      <c r="A13" s="4"/>
      <c r="B13" s="3"/>
      <c r="C13" s="10" t="s">
        <v>7</v>
      </c>
      <c r="D13" s="10">
        <v>3231290</v>
      </c>
      <c r="E13" s="14">
        <v>0</v>
      </c>
      <c r="F13" s="14">
        <v>0</v>
      </c>
      <c r="G13" s="14">
        <v>0</v>
      </c>
      <c r="H13" s="14">
        <v>69457</v>
      </c>
      <c r="I13" s="17">
        <f>E13+F13+G13+H13</f>
        <v>69457</v>
      </c>
      <c r="J13" s="15">
        <v>2.1999999999999999E-2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x14ac:dyDescent="0.25">
      <c r="A14" s="4"/>
      <c r="B14" s="3"/>
      <c r="C14" s="16" t="s">
        <v>9</v>
      </c>
      <c r="D14" s="10"/>
      <c r="E14" s="14"/>
      <c r="F14" s="14"/>
      <c r="G14" s="14"/>
      <c r="H14" s="14">
        <f>H13*J14/J13</f>
        <v>47357.045454545456</v>
      </c>
      <c r="I14" s="14">
        <f>E14+F14+G14+H14</f>
        <v>47357.045454545456</v>
      </c>
      <c r="J14" s="15">
        <v>1.4999999999999999E-2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x14ac:dyDescent="0.25">
      <c r="A15" s="4"/>
      <c r="B15" s="3"/>
      <c r="C15" s="16" t="s">
        <v>10</v>
      </c>
      <c r="D15" s="10"/>
      <c r="E15" s="14"/>
      <c r="F15" s="14"/>
      <c r="G15" s="14"/>
      <c r="H15" s="14">
        <f>H13-H14</f>
        <v>22099.954545454544</v>
      </c>
      <c r="I15" s="14">
        <f>D15+E15+F15+G15+H15</f>
        <v>22099.954545454544</v>
      </c>
      <c r="J15" s="15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23.85" customHeight="1" x14ac:dyDescent="0.25">
      <c r="A16" s="4">
        <v>5</v>
      </c>
      <c r="B16" s="3" t="s">
        <v>13</v>
      </c>
      <c r="C16" s="12" t="s">
        <v>6</v>
      </c>
      <c r="D16" s="12"/>
      <c r="E16" s="13">
        <v>4566</v>
      </c>
      <c r="F16" s="13">
        <v>4844</v>
      </c>
      <c r="G16" s="13">
        <v>5113</v>
      </c>
      <c r="H16" s="13">
        <v>5397</v>
      </c>
      <c r="I16" s="13">
        <f t="shared" ref="I16:I22" si="0">E16+F16+G16+H16</f>
        <v>19920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x14ac:dyDescent="0.25">
      <c r="A17" s="4"/>
      <c r="B17" s="3"/>
      <c r="C17" s="10" t="s">
        <v>7</v>
      </c>
      <c r="D17" s="10"/>
      <c r="E17" s="14">
        <v>6818</v>
      </c>
      <c r="F17" s="14">
        <v>6587</v>
      </c>
      <c r="G17" s="14">
        <v>6356</v>
      </c>
      <c r="H17" s="14">
        <v>6125</v>
      </c>
      <c r="I17" s="14">
        <f t="shared" si="0"/>
        <v>25886</v>
      </c>
      <c r="J17" s="15">
        <v>2.1999999999999999E-2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x14ac:dyDescent="0.25">
      <c r="A18" s="4"/>
      <c r="B18" s="3"/>
      <c r="C18" s="16" t="s">
        <v>9</v>
      </c>
      <c r="D18" s="10"/>
      <c r="E18" s="14">
        <f>E17*J18/J17</f>
        <v>4648.636363636364</v>
      </c>
      <c r="F18" s="14">
        <f>F17*J18/J17</f>
        <v>4491.136363636364</v>
      </c>
      <c r="G18" s="14">
        <f>G17*J18/J17</f>
        <v>4333.636363636364</v>
      </c>
      <c r="H18" s="14">
        <f>H17*J18/J17</f>
        <v>4176.136363636364</v>
      </c>
      <c r="I18" s="14">
        <f t="shared" si="0"/>
        <v>17649.545454545456</v>
      </c>
      <c r="J18" s="15">
        <v>1.4999999999999999E-2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x14ac:dyDescent="0.25">
      <c r="A19" s="4"/>
      <c r="B19" s="3"/>
      <c r="C19" s="16" t="s">
        <v>10</v>
      </c>
      <c r="D19" s="10"/>
      <c r="E19" s="14">
        <f>E17-E18</f>
        <v>2169.363636363636</v>
      </c>
      <c r="F19" s="14">
        <f>F17-F18</f>
        <v>2095.863636363636</v>
      </c>
      <c r="G19" s="14">
        <f>G17-G18</f>
        <v>2022.363636363636</v>
      </c>
      <c r="H19" s="14">
        <f>H17-H18</f>
        <v>1948.863636363636</v>
      </c>
      <c r="I19" s="14">
        <f t="shared" si="0"/>
        <v>8236.4545454545441</v>
      </c>
      <c r="J19" s="15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23.85" customHeight="1" x14ac:dyDescent="0.25">
      <c r="A20" s="4">
        <v>6</v>
      </c>
      <c r="B20" s="3" t="s">
        <v>14</v>
      </c>
      <c r="C20" s="12" t="s">
        <v>6</v>
      </c>
      <c r="D20" s="12"/>
      <c r="E20" s="13">
        <v>9690</v>
      </c>
      <c r="F20" s="13">
        <v>9774</v>
      </c>
      <c r="G20" s="13">
        <v>10651</v>
      </c>
      <c r="H20" s="13">
        <v>11053</v>
      </c>
      <c r="I20" s="13">
        <f t="shared" si="0"/>
        <v>41168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x14ac:dyDescent="0.25">
      <c r="A21" s="4"/>
      <c r="B21" s="3"/>
      <c r="C21" s="10" t="s">
        <v>7</v>
      </c>
      <c r="D21" s="10"/>
      <c r="E21" s="14">
        <v>12876</v>
      </c>
      <c r="F21" s="14">
        <v>15962</v>
      </c>
      <c r="G21" s="14">
        <v>18102</v>
      </c>
      <c r="H21" s="14">
        <v>19796</v>
      </c>
      <c r="I21" s="14">
        <f t="shared" si="0"/>
        <v>66736</v>
      </c>
      <c r="J21" s="15">
        <v>2.1999999999999999E-2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x14ac:dyDescent="0.25">
      <c r="A22" s="4"/>
      <c r="B22" s="3"/>
      <c r="C22" s="16" t="s">
        <v>9</v>
      </c>
      <c r="D22" s="10"/>
      <c r="E22" s="14">
        <f>E21*J22/J21</f>
        <v>8779.0909090909081</v>
      </c>
      <c r="F22" s="14">
        <f>F21*J22/J21</f>
        <v>10883.181818181818</v>
      </c>
      <c r="G22" s="14">
        <f>G21*J22/J21</f>
        <v>12342.272727272726</v>
      </c>
      <c r="H22" s="14">
        <f>H21*J22/J21</f>
        <v>13497.272727272728</v>
      </c>
      <c r="I22" s="14">
        <f t="shared" si="0"/>
        <v>45501.818181818184</v>
      </c>
      <c r="J22" s="15">
        <v>1.4999999999999999E-2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x14ac:dyDescent="0.25">
      <c r="A23" s="4"/>
      <c r="B23" s="3"/>
      <c r="C23" s="16" t="s">
        <v>10</v>
      </c>
      <c r="D23" s="10"/>
      <c r="E23" s="14">
        <f>E21-E22</f>
        <v>4096.9090909090919</v>
      </c>
      <c r="F23" s="14">
        <f>F21-F22</f>
        <v>5078.818181818182</v>
      </c>
      <c r="G23" s="14">
        <f>G21-G22</f>
        <v>5759.7272727272739</v>
      </c>
      <c r="H23" s="14">
        <f>H21-H22</f>
        <v>6298.7272727272721</v>
      </c>
      <c r="I23" s="14">
        <f>I21-I22</f>
        <v>21234.181818181816</v>
      </c>
      <c r="J23" s="15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23.85" customHeight="1" x14ac:dyDescent="0.25">
      <c r="A24" s="4">
        <v>7</v>
      </c>
      <c r="B24" s="3" t="s">
        <v>15</v>
      </c>
      <c r="C24" s="12" t="s">
        <v>6</v>
      </c>
      <c r="D24" s="12"/>
      <c r="E24" s="13">
        <v>80</v>
      </c>
      <c r="F24" s="13">
        <v>1509</v>
      </c>
      <c r="G24" s="13">
        <v>39497</v>
      </c>
      <c r="H24" s="13">
        <v>13301</v>
      </c>
      <c r="I24" s="13">
        <f>E24+F24+G24+H24</f>
        <v>54387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x14ac:dyDescent="0.25">
      <c r="A25" s="4"/>
      <c r="B25" s="3"/>
      <c r="C25" s="10" t="s">
        <v>7</v>
      </c>
      <c r="D25" s="10"/>
      <c r="E25" s="14">
        <v>0</v>
      </c>
      <c r="F25" s="14">
        <v>1338</v>
      </c>
      <c r="G25" s="14">
        <v>4948</v>
      </c>
      <c r="H25" s="14">
        <v>3965</v>
      </c>
      <c r="I25" s="14">
        <f>E25+G25+H25</f>
        <v>8913</v>
      </c>
      <c r="J25" s="15">
        <v>2.1999999999999999E-2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x14ac:dyDescent="0.25">
      <c r="A26" s="4"/>
      <c r="B26" s="3"/>
      <c r="C26" s="16" t="s">
        <v>9</v>
      </c>
      <c r="D26" s="10"/>
      <c r="E26" s="14">
        <v>0</v>
      </c>
      <c r="F26" s="14">
        <f>F25*J26/J25</f>
        <v>912.27272727272737</v>
      </c>
      <c r="G26" s="14">
        <f>G25*J26/J25</f>
        <v>3373.636363636364</v>
      </c>
      <c r="H26" s="14">
        <f>H25*J26/J25</f>
        <v>2703.409090909091</v>
      </c>
      <c r="I26" s="14">
        <f>F26+G26+H26</f>
        <v>6989.318181818182</v>
      </c>
      <c r="J26" s="15">
        <v>1.4999999999999999E-2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x14ac:dyDescent="0.25">
      <c r="A27" s="4"/>
      <c r="B27" s="3"/>
      <c r="C27" s="16" t="s">
        <v>10</v>
      </c>
      <c r="D27" s="10"/>
      <c r="E27" s="14">
        <f>E25-E26</f>
        <v>0</v>
      </c>
      <c r="F27" s="14">
        <f>F25-F26</f>
        <v>425.72727272727263</v>
      </c>
      <c r="G27" s="14">
        <f>G25-G26</f>
        <v>1574.363636363636</v>
      </c>
      <c r="H27" s="14">
        <f>H25-H26</f>
        <v>1261.590909090909</v>
      </c>
      <c r="I27" s="14">
        <f>I25-I26</f>
        <v>1923.681818181818</v>
      </c>
      <c r="J27" s="15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x14ac:dyDescent="0.25">
      <c r="A28" s="9"/>
      <c r="B28" s="10"/>
      <c r="C28" s="16"/>
      <c r="D28" s="10"/>
      <c r="E28" s="14"/>
      <c r="F28" s="14"/>
      <c r="G28" s="14"/>
      <c r="H28" s="14"/>
      <c r="I28" s="14"/>
      <c r="J28" s="15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x14ac:dyDescent="0.25">
      <c r="A29" s="9"/>
      <c r="B29" s="10" t="s">
        <v>16</v>
      </c>
      <c r="C29" s="16" t="s">
        <v>9</v>
      </c>
      <c r="D29" s="10"/>
      <c r="E29" s="14">
        <f>E8+E14+E18+E22+E26</f>
        <v>13427.727272727272</v>
      </c>
      <c r="F29" s="14">
        <f>F8+F14+F18+F22+F26</f>
        <v>20318.181818181816</v>
      </c>
      <c r="G29" s="14">
        <f>G8+G14+G18+G22+G26</f>
        <v>25266.81818181818</v>
      </c>
      <c r="H29" s="14">
        <f>H8+H14+H18+H22+H26</f>
        <v>72770.454545454559</v>
      </c>
      <c r="I29" s="14">
        <f>E29+F29+G29+H29</f>
        <v>131783.18181818182</v>
      </c>
      <c r="J29" s="15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x14ac:dyDescent="0.25">
      <c r="A30" s="9"/>
      <c r="B30" s="9"/>
      <c r="C30" s="10" t="s">
        <v>17</v>
      </c>
      <c r="D30" s="10"/>
      <c r="E30" s="14">
        <f t="shared" ref="E30:H31" si="1">SUM(E4,E6,E10,E12,E16,E20,E24)</f>
        <v>14473</v>
      </c>
      <c r="F30" s="14">
        <f t="shared" si="1"/>
        <v>23168</v>
      </c>
      <c r="G30" s="14">
        <f t="shared" si="1"/>
        <v>64452</v>
      </c>
      <c r="H30" s="14">
        <f t="shared" si="1"/>
        <v>72248</v>
      </c>
      <c r="I30" s="14">
        <f>E30+F30+G30+H30</f>
        <v>174341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x14ac:dyDescent="0.25">
      <c r="A31" s="9"/>
      <c r="B31" s="9"/>
      <c r="C31" s="10" t="s">
        <v>18</v>
      </c>
      <c r="D31" s="10"/>
      <c r="E31" s="14">
        <f t="shared" si="1"/>
        <v>19694</v>
      </c>
      <c r="F31" s="14">
        <f t="shared" si="1"/>
        <v>29800</v>
      </c>
      <c r="G31" s="14">
        <f t="shared" si="1"/>
        <v>37058</v>
      </c>
      <c r="H31" s="14">
        <f t="shared" si="1"/>
        <v>106730</v>
      </c>
      <c r="I31" s="14">
        <f>E31+F31+G31+H31</f>
        <v>193282</v>
      </c>
      <c r="J31" s="15">
        <v>2.1999999999999999E-2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x14ac:dyDescent="0.25">
      <c r="A32" s="11"/>
      <c r="B32" s="11"/>
      <c r="C32" s="18"/>
      <c r="D32" s="18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10" ht="13.9" customHeight="1" x14ac:dyDescent="0.25">
      <c r="A33" s="11"/>
      <c r="B33" s="2" t="s">
        <v>19</v>
      </c>
      <c r="C33" s="2">
        <v>1.4999999999999999E-2</v>
      </c>
      <c r="D33" s="19"/>
      <c r="E33" s="20">
        <f>E31-E31*1.5/2.2</f>
        <v>6266.2727272727279</v>
      </c>
      <c r="F33" s="20">
        <f>F31-F31*1.5/2.2</f>
        <v>9481.8181818181838</v>
      </c>
      <c r="G33" s="20">
        <f>G31-G31*1.5/2.2</f>
        <v>11791.18181818182</v>
      </c>
      <c r="H33" s="21">
        <f>H31-H31*1.5/2.2</f>
        <v>33959.545454545456</v>
      </c>
      <c r="I33" s="11"/>
    </row>
    <row r="34" spans="1:10" ht="45" x14ac:dyDescent="0.25">
      <c r="C34" s="22" t="s">
        <v>20</v>
      </c>
      <c r="D34" s="22"/>
      <c r="E34" s="23">
        <f>((F30-E30)+(G30-F30)+(H30-G30))/(F33+G33+H33)</f>
        <v>1.0460318191843412</v>
      </c>
      <c r="H34" s="10" t="s">
        <v>21</v>
      </c>
      <c r="I34" s="24">
        <f>E33+F33+G33+H33</f>
        <v>61498.818181818191</v>
      </c>
    </row>
    <row r="35" spans="1:10" x14ac:dyDescent="0.25">
      <c r="C35" s="7"/>
      <c r="D35" s="7"/>
      <c r="E35" s="25"/>
      <c r="H35" s="7"/>
      <c r="I35" s="26"/>
      <c r="J35" s="27"/>
    </row>
    <row r="36" spans="1:10" ht="79.900000000000006" customHeight="1" x14ac:dyDescent="0.25">
      <c r="B36" s="1" t="s">
        <v>22</v>
      </c>
      <c r="C36" s="1"/>
      <c r="D36" s="1"/>
      <c r="E36" s="1"/>
      <c r="F36" s="1"/>
      <c r="G36" s="1"/>
      <c r="H36" s="1"/>
      <c r="I36" s="1"/>
      <c r="J36" s="27"/>
    </row>
    <row r="37" spans="1:10" x14ac:dyDescent="0.25">
      <c r="C37" s="7"/>
      <c r="D37" s="7"/>
      <c r="E37" s="25"/>
      <c r="H37" s="7"/>
      <c r="I37" s="26"/>
      <c r="J37" s="27"/>
    </row>
    <row r="38" spans="1:10" x14ac:dyDescent="0.25">
      <c r="C38" s="7"/>
      <c r="D38" s="7"/>
      <c r="E38" s="25"/>
      <c r="H38" s="7"/>
      <c r="I38" s="26"/>
    </row>
    <row r="39" spans="1:10" x14ac:dyDescent="0.25">
      <c r="C39" s="7"/>
      <c r="D39" s="7"/>
      <c r="E39" s="25"/>
      <c r="H39" s="7"/>
      <c r="I39" s="26"/>
    </row>
  </sheetData>
  <mergeCells count="17">
    <mergeCell ref="B36:I36"/>
    <mergeCell ref="A20:A23"/>
    <mergeCell ref="B20:B23"/>
    <mergeCell ref="A24:A27"/>
    <mergeCell ref="B24:B27"/>
    <mergeCell ref="B33:C33"/>
    <mergeCell ref="A10:A11"/>
    <mergeCell ref="B10:B11"/>
    <mergeCell ref="A12:A15"/>
    <mergeCell ref="B12:B15"/>
    <mergeCell ref="A16:A19"/>
    <mergeCell ref="B16:B19"/>
    <mergeCell ref="G1:J1"/>
    <mergeCell ref="A4:A5"/>
    <mergeCell ref="B4:B5"/>
    <mergeCell ref="A6:A9"/>
    <mergeCell ref="B6:B9"/>
  </mergeCells>
  <pageMargins left="0.70866141732283472" right="0.70866141732283472" top="0.74803149606299213" bottom="0.74803149606299213" header="0.51181102362204722" footer="0.51181102362204722"/>
  <pageSetup paperSize="9" scale="64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Кушнир Елена Анатольевна</dc:creator>
  <cp:lastModifiedBy>Кушнир Елена Анатольевна</cp:lastModifiedBy>
  <cp:revision>10</cp:revision>
  <cp:lastPrinted>2023-01-19T06:58:34Z</cp:lastPrinted>
  <dcterms:created xsi:type="dcterms:W3CDTF">2006-09-16T00:00:00Z</dcterms:created>
  <dcterms:modified xsi:type="dcterms:W3CDTF">2023-01-19T06:59:16Z</dcterms:modified>
  <dc:language>ru-RU</dc:language>
</cp:coreProperties>
</file>