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Отдел организации бюджетного процесса\Общая отдела\ИЗМЕНЕНИЯ\ИЗМЕНЕНИЯ 2021\Изменения 2021-7\"/>
    </mc:Choice>
  </mc:AlternateContent>
  <bookViews>
    <workbookView xWindow="0" yWindow="0" windowWidth="19200" windowHeight="11460" tabRatio="500"/>
  </bookViews>
  <sheets>
    <sheet name="2021-7" sheetId="1" r:id="rId1"/>
  </sheets>
  <definedNames>
    <definedName name="_xlnm.Print_Area" localSheetId="0">'2021-7'!$A$1:$L$80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D79" i="1" l="1"/>
  <c r="D78" i="1" s="1"/>
  <c r="D77" i="1" s="1"/>
  <c r="D76" i="1" s="1"/>
  <c r="K75" i="1"/>
  <c r="H75" i="1"/>
  <c r="E75" i="1"/>
  <c r="K74" i="1"/>
  <c r="H74" i="1"/>
  <c r="D74" i="1"/>
  <c r="E74" i="1" s="1"/>
  <c r="K73" i="1"/>
  <c r="H73" i="1"/>
  <c r="D73" i="1"/>
  <c r="E73" i="1" s="1"/>
  <c r="K72" i="1"/>
  <c r="H72" i="1"/>
  <c r="D72" i="1"/>
  <c r="E72" i="1" s="1"/>
  <c r="D71" i="1"/>
  <c r="K70" i="1"/>
  <c r="H70" i="1"/>
  <c r="E70" i="1"/>
  <c r="K69" i="1"/>
  <c r="H69" i="1"/>
  <c r="E69" i="1"/>
  <c r="J68" i="1"/>
  <c r="K68" i="1" s="1"/>
  <c r="H68" i="1"/>
  <c r="D68" i="1"/>
  <c r="E68" i="1" s="1"/>
  <c r="C68" i="1"/>
  <c r="K67" i="1"/>
  <c r="H67" i="1"/>
  <c r="E67" i="1"/>
  <c r="K66" i="1"/>
  <c r="J66" i="1"/>
  <c r="G66" i="1"/>
  <c r="H66" i="1" s="1"/>
  <c r="E66" i="1"/>
  <c r="D66" i="1"/>
  <c r="K65" i="1"/>
  <c r="H65" i="1"/>
  <c r="E65" i="1"/>
  <c r="K64" i="1"/>
  <c r="H64" i="1"/>
  <c r="E64" i="1"/>
  <c r="K63" i="1"/>
  <c r="H63" i="1"/>
  <c r="E63" i="1"/>
  <c r="K62" i="1"/>
  <c r="H62" i="1"/>
  <c r="E62" i="1"/>
  <c r="K61" i="1"/>
  <c r="H61" i="1"/>
  <c r="E61" i="1"/>
  <c r="K60" i="1"/>
  <c r="H60" i="1"/>
  <c r="E60" i="1"/>
  <c r="K59" i="1"/>
  <c r="H59" i="1"/>
  <c r="E59" i="1"/>
  <c r="K58" i="1"/>
  <c r="H58" i="1"/>
  <c r="E58" i="1"/>
  <c r="K57" i="1"/>
  <c r="H57" i="1"/>
  <c r="E57" i="1"/>
  <c r="K56" i="1"/>
  <c r="H56" i="1"/>
  <c r="E56" i="1"/>
  <c r="K55" i="1"/>
  <c r="H55" i="1"/>
  <c r="E55" i="1"/>
  <c r="K54" i="1"/>
  <c r="H54" i="1"/>
  <c r="E54" i="1"/>
  <c r="K53" i="1"/>
  <c r="H53" i="1"/>
  <c r="E53" i="1"/>
  <c r="K52" i="1"/>
  <c r="H52" i="1"/>
  <c r="E52" i="1"/>
  <c r="K51" i="1"/>
  <c r="H51" i="1"/>
  <c r="E51" i="1"/>
  <c r="K50" i="1"/>
  <c r="H50" i="1"/>
  <c r="E50" i="1"/>
  <c r="K49" i="1"/>
  <c r="H49" i="1"/>
  <c r="E49" i="1"/>
  <c r="J48" i="1"/>
  <c r="K48" i="1" s="1"/>
  <c r="G48" i="1"/>
  <c r="G47" i="1" s="1"/>
  <c r="D48" i="1"/>
  <c r="E48" i="1" s="1"/>
  <c r="J47" i="1"/>
  <c r="K47" i="1" s="1"/>
  <c r="D47" i="1"/>
  <c r="E47" i="1" s="1"/>
  <c r="C47" i="1"/>
  <c r="J45" i="1"/>
  <c r="G45" i="1"/>
  <c r="D45" i="1"/>
  <c r="J43" i="1"/>
  <c r="G43" i="1"/>
  <c r="G42" i="1" s="1"/>
  <c r="D43" i="1"/>
  <c r="D42" i="1" s="1"/>
  <c r="D41" i="1" s="1"/>
  <c r="E41" i="1" s="1"/>
  <c r="J42" i="1"/>
  <c r="J41" i="1"/>
  <c r="K41" i="1" s="1"/>
  <c r="C41" i="1"/>
  <c r="K40" i="1"/>
  <c r="H40" i="1"/>
  <c r="E40" i="1"/>
  <c r="K39" i="1"/>
  <c r="H39" i="1"/>
  <c r="E39" i="1"/>
  <c r="K38" i="1"/>
  <c r="H38" i="1"/>
  <c r="E38" i="1"/>
  <c r="K37" i="1"/>
  <c r="H37" i="1"/>
  <c r="E37" i="1"/>
  <c r="J36" i="1"/>
  <c r="K36" i="1" s="1"/>
  <c r="H36" i="1"/>
  <c r="G36" i="1"/>
  <c r="D36" i="1"/>
  <c r="E36" i="1" s="1"/>
  <c r="K35" i="1"/>
  <c r="H35" i="1"/>
  <c r="E35" i="1"/>
  <c r="K34" i="1"/>
  <c r="H34" i="1"/>
  <c r="E34" i="1"/>
  <c r="J33" i="1"/>
  <c r="J32" i="1" s="1"/>
  <c r="K32" i="1" s="1"/>
  <c r="H33" i="1"/>
  <c r="G33" i="1"/>
  <c r="D33" i="1"/>
  <c r="D32" i="1" s="1"/>
  <c r="G32" i="1"/>
  <c r="H32" i="1" s="1"/>
  <c r="K31" i="1"/>
  <c r="H31" i="1"/>
  <c r="E31" i="1"/>
  <c r="K30" i="1"/>
  <c r="H30" i="1"/>
  <c r="E30" i="1"/>
  <c r="K29" i="1"/>
  <c r="J29" i="1"/>
  <c r="G29" i="1"/>
  <c r="H29" i="1" s="1"/>
  <c r="E29" i="1"/>
  <c r="D29" i="1"/>
  <c r="K28" i="1"/>
  <c r="H28" i="1"/>
  <c r="E28" i="1"/>
  <c r="D28" i="1"/>
  <c r="K27" i="1"/>
  <c r="H27" i="1"/>
  <c r="I26" i="1"/>
  <c r="F26" i="1"/>
  <c r="C26" i="1"/>
  <c r="K25" i="1"/>
  <c r="H25" i="1"/>
  <c r="E25" i="1"/>
  <c r="J24" i="1"/>
  <c r="J23" i="1" s="1"/>
  <c r="H24" i="1"/>
  <c r="G24" i="1"/>
  <c r="D24" i="1"/>
  <c r="D23" i="1" s="1"/>
  <c r="G23" i="1"/>
  <c r="G22" i="1" s="1"/>
  <c r="C20" i="1"/>
  <c r="J18" i="1"/>
  <c r="G18" i="1"/>
  <c r="D18" i="1"/>
  <c r="J16" i="1"/>
  <c r="G16" i="1"/>
  <c r="D16" i="1"/>
  <c r="D15" i="1"/>
  <c r="D14" i="1" s="1"/>
  <c r="D7" i="1" s="1"/>
  <c r="J14" i="1"/>
  <c r="G14" i="1"/>
  <c r="K13" i="1"/>
  <c r="H13" i="1"/>
  <c r="E13" i="1"/>
  <c r="K12" i="1"/>
  <c r="G12" i="1"/>
  <c r="H12" i="1" s="1"/>
  <c r="D12" i="1"/>
  <c r="E12" i="1" s="1"/>
  <c r="K11" i="1"/>
  <c r="H11" i="1"/>
  <c r="E11" i="1"/>
  <c r="K10" i="1"/>
  <c r="G10" i="1"/>
  <c r="H10" i="1" s="1"/>
  <c r="D10" i="1"/>
  <c r="E10" i="1" s="1"/>
  <c r="K9" i="1"/>
  <c r="H9" i="1"/>
  <c r="D9" i="1"/>
  <c r="E9" i="1" s="1"/>
  <c r="K8" i="1"/>
  <c r="H8" i="1"/>
  <c r="D8" i="1"/>
  <c r="E8" i="1" s="1"/>
  <c r="J7" i="1"/>
  <c r="J6" i="1" s="1"/>
  <c r="K6" i="1" s="1"/>
  <c r="I7" i="1"/>
  <c r="G7" i="1"/>
  <c r="G6" i="1" s="1"/>
  <c r="H6" i="1" s="1"/>
  <c r="F7" i="1"/>
  <c r="H7" i="1" s="1"/>
  <c r="C7" i="1"/>
  <c r="K5" i="1"/>
  <c r="H5" i="1"/>
  <c r="C5" i="1"/>
  <c r="G21" i="1" l="1"/>
  <c r="H22" i="1"/>
  <c r="E7" i="1"/>
  <c r="D6" i="1"/>
  <c r="J22" i="1"/>
  <c r="K23" i="1"/>
  <c r="H47" i="1"/>
  <c r="G41" i="1"/>
  <c r="E23" i="1"/>
  <c r="D22" i="1"/>
  <c r="D27" i="1"/>
  <c r="E32" i="1"/>
  <c r="J26" i="1"/>
  <c r="K26" i="1" s="1"/>
  <c r="H48" i="1"/>
  <c r="H23" i="1"/>
  <c r="E24" i="1"/>
  <c r="K24" i="1"/>
  <c r="E33" i="1"/>
  <c r="K33" i="1"/>
  <c r="K7" i="1"/>
  <c r="D26" i="1" l="1"/>
  <c r="E26" i="1" s="1"/>
  <c r="E27" i="1"/>
  <c r="D21" i="1"/>
  <c r="E22" i="1"/>
  <c r="J21" i="1"/>
  <c r="K22" i="1"/>
  <c r="H41" i="1"/>
  <c r="G26" i="1"/>
  <c r="H26" i="1" s="1"/>
  <c r="E6" i="1"/>
  <c r="H21" i="1"/>
  <c r="G20" i="1" l="1"/>
  <c r="H20" i="1" s="1"/>
  <c r="E21" i="1"/>
  <c r="D20" i="1"/>
  <c r="K21" i="1"/>
  <c r="J20" i="1"/>
  <c r="K20" i="1" s="1"/>
  <c r="E20" i="1" l="1"/>
  <c r="D5" i="1"/>
  <c r="E5" i="1" s="1"/>
</calcChain>
</file>

<file path=xl/sharedStrings.xml><?xml version="1.0" encoding="utf-8"?>
<sst xmlns="http://schemas.openxmlformats.org/spreadsheetml/2006/main" count="201" uniqueCount="132">
  <si>
    <t>Показатели</t>
  </si>
  <si>
    <t>Код объекта</t>
  </si>
  <si>
    <t>2021 год</t>
  </si>
  <si>
    <t>2022 год</t>
  </si>
  <si>
    <t>2023 год</t>
  </si>
  <si>
    <t>Примечания
(при наличии поручений Губернатора ПК, первого вице-губернатора ПК указать реквизиты поручения)</t>
  </si>
  <si>
    <t>Бюджет 2021 год</t>
  </si>
  <si>
    <t>Предложения ГРБС</t>
  </si>
  <si>
    <t>Бюджет 
(с учетом изменений)</t>
  </si>
  <si>
    <t>Бюджет 2022 год</t>
  </si>
  <si>
    <t>Бюджет 2023 год</t>
  </si>
  <si>
    <t>РАСХОДЫ АИП всего (+/-)</t>
  </si>
  <si>
    <t>Х</t>
  </si>
  <si>
    <t>Заместитель председателя Правительства ПК Петров Михаил Владимирович</t>
  </si>
  <si>
    <t>министерство строительства Приморского края</t>
  </si>
  <si>
    <t>Развитие туризма в Приморском крае</t>
  </si>
  <si>
    <t>Строительство объекта "Туристский кластер "Приморье" в бухте Муравьиная. Внеплощадочные и внутриплощадочные кольцевые сети водопровода. I этап 2 очереди"  , 10102R3848</t>
  </si>
  <si>
    <t>Строительство объекта «Туристский кластер «Приморье» в бухте Муравьиная. Внеплощадочные и внутриплощадочные кольцевые сети водопровода. I этап 2 очереди»</t>
  </si>
  <si>
    <t>775.10.0502.00.059</t>
  </si>
  <si>
    <t>Средства перераспределены в связи с заключением дополнительного соглашения на предоставление субсидии из ФБ от 01.07.2021 № 174-09-2020-015/3. Средства КБ необходимы для разработки рабочей документации.</t>
  </si>
  <si>
    <t>Строительство объекта "Туристский кластер "Приморье" в бухте Муравьиная. Водоотведение IV этап"  , 10102R3846</t>
  </si>
  <si>
    <t>Строительство объекта «Туристский кластер «Приморье» в бухте Муравьиная. Водоотведение IV этап»</t>
  </si>
  <si>
    <t>775.10.0502.00.061</t>
  </si>
  <si>
    <t>министерство транспорта и дорожного хозяйства Приморского края</t>
  </si>
  <si>
    <t>Строительство объекта "Туристский кластер "Приморье" в бухте Муравьиная. Автомобильная дорога 3 этап (сектор 4, 6)"  , 10102R3842</t>
  </si>
  <si>
    <t>Строительство объекта «Туристский кластер «Приморье» в бухте Муравьиная. Автомобильная дорога 3 этап (сектор 4, 6)»</t>
  </si>
  <si>
    <t>754.10.0409.00.001</t>
  </si>
  <si>
    <t>Строительство объекта "Туристский кластер "Приморье" в бухте Муравьиная. Автомобильная дорога, 4 этап "Сектор 7"  , 10102R3843</t>
  </si>
  <si>
    <t>Строительство объекта «Туристский кластер «Приморье» в бухте Муравьиная. Автомобильная дорога, 4 этап «Сектор 7»</t>
  </si>
  <si>
    <t>754.10.0409.00.002</t>
  </si>
  <si>
    <t>Расчеты за счет средств :краевой бюджет всего, в том числе</t>
  </si>
  <si>
    <t>Заместитель председателя Правительства ПК Мариза Дмитрий Анатольевич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</si>
  <si>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</si>
  <si>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Безопасный край</t>
  </si>
  <si>
    <t>Реставрация объекта культурного наследия "Здание по адресу: г. Владивосток, ул. Луговая, 33" с целью приспособления в офисные помещения для размещения судебных участков мировых судей города Владивостока, в том числе проектно-изыскательские работы  , 1830142860</t>
  </si>
  <si>
    <t>Реставрация объекта культурного наследия "Здание по адресу: г. Владивосток, ул. Луговая, 33" с целью приспособления в офисные помещения для размещения судебных участков мировых судей города Владивостока, в том числе проектно-изыскательские работы</t>
  </si>
  <si>
    <t>785.18.0105.00.001</t>
  </si>
  <si>
    <t>Средства предложены на снятие в связи с отсутствием контрактации.</t>
  </si>
  <si>
    <t>Развитие здравоохранения Приморского края</t>
  </si>
  <si>
    <t>775.0901.0110543640.414 Осуществление капитальных вложений в объекты государственной собственности в социальной сфере</t>
  </si>
  <si>
    <t>Требуется уточнение целевой статьи</t>
  </si>
  <si>
    <t>Строительство краевой клинической инфекционной больницы на 400 коек в г. Владивостоке, в том числе проектно-изыскательские работы</t>
  </si>
  <si>
    <t>775.01.0901.00.026</t>
  </si>
  <si>
    <t>Доп класс можно исключить из приказа 20 в 2021 году.</t>
  </si>
  <si>
    <t>Строительство инфекционной больницы на 100 коек в с. Углекаменск Партизанского городского округа Приморского края, в том числе проектно-изыскательские работы</t>
  </si>
  <si>
    <t>775.01.0901.00.027</t>
  </si>
  <si>
    <t>Средства перераспределены на основании решения, принятого на совещании у заместителя председателя Правительства ПК - Петрова М.В. при участии  заместителя председателя Правительства ПК - Худченко А.Г. Требуется ввести новый доп. класс.</t>
  </si>
  <si>
    <t>Развитие образования Приморского края</t>
  </si>
  <si>
    <t>Субсидии бюджетам муниципальных образований Приморского края на строительство, реконструкцию и приобретение зданий муниципальных общеобразовательных организаций  , 0220592040</t>
  </si>
  <si>
    <t xml:space="preserve">Реконструкция муниципального бюджетного общеобразовательного учреждения «Воздвиженская общеобразовательная школа № 1» </t>
  </si>
  <si>
    <t>775.02.0702.11.005</t>
  </si>
  <si>
    <t>В целях исполнения поручения Президента Российской Федерации В.В. Путина в ходе прямой линии от 30.06.2021 о строительстве новой школы в с. Воздвиженка Уссурийского городского округа</t>
  </si>
  <si>
    <t xml:space="preserve">Проектно-изыскательские и строительно-монтажные работы по восстановлению путем реконструкции здания объекта «Общеобразовательная школа на 75 учащихся с детским садом на 15 мест 
в с. Глубинное Красноармейского района» </t>
  </si>
  <si>
    <t>775.02.0702.17.019</t>
  </si>
  <si>
    <t>В связи с получением положительного заключения госэкспертизы уточнилась сметная стоимость строительства</t>
  </si>
  <si>
    <t>Строительство объекта "Туристский кластер "Приморье" в бухте Муравьиная. Внеплощадочные и внутриплощадочные кольцевые сети водопровода. I этап 2 очереди" , 10102R3848</t>
  </si>
  <si>
    <t>Строительство объекта "Туристский кластер "Приморье" в бухте Муравьиная. Водоотведение IV этап"</t>
  </si>
  <si>
    <t>Развитие транспортного комплекса Приморского края</t>
  </si>
  <si>
    <t>Проектирование (включая изыскания), строительство, реконструкция автомобильных дорог общего пользования регионального или межмуниципального значения и искусственных сооружений на них  , 1220244000</t>
  </si>
  <si>
    <t>Реконструкция автомобильной дороги Уссурийск - Пограничный - Госграница на участке км 13 - км 20 в Приморском крае</t>
  </si>
  <si>
    <t>754.12.0409.00.005</t>
  </si>
  <si>
    <t>Строительство мостового перехода через р. Мельгуновка на км 72 автомобильной дороги Михайловка - Турий Рог в Приморском крае</t>
  </si>
  <si>
    <t>754.12.0409.00.006</t>
  </si>
  <si>
    <t>экономия по строительно-монтажным работам</t>
  </si>
  <si>
    <t>Строительство мостового перехода через р. Тихая на км 4+680 автомобильной дороги Чернышевка - Новопокровка в Приморском крае</t>
  </si>
  <si>
    <t>754.12.0409.00.016</t>
  </si>
  <si>
    <t>Строительство мостового перехода на км 24+194 автомобильной дороги Уссурийск - Раковка - Осиновка в Приморском крае</t>
  </si>
  <si>
    <t>754.12.0409.00.017</t>
  </si>
  <si>
    <t>Реконструкция мостового перехода через р. Партизанская на км 11+576 автомобильной дороги Находка - Лазо - Ольга - Кавалерово в Приморском крае</t>
  </si>
  <si>
    <t>754.12.0409.00.021</t>
  </si>
  <si>
    <t>в рамках 10% по Закону 44-ФЗ требуется увеличение государственного контракта на 2021 год
с источником с других объектов АИП СМР (006,017,016,026,027,038,041,частично 056)</t>
  </si>
  <si>
    <t>Реконструкция мостового перехода через р. Артемовка на км 27+930 автомобильной дороги Артем - Находка - порт Восточный в Приморском крае</t>
  </si>
  <si>
    <t>754.12.0409.00.022</t>
  </si>
  <si>
    <t>Реконструкция мостового перехода через р. Арзамазовка на км 317+420 автомобильной дороги Находка - Лазо - Ольга - Кавалерово в Приморском крае</t>
  </si>
  <si>
    <t>754.12.0409.00.023</t>
  </si>
  <si>
    <t xml:space="preserve">На оказание услуг проведению строительного контроля 6 442 036,77  рублей в 2021 году, 5 104 045,44  рублей в 2022 году
</t>
  </si>
  <si>
    <t>Реконструкция мостового перехода через р. Зеркальная на км 401+140 автомобильной дороги Находка - Лазо - Ольга - Кавалерово в Приморском крае</t>
  </si>
  <si>
    <t>754.12.0409.00.024</t>
  </si>
  <si>
    <t xml:space="preserve">На оказание услуг проведению строительного контроля 6 925 149,79 рублей в 2021 году, 5 547 131,59 рублей в 2022 году
</t>
  </si>
  <si>
    <t>Реконструкция мостового перехода через ручей на км 86+578 автомобильной дороги Артем - Находка - порт Восточный в Приморском крае</t>
  </si>
  <si>
    <t>754.12.0409.00.026</t>
  </si>
  <si>
    <t>Реконструкция мостового перехода через р. Падь Подсобная на км 89+353 автомобильной дороги Артем - Находка - порт Восточный в Приморском крае</t>
  </si>
  <si>
    <t>754.12.0409.00.027</t>
  </si>
  <si>
    <t>Реконструкция мостового перехода через р. Водопадная на км 38+900 автомобильной дороги Находка - Лазо - Ольга - Кавалерово в Приморском крае</t>
  </si>
  <si>
    <t>754.12.0409.00.038</t>
  </si>
  <si>
    <t>экономия по строительно-монтажныи работам</t>
  </si>
  <si>
    <t>Реконструкция автомобильной дороги Киевка - Преображение на участке км 18 - км 20 в Приморском крае. Строительство мостового перехода через р. Соколовка на км 19</t>
  </si>
  <si>
    <t>754.12.0409.00.041</t>
  </si>
  <si>
    <t>Реконструкция мостового перехода через ручей на км 91+580 автомобильной дороги Артем - Находка - порт Восточный в Приморском крае</t>
  </si>
  <si>
    <t>754.12.0409.00.045</t>
  </si>
  <si>
    <t>Реконструкция мостового перехода через ключ на км 95+450 автомобильной дороги Артем - Находка - порт Восточный в Приморском крае</t>
  </si>
  <si>
    <t>754.12.0409.00.046</t>
  </si>
  <si>
    <t>требуется 2 млн рублей на водовод, неучтенный в проектной документации, источник финансирования - 056</t>
  </si>
  <si>
    <t>Реконструкция мостового перехода через ключ на км 96+990 автомобильной дороги Артем - Находка - порт Восточный в Приморском крае</t>
  </si>
  <si>
    <t>754.12.0409.00.047</t>
  </si>
  <si>
    <t>Реконструкция мостового перехода через ручей на км 99+900 автомобильной дороги Артем - Находка - порт Восточный в Приморском крае</t>
  </si>
  <si>
    <t>754.12.0409.00.048</t>
  </si>
  <si>
    <t>Строительство мостового перехода через р. Осиновка на 5 км автомобильной дороги Осиновка - Рудная Пристань в Приморском крае</t>
  </si>
  <si>
    <t>754.12.0409.00.056</t>
  </si>
  <si>
    <t>Субсидии бюджетам муниципальных образований Приморского края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на их капитальный ремонт и ремонт за счет средств дорожного фонда Приморского края  , 1220392250</t>
  </si>
  <si>
    <t>Строительство автомобильной дороги «Подъезд к п. Северный с. Покровка Октябрьского муниципального района Приморского края»</t>
  </si>
  <si>
    <t>754.12.0409.21.232</t>
  </si>
  <si>
    <t>на основании письма Октябрьского мо от 07.07.2021 №2021-3557и об отзыве лимитов краевых средств и предоставлении дополнительного соглашения на уменьшение по данному объекту</t>
  </si>
  <si>
    <t>Субсидии бюджетам муниципальных образований Приморского края на проектирование, строительство (реконструкцию) автомобильных дорог общего пользования населенных пунктов за счет дорожного фонда Приморского края  , 1220392450</t>
  </si>
  <si>
    <t>Реконструкция Рудневского моста</t>
  </si>
  <si>
    <t>754.12.0409.04.188</t>
  </si>
  <si>
    <t>на основании письма ВГО от 24.06.2021 №6-11/9-3250, экономия по торгам с просьбой перераспределить в 2021 году на новые объекты - 194, 195, 197 в размере 8 млн рублей и в 2022 году также направить на СМР экономию в размере 37 473 569,78 рублей на новые объекты 194, 195, 197</t>
  </si>
  <si>
    <t>Строительство улично-дорожной сети в микрорайоне "Патрокл", 1 пусковой комплекс</t>
  </si>
  <si>
    <t>754.12.0409.04.253</t>
  </si>
  <si>
    <t>на основании письма ВГО от 09.06.2021 №1-3/2123 реализация данного мероприятия в 2021 году не возможна. Для начала выполнения работ требуется 10 млн рублей</t>
  </si>
  <si>
    <t>Заместитель председателя Правительства ПК Бронникова Елена Николаевна</t>
  </si>
  <si>
    <t>0,00</t>
  </si>
  <si>
    <t>инспекция по охране объектов культурного наследия Приморского края</t>
  </si>
  <si>
    <t>Развитие культуры Приморского края</t>
  </si>
  <si>
    <t>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  , 0520292500</t>
  </si>
  <si>
    <t>Разработка проектной документации на проведение работ по сохранению объекта культурного наследия федерального значения "Памятник "Штурмовые ночи Спасска" участникам гражданской войны" Приморский край, городской округ Спасск-Дальний</t>
  </si>
  <si>
    <t>799.05.0804.10.002</t>
  </si>
  <si>
    <t xml:space="preserve">Средства для оплаты возникших обязательств по контракту 2020 года в связи с получение положительного заключения гос. экспертизы. </t>
  </si>
  <si>
    <t>Заместитель председателя Правительства ПК Пархоменко Елена Александровна</t>
  </si>
  <si>
    <t>министерство жилищно-коммунального хозяйства Приморского края</t>
  </si>
  <si>
    <t>Обеспечение доступным жильем и качественными услугами ЖКХ населения Приморского края</t>
  </si>
  <si>
    <t>Осуществление капитальных вложений в объекты государственной собственности Приморского края в сфере жилищно-коммунального хозяйства, пожарной безопасности, охраны окружающей среды , 0660243630</t>
  </si>
  <si>
    <t>«Строительство объектов инженерной инфраструктуры на территории опережающего социально-экономического развития «Надеждинская»</t>
  </si>
  <si>
    <t>768.06.0502.00.011</t>
  </si>
  <si>
    <t xml:space="preserve">Решение суда о предоставлении субсидии КГКУ "Приморский водоканал" </t>
  </si>
  <si>
    <t xml:space="preserve"> </t>
  </si>
  <si>
    <t>( в рублях)</t>
  </si>
  <si>
    <t>Информация о перераспределении бюджетных ассигнований по капитальным вложениям в объекты государственной собственности в рамках реализации
адресной инвестиционной программы Приморского края</t>
  </si>
  <si>
    <t xml:space="preserve">На выкупы и оценку 2 177 776,00 руб. за счет неиспользованных остатков
2020 года. Решением Арбитражного суда Приморского края от 26.01.2021 по делу А51-18094/2020 (с учетом определения об исправлении опечатки от 26.01.2021) с министерства в пользу АО «Примавтодор» взыскана сумма неосновательного обогащения в размере 5 257 706,33 руб. за выполненные работы по государственному контракту от 15.01.2016 № 04/16 по объекту </t>
  </si>
  <si>
    <t>Средства перераспределены в связи с заключением дополнительного соглашения на предоставление субсидии из ФБ от 01.07.2021
№ 174-09-2020-015/3. Средства КБ необходимы для разработки рабочей документации.</t>
  </si>
  <si>
    <t>Дополнительные средства в размере
11 231,21358 тыс. рублей необходимы для оплаты работ по устройству шпунтового ограждения, не предусмотренных сметной документацией</t>
  </si>
  <si>
    <t>Расчеты за счет средств: федеральный бюджет (субсидии, субвенции, иные межбюджетные трансферты) всего, в том числе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</si>
</sst>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name val="Arial"/>
      <family val="2"/>
      <charset val="1"/>
    </font>
    <font>
      <b/>
      <sz val="16"/>
      <name val="Times New Roman"/>
      <family val="1"/>
      <charset val="204"/>
    </font>
    <font>
      <sz val="14"/>
      <name val="Arial"/>
      <family val="2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i/>
      <sz val="14"/>
      <color rgb="FF000000"/>
      <name val="Calibri"/>
      <family val="2"/>
      <charset val="204"/>
    </font>
    <font>
      <sz val="14"/>
      <color rgb="FF000000"/>
      <name val="&quot;Times New Roman&quot;"/>
      <charset val="1"/>
    </font>
    <font>
      <sz val="14"/>
      <name val="&quot;Times New Roman&quot;"/>
      <charset val="1"/>
    </font>
    <font>
      <sz val="14"/>
      <color rgb="FF000000"/>
      <name val="Calibri"/>
      <family val="2"/>
      <charset val="204"/>
    </font>
    <font>
      <b/>
      <sz val="14"/>
      <color rgb="FF000000"/>
      <name val="&quot;Times New Roman&quot;"/>
      <charset val="1"/>
    </font>
    <font>
      <i/>
      <sz val="14"/>
      <color rgb="FF000000"/>
      <name val="&quot;Times New Roman&quot;"/>
      <charset val="1"/>
    </font>
    <font>
      <sz val="14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ACD"/>
        <bgColor rgb="FFFFFFFF"/>
      </patternFill>
    </fill>
    <fill>
      <patternFill patternType="solid">
        <fgColor rgb="FFE0FFFF"/>
        <bgColor rgb="FFCCFFFF"/>
      </patternFill>
    </fill>
    <fill>
      <patternFill patternType="solid">
        <fgColor rgb="FFFFDAB9"/>
        <bgColor rgb="FFFFFAC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4" fontId="4" fillId="4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6" fillId="0" borderId="0" xfId="0" applyFont="1"/>
    <xf numFmtId="0" fontId="7" fillId="3" borderId="1" xfId="0" applyFont="1" applyFill="1" applyBorder="1" applyAlignment="1">
      <alignment horizontal="center" wrapText="1"/>
    </xf>
    <xf numFmtId="4" fontId="7" fillId="3" borderId="1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7" fillId="4" borderId="1" xfId="0" applyFont="1" applyFill="1" applyBorder="1" applyAlignment="1">
      <alignment horizontal="center" vertical="top"/>
    </xf>
    <xf numFmtId="4" fontId="7" fillId="4" borderId="1" xfId="0" applyNumberFormat="1" applyFont="1" applyFill="1" applyBorder="1" applyAlignment="1">
      <alignment horizontal="center" vertical="top"/>
    </xf>
    <xf numFmtId="4" fontId="7" fillId="4" borderId="1" xfId="0" applyNumberFormat="1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4" fontId="10" fillId="0" borderId="1" xfId="0" applyNumberFormat="1" applyFont="1" applyBorder="1" applyAlignment="1">
      <alignment horizontal="center" vertical="top"/>
    </xf>
    <xf numFmtId="4" fontId="10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 wrapText="1"/>
    </xf>
    <xf numFmtId="4" fontId="11" fillId="0" borderId="1" xfId="0" applyNumberFormat="1" applyFont="1" applyBorder="1" applyAlignment="1">
      <alignment horizontal="center" vertical="top"/>
    </xf>
    <xf numFmtId="4" fontId="11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" fontId="7" fillId="0" borderId="1" xfId="0" applyNumberFormat="1" applyFont="1" applyBorder="1" applyAlignment="1">
      <alignment horizontal="center" vertical="top"/>
    </xf>
    <xf numFmtId="4" fontId="7" fillId="0" borderId="1" xfId="0" applyNumberFormat="1" applyFont="1" applyBorder="1" applyAlignment="1">
      <alignment horizontal="center" vertical="top" wrapText="1"/>
    </xf>
    <xf numFmtId="4" fontId="9" fillId="0" borderId="0" xfId="0" applyNumberFormat="1" applyFont="1"/>
    <xf numFmtId="4" fontId="12" fillId="0" borderId="0" xfId="0" applyNumberFormat="1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ACD"/>
      <rgbColor rgb="FFE0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AB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5"/>
  <sheetViews>
    <sheetView tabSelected="1" view="pageBreakPreview" zoomScale="75" zoomScaleNormal="90" zoomScaleSheetLayoutView="75" zoomScalePageLayoutView="80" workbookViewId="0">
      <selection activeCell="J11" sqref="J11"/>
    </sheetView>
  </sheetViews>
  <sheetFormatPr defaultColWidth="14.5703125" defaultRowHeight="18"/>
  <cols>
    <col min="1" max="1" width="85.7109375" style="2" customWidth="1"/>
    <col min="2" max="2" width="19.85546875" style="2" customWidth="1"/>
    <col min="3" max="3" width="22.42578125" style="2" customWidth="1"/>
    <col min="4" max="4" width="20.42578125" style="2" customWidth="1"/>
    <col min="5" max="5" width="24" style="2" customWidth="1"/>
    <col min="6" max="6" width="15.28515625" style="2" hidden="1" customWidth="1"/>
    <col min="7" max="7" width="19.140625" style="2" customWidth="1"/>
    <col min="8" max="9" width="15.28515625" style="2" hidden="1" customWidth="1"/>
    <col min="10" max="10" width="15.28515625" style="2" customWidth="1"/>
    <col min="11" max="11" width="15.28515625" style="2" hidden="1" customWidth="1"/>
    <col min="12" max="12" width="47" style="2" customWidth="1"/>
    <col min="13" max="13" width="15" style="2" customWidth="1"/>
    <col min="14" max="14" width="18.85546875" style="2" customWidth="1"/>
    <col min="15" max="26" width="8.7109375" style="2" customWidth="1"/>
    <col min="27" max="16384" width="14.5703125" style="2"/>
  </cols>
  <sheetData>
    <row r="1" spans="1:12" s="1" customFormat="1" ht="42.75" customHeight="1">
      <c r="A1" s="44" t="s">
        <v>127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21" customHeight="1">
      <c r="L2" s="3" t="s">
        <v>126</v>
      </c>
    </row>
    <row r="3" spans="1:12" ht="53.25" customHeight="1">
      <c r="A3" s="40" t="s">
        <v>0</v>
      </c>
      <c r="B3" s="40" t="s">
        <v>1</v>
      </c>
      <c r="C3" s="41" t="s">
        <v>2</v>
      </c>
      <c r="D3" s="42"/>
      <c r="E3" s="43"/>
      <c r="F3" s="41" t="s">
        <v>3</v>
      </c>
      <c r="G3" s="42"/>
      <c r="H3" s="43"/>
      <c r="I3" s="42" t="s">
        <v>4</v>
      </c>
      <c r="J3" s="42"/>
      <c r="K3" s="42"/>
      <c r="L3" s="40" t="s">
        <v>5</v>
      </c>
    </row>
    <row r="4" spans="1:12" ht="88.5" customHeight="1">
      <c r="A4" s="40"/>
      <c r="B4" s="40"/>
      <c r="C4" s="4" t="s">
        <v>6</v>
      </c>
      <c r="D4" s="4" t="s">
        <v>7</v>
      </c>
      <c r="E4" s="4" t="s">
        <v>8</v>
      </c>
      <c r="F4" s="4" t="s">
        <v>9</v>
      </c>
      <c r="G4" s="4" t="s">
        <v>7</v>
      </c>
      <c r="H4" s="4" t="s">
        <v>8</v>
      </c>
      <c r="I4" s="4" t="s">
        <v>10</v>
      </c>
      <c r="J4" s="4" t="s">
        <v>7</v>
      </c>
      <c r="K4" s="4" t="s">
        <v>8</v>
      </c>
      <c r="L4" s="40"/>
    </row>
    <row r="5" spans="1:12" ht="27" customHeight="1">
      <c r="A5" s="5" t="s">
        <v>11</v>
      </c>
      <c r="B5" s="6" t="s">
        <v>12</v>
      </c>
      <c r="C5" s="6">
        <f>22628695122.8-135000000</f>
        <v>22493695122.799999</v>
      </c>
      <c r="D5" s="6">
        <f>D6+D20</f>
        <v>-56166074.730000004</v>
      </c>
      <c r="E5" s="6">
        <f t="shared" ref="E5:E13" si="0">D5+C5</f>
        <v>22437529048.07</v>
      </c>
      <c r="F5" s="6">
        <v>13882456191.16</v>
      </c>
      <c r="G5" s="6">
        <v>0</v>
      </c>
      <c r="H5" s="6">
        <f t="shared" ref="H5:H13" si="1">F5+G5</f>
        <v>13882456191.16</v>
      </c>
      <c r="I5" s="6">
        <v>9351458969.0599995</v>
      </c>
      <c r="J5" s="6">
        <v>0</v>
      </c>
      <c r="K5" s="6">
        <f t="shared" ref="K5:K13" si="2">I5+J5</f>
        <v>9351458969.0599995</v>
      </c>
      <c r="L5" s="5"/>
    </row>
    <row r="6" spans="1:12" ht="54.75" customHeight="1">
      <c r="A6" s="7" t="s">
        <v>131</v>
      </c>
      <c r="B6" s="8" t="s">
        <v>12</v>
      </c>
      <c r="C6" s="8">
        <v>10735078521.450001</v>
      </c>
      <c r="D6" s="8">
        <f>D7</f>
        <v>0</v>
      </c>
      <c r="E6" s="8">
        <f t="shared" si="0"/>
        <v>10735078521.450001</v>
      </c>
      <c r="F6" s="8">
        <v>6309676746.4399996</v>
      </c>
      <c r="G6" s="8">
        <f>G7</f>
        <v>0</v>
      </c>
      <c r="H6" s="8">
        <f t="shared" si="1"/>
        <v>6309676746.4399996</v>
      </c>
      <c r="I6" s="8">
        <v>3037686488</v>
      </c>
      <c r="J6" s="8">
        <f>J7</f>
        <v>0</v>
      </c>
      <c r="K6" s="8">
        <f t="shared" si="2"/>
        <v>3037686488</v>
      </c>
      <c r="L6" s="7"/>
    </row>
    <row r="7" spans="1:12" ht="44.25" customHeight="1">
      <c r="A7" s="9" t="s">
        <v>13</v>
      </c>
      <c r="B7" s="10" t="s">
        <v>12</v>
      </c>
      <c r="C7" s="10">
        <f>C8+C14</f>
        <v>7518303461.8499994</v>
      </c>
      <c r="D7" s="10">
        <f>D8+D14</f>
        <v>0</v>
      </c>
      <c r="E7" s="10">
        <f t="shared" si="0"/>
        <v>7518303461.8499994</v>
      </c>
      <c r="F7" s="10">
        <f>F8+F14</f>
        <v>4908916858.3500004</v>
      </c>
      <c r="G7" s="10">
        <f>G8+G14</f>
        <v>0</v>
      </c>
      <c r="H7" s="10">
        <f t="shared" si="1"/>
        <v>4908916858.3500004</v>
      </c>
      <c r="I7" s="10">
        <f>I8+I14</f>
        <v>1816368588</v>
      </c>
      <c r="J7" s="10">
        <f>J8+J14</f>
        <v>0</v>
      </c>
      <c r="K7" s="10">
        <f t="shared" si="2"/>
        <v>1816368588</v>
      </c>
      <c r="L7" s="9"/>
    </row>
    <row r="8" spans="1:12" ht="27" customHeight="1">
      <c r="A8" s="11" t="s">
        <v>14</v>
      </c>
      <c r="B8" s="12" t="s">
        <v>12</v>
      </c>
      <c r="C8" s="12">
        <v>4439594953.9799995</v>
      </c>
      <c r="D8" s="12">
        <f>D9</f>
        <v>0</v>
      </c>
      <c r="E8" s="12">
        <f t="shared" si="0"/>
        <v>4439594953.9799995</v>
      </c>
      <c r="F8" s="12">
        <v>4806836858.3500004</v>
      </c>
      <c r="G8" s="12">
        <v>0</v>
      </c>
      <c r="H8" s="12">
        <f t="shared" si="1"/>
        <v>4806836858.3500004</v>
      </c>
      <c r="I8" s="12">
        <v>1816368588</v>
      </c>
      <c r="J8" s="12">
        <v>0</v>
      </c>
      <c r="K8" s="12">
        <f t="shared" si="2"/>
        <v>1816368588</v>
      </c>
      <c r="L8" s="11"/>
    </row>
    <row r="9" spans="1:12" ht="30.75" customHeight="1">
      <c r="A9" s="13" t="s">
        <v>15</v>
      </c>
      <c r="B9" s="14" t="s">
        <v>12</v>
      </c>
      <c r="C9" s="14">
        <v>102080000</v>
      </c>
      <c r="D9" s="14">
        <f>D10+D12</f>
        <v>0</v>
      </c>
      <c r="E9" s="14">
        <f t="shared" si="0"/>
        <v>102080000</v>
      </c>
      <c r="F9" s="14">
        <v>391140000</v>
      </c>
      <c r="G9" s="14">
        <v>0</v>
      </c>
      <c r="H9" s="14">
        <f t="shared" si="1"/>
        <v>391140000</v>
      </c>
      <c r="I9" s="14">
        <v>0</v>
      </c>
      <c r="J9" s="14">
        <v>0</v>
      </c>
      <c r="K9" s="14">
        <f t="shared" si="2"/>
        <v>0</v>
      </c>
      <c r="L9" s="13"/>
    </row>
    <row r="10" spans="1:12" ht="65.25" customHeight="1">
      <c r="A10" s="15" t="s">
        <v>16</v>
      </c>
      <c r="B10" s="16" t="s">
        <v>12</v>
      </c>
      <c r="C10" s="16">
        <v>102080000</v>
      </c>
      <c r="D10" s="16">
        <f>D11</f>
        <v>-64000000</v>
      </c>
      <c r="E10" s="16">
        <f t="shared" si="0"/>
        <v>38080000</v>
      </c>
      <c r="F10" s="16">
        <v>0</v>
      </c>
      <c r="G10" s="16">
        <f>G11</f>
        <v>64000000</v>
      </c>
      <c r="H10" s="16">
        <f t="shared" si="1"/>
        <v>64000000</v>
      </c>
      <c r="I10" s="16">
        <v>0</v>
      </c>
      <c r="J10" s="16">
        <v>0</v>
      </c>
      <c r="K10" s="16">
        <f t="shared" si="2"/>
        <v>0</v>
      </c>
      <c r="L10" s="15"/>
    </row>
    <row r="11" spans="1:12" ht="138" customHeight="1">
      <c r="A11" s="17" t="s">
        <v>17</v>
      </c>
      <c r="B11" s="18" t="s">
        <v>18</v>
      </c>
      <c r="C11" s="18">
        <v>102080000</v>
      </c>
      <c r="D11" s="18">
        <v>-64000000</v>
      </c>
      <c r="E11" s="18">
        <f t="shared" si="0"/>
        <v>38080000</v>
      </c>
      <c r="F11" s="18">
        <v>0</v>
      </c>
      <c r="G11" s="18">
        <v>64000000</v>
      </c>
      <c r="H11" s="18">
        <f t="shared" si="1"/>
        <v>64000000</v>
      </c>
      <c r="I11" s="18">
        <v>0</v>
      </c>
      <c r="J11" s="18">
        <v>0</v>
      </c>
      <c r="K11" s="18">
        <f t="shared" si="2"/>
        <v>0</v>
      </c>
      <c r="L11" s="17" t="s">
        <v>129</v>
      </c>
    </row>
    <row r="12" spans="1:12" ht="48.75" customHeight="1">
      <c r="A12" s="15" t="s">
        <v>20</v>
      </c>
      <c r="B12" s="16" t="s">
        <v>12</v>
      </c>
      <c r="C12" s="16">
        <v>0</v>
      </c>
      <c r="D12" s="16">
        <f>D13</f>
        <v>64000000</v>
      </c>
      <c r="E12" s="16">
        <f t="shared" si="0"/>
        <v>64000000</v>
      </c>
      <c r="F12" s="16">
        <v>128630000</v>
      </c>
      <c r="G12" s="16">
        <f>G13</f>
        <v>-64000000</v>
      </c>
      <c r="H12" s="16">
        <f t="shared" si="1"/>
        <v>64630000</v>
      </c>
      <c r="I12" s="16">
        <v>0</v>
      </c>
      <c r="J12" s="16">
        <v>0</v>
      </c>
      <c r="K12" s="16">
        <f t="shared" si="2"/>
        <v>0</v>
      </c>
      <c r="L12" s="15"/>
    </row>
    <row r="13" spans="1:12" ht="138" customHeight="1">
      <c r="A13" s="17" t="s">
        <v>21</v>
      </c>
      <c r="B13" s="18" t="s">
        <v>22</v>
      </c>
      <c r="C13" s="18">
        <v>0</v>
      </c>
      <c r="D13" s="18">
        <v>64000000</v>
      </c>
      <c r="E13" s="18">
        <f t="shared" si="0"/>
        <v>64000000</v>
      </c>
      <c r="F13" s="18">
        <v>128630000</v>
      </c>
      <c r="G13" s="18">
        <v>-64000000</v>
      </c>
      <c r="H13" s="18">
        <f t="shared" si="1"/>
        <v>64630000</v>
      </c>
      <c r="I13" s="18">
        <v>0</v>
      </c>
      <c r="J13" s="18">
        <v>0</v>
      </c>
      <c r="K13" s="18">
        <f t="shared" si="2"/>
        <v>0</v>
      </c>
      <c r="L13" s="17" t="s">
        <v>129</v>
      </c>
    </row>
    <row r="14" spans="1:12" ht="27" customHeight="1">
      <c r="A14" s="11" t="s">
        <v>23</v>
      </c>
      <c r="B14" s="11" t="s">
        <v>12</v>
      </c>
      <c r="C14" s="12">
        <v>3078708507.8699999</v>
      </c>
      <c r="D14" s="12">
        <f>D15</f>
        <v>0</v>
      </c>
      <c r="E14" s="12">
        <v>3078708507.8699999</v>
      </c>
      <c r="F14" s="12">
        <v>102080000</v>
      </c>
      <c r="G14" s="12">
        <f>G15</f>
        <v>0</v>
      </c>
      <c r="H14" s="12">
        <v>102080000</v>
      </c>
      <c r="I14" s="12">
        <v>0</v>
      </c>
      <c r="J14" s="12">
        <f>J15</f>
        <v>0</v>
      </c>
      <c r="K14" s="12">
        <v>0</v>
      </c>
      <c r="L14" s="11"/>
    </row>
    <row r="15" spans="1:12" ht="30" customHeight="1">
      <c r="A15" s="13" t="s">
        <v>15</v>
      </c>
      <c r="B15" s="13" t="s">
        <v>12</v>
      </c>
      <c r="C15" s="14">
        <v>312258400</v>
      </c>
      <c r="D15" s="14">
        <f>D16+D18</f>
        <v>0</v>
      </c>
      <c r="E15" s="14">
        <v>312258400</v>
      </c>
      <c r="F15" s="14">
        <v>102080000</v>
      </c>
      <c r="G15" s="14">
        <v>0</v>
      </c>
      <c r="H15" s="14">
        <v>102080000</v>
      </c>
      <c r="I15" s="14">
        <v>0</v>
      </c>
      <c r="J15" s="14">
        <v>0</v>
      </c>
      <c r="K15" s="14">
        <v>0</v>
      </c>
      <c r="L15" s="13"/>
    </row>
    <row r="16" spans="1:12" ht="68.25" customHeight="1">
      <c r="A16" s="15" t="s">
        <v>24</v>
      </c>
      <c r="B16" s="15" t="s">
        <v>12</v>
      </c>
      <c r="C16" s="16">
        <v>142828400</v>
      </c>
      <c r="D16" s="16">
        <f>D17</f>
        <v>-31401524.460000001</v>
      </c>
      <c r="E16" s="16">
        <v>111426875.54000001</v>
      </c>
      <c r="F16" s="16">
        <v>0</v>
      </c>
      <c r="G16" s="16">
        <f>G17</f>
        <v>0</v>
      </c>
      <c r="H16" s="16">
        <v>0</v>
      </c>
      <c r="I16" s="16">
        <v>0</v>
      </c>
      <c r="J16" s="16">
        <f>J17</f>
        <v>0</v>
      </c>
      <c r="K16" s="16">
        <v>0</v>
      </c>
      <c r="L16" s="15"/>
    </row>
    <row r="17" spans="1:26" ht="51.75" customHeight="1">
      <c r="A17" s="17" t="s">
        <v>25</v>
      </c>
      <c r="B17" s="17" t="s">
        <v>26</v>
      </c>
      <c r="C17" s="18">
        <v>142828400</v>
      </c>
      <c r="D17" s="18">
        <v>-31401524.460000001</v>
      </c>
      <c r="E17" s="18">
        <v>111426875.54000001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7"/>
    </row>
    <row r="18" spans="1:26" ht="49.5" customHeight="1">
      <c r="A18" s="15" t="s">
        <v>27</v>
      </c>
      <c r="B18" s="15" t="s">
        <v>12</v>
      </c>
      <c r="C18" s="16">
        <v>60720000</v>
      </c>
      <c r="D18" s="16">
        <f>D19</f>
        <v>31401524.460000001</v>
      </c>
      <c r="E18" s="16">
        <v>92121524.459999993</v>
      </c>
      <c r="F18" s="16">
        <v>0</v>
      </c>
      <c r="G18" s="16">
        <f>G19</f>
        <v>0</v>
      </c>
      <c r="H18" s="16">
        <v>0</v>
      </c>
      <c r="I18" s="16">
        <v>0</v>
      </c>
      <c r="J18" s="16">
        <f>J19</f>
        <v>0</v>
      </c>
      <c r="K18" s="16">
        <v>0</v>
      </c>
      <c r="L18" s="15"/>
    </row>
    <row r="19" spans="1:26" ht="49.5" customHeight="1">
      <c r="A19" s="17" t="s">
        <v>28</v>
      </c>
      <c r="B19" s="17" t="s">
        <v>29</v>
      </c>
      <c r="C19" s="18">
        <v>60720000</v>
      </c>
      <c r="D19" s="18">
        <v>31401524.460000001</v>
      </c>
      <c r="E19" s="18">
        <v>92121524.459999993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7"/>
    </row>
    <row r="20" spans="1:26" ht="34.5" customHeight="1">
      <c r="A20" s="7" t="s">
        <v>30</v>
      </c>
      <c r="B20" s="8" t="s">
        <v>12</v>
      </c>
      <c r="C20" s="8">
        <f>11893616601.35-135000000</f>
        <v>11758616601.35</v>
      </c>
      <c r="D20" s="8">
        <f>D21+D26+D71+D76</f>
        <v>-56166074.730000004</v>
      </c>
      <c r="E20" s="8">
        <f t="shared" ref="E20:E41" si="3">D20+C20</f>
        <v>11702450526.620001</v>
      </c>
      <c r="F20" s="8">
        <v>7572779444.7200003</v>
      </c>
      <c r="G20" s="8">
        <f>G21+G26+G71</f>
        <v>0</v>
      </c>
      <c r="H20" s="8">
        <f t="shared" ref="H20:H41" si="4">F20+G20</f>
        <v>7572779444.7200003</v>
      </c>
      <c r="I20" s="8">
        <v>6313772481.0600004</v>
      </c>
      <c r="J20" s="8">
        <f>J21+J26+J71</f>
        <v>0</v>
      </c>
      <c r="K20" s="8">
        <f t="shared" ref="K20:K41" si="5">I20+J20</f>
        <v>6313772481.0600004</v>
      </c>
      <c r="L20" s="7"/>
    </row>
    <row r="21" spans="1:26" ht="40.5" customHeight="1">
      <c r="A21" s="9" t="s">
        <v>31</v>
      </c>
      <c r="B21" s="10" t="s">
        <v>12</v>
      </c>
      <c r="C21" s="10">
        <v>76668140</v>
      </c>
      <c r="D21" s="10">
        <f>D22</f>
        <v>-71216473.329999998</v>
      </c>
      <c r="E21" s="10">
        <f t="shared" si="3"/>
        <v>5451666.6700000018</v>
      </c>
      <c r="F21" s="10">
        <v>0</v>
      </c>
      <c r="G21" s="10">
        <f>G22</f>
        <v>0</v>
      </c>
      <c r="H21" s="10">
        <f t="shared" si="4"/>
        <v>0</v>
      </c>
      <c r="I21" s="10">
        <v>0</v>
      </c>
      <c r="J21" s="10">
        <f>J22</f>
        <v>0</v>
      </c>
      <c r="K21" s="10">
        <f t="shared" si="5"/>
        <v>0</v>
      </c>
      <c r="L21" s="9"/>
    </row>
    <row r="22" spans="1:26" ht="69" customHeight="1">
      <c r="A22" s="11" t="s">
        <v>32</v>
      </c>
      <c r="B22" s="12" t="s">
        <v>12</v>
      </c>
      <c r="C22" s="12">
        <v>76668140</v>
      </c>
      <c r="D22" s="12">
        <f>D23</f>
        <v>-71216473.329999998</v>
      </c>
      <c r="E22" s="12">
        <f t="shared" si="3"/>
        <v>5451666.6700000018</v>
      </c>
      <c r="F22" s="12">
        <v>0</v>
      </c>
      <c r="G22" s="12">
        <f>G23</f>
        <v>0</v>
      </c>
      <c r="H22" s="12">
        <f t="shared" si="4"/>
        <v>0</v>
      </c>
      <c r="I22" s="12">
        <v>0</v>
      </c>
      <c r="J22" s="12">
        <f>J23</f>
        <v>0</v>
      </c>
      <c r="K22" s="12">
        <f t="shared" si="5"/>
        <v>0</v>
      </c>
      <c r="L22" s="11"/>
    </row>
    <row r="23" spans="1:26" ht="27" customHeight="1">
      <c r="A23" s="13" t="s">
        <v>33</v>
      </c>
      <c r="B23" s="14" t="s">
        <v>12</v>
      </c>
      <c r="C23" s="14">
        <v>76668140</v>
      </c>
      <c r="D23" s="14">
        <f>D24</f>
        <v>-71216473.329999998</v>
      </c>
      <c r="E23" s="14">
        <f t="shared" si="3"/>
        <v>5451666.6700000018</v>
      </c>
      <c r="F23" s="14">
        <v>0</v>
      </c>
      <c r="G23" s="14">
        <f>G24</f>
        <v>0</v>
      </c>
      <c r="H23" s="14">
        <f t="shared" si="4"/>
        <v>0</v>
      </c>
      <c r="I23" s="14">
        <v>0</v>
      </c>
      <c r="J23" s="14">
        <f>J24</f>
        <v>0</v>
      </c>
      <c r="K23" s="14">
        <f t="shared" si="5"/>
        <v>0</v>
      </c>
      <c r="L23" s="13"/>
    </row>
    <row r="24" spans="1:26" ht="108.75" customHeight="1">
      <c r="A24" s="15" t="s">
        <v>34</v>
      </c>
      <c r="B24" s="16" t="s">
        <v>12</v>
      </c>
      <c r="C24" s="16">
        <v>76668140</v>
      </c>
      <c r="D24" s="16">
        <f>D25</f>
        <v>-71216473.329999998</v>
      </c>
      <c r="E24" s="16">
        <f t="shared" si="3"/>
        <v>5451666.6700000018</v>
      </c>
      <c r="F24" s="16">
        <v>0</v>
      </c>
      <c r="G24" s="16">
        <f>G25</f>
        <v>0</v>
      </c>
      <c r="H24" s="16">
        <f t="shared" si="4"/>
        <v>0</v>
      </c>
      <c r="I24" s="16">
        <v>0</v>
      </c>
      <c r="J24" s="16">
        <f>J25</f>
        <v>0</v>
      </c>
      <c r="K24" s="16">
        <f t="shared" si="5"/>
        <v>0</v>
      </c>
      <c r="L24" s="15"/>
    </row>
    <row r="25" spans="1:26" ht="84.75" customHeight="1">
      <c r="A25" s="17" t="s">
        <v>35</v>
      </c>
      <c r="B25" s="18" t="s">
        <v>36</v>
      </c>
      <c r="C25" s="18">
        <v>76668140</v>
      </c>
      <c r="D25" s="18">
        <v>-71216473.329999998</v>
      </c>
      <c r="E25" s="18">
        <f t="shared" si="3"/>
        <v>5451666.6700000018</v>
      </c>
      <c r="F25" s="18">
        <v>0</v>
      </c>
      <c r="G25" s="18">
        <v>0</v>
      </c>
      <c r="H25" s="18">
        <f t="shared" si="4"/>
        <v>0</v>
      </c>
      <c r="I25" s="18">
        <v>0</v>
      </c>
      <c r="J25" s="18">
        <v>0</v>
      </c>
      <c r="K25" s="18">
        <f t="shared" si="5"/>
        <v>0</v>
      </c>
      <c r="L25" s="17" t="s">
        <v>37</v>
      </c>
    </row>
    <row r="26" spans="1:26" ht="47.25" customHeight="1">
      <c r="A26" s="9" t="s">
        <v>13</v>
      </c>
      <c r="B26" s="10" t="s">
        <v>12</v>
      </c>
      <c r="C26" s="10">
        <f>2764135446.69+C41</f>
        <v>7814539298.3299999</v>
      </c>
      <c r="D26" s="10">
        <f>D27+D41</f>
        <v>-38443157.340000004</v>
      </c>
      <c r="E26" s="10">
        <f t="shared" si="3"/>
        <v>7776096140.9899998</v>
      </c>
      <c r="F26" s="10">
        <f>2764135446.69+F41</f>
        <v>7016093606.6900005</v>
      </c>
      <c r="G26" s="10">
        <f>G27+G41</f>
        <v>0</v>
      </c>
      <c r="H26" s="10">
        <f t="shared" si="4"/>
        <v>7016093606.6900005</v>
      </c>
      <c r="I26" s="10">
        <f>2764135446.69+I41</f>
        <v>7432968546.6900005</v>
      </c>
      <c r="J26" s="10">
        <f>J27+J41</f>
        <v>0</v>
      </c>
      <c r="K26" s="10">
        <f t="shared" si="5"/>
        <v>7432968546.6900005</v>
      </c>
      <c r="L26" s="9"/>
    </row>
    <row r="27" spans="1:26" ht="27" customHeight="1">
      <c r="A27" s="11" t="s">
        <v>14</v>
      </c>
      <c r="B27" s="12" t="s">
        <v>12</v>
      </c>
      <c r="C27" s="12">
        <v>2764135446.6900001</v>
      </c>
      <c r="D27" s="12">
        <f>D28+D32+D36</f>
        <v>35570409.260000005</v>
      </c>
      <c r="E27" s="12">
        <f t="shared" si="3"/>
        <v>2799705855.9500003</v>
      </c>
      <c r="F27" s="12">
        <v>1533372669.75</v>
      </c>
      <c r="G27" s="12">
        <v>0</v>
      </c>
      <c r="H27" s="12">
        <f t="shared" si="4"/>
        <v>1533372669.75</v>
      </c>
      <c r="I27" s="12">
        <v>805536257.10000002</v>
      </c>
      <c r="J27" s="12">
        <v>0</v>
      </c>
      <c r="K27" s="12">
        <f t="shared" si="5"/>
        <v>805536257.10000002</v>
      </c>
      <c r="L27" s="11"/>
    </row>
    <row r="28" spans="1:26" ht="24.75" customHeight="1">
      <c r="A28" s="13" t="s">
        <v>38</v>
      </c>
      <c r="B28" s="14" t="s">
        <v>12</v>
      </c>
      <c r="C28" s="14">
        <v>313396382.98000002</v>
      </c>
      <c r="D28" s="14">
        <f>D29</f>
        <v>-50356550</v>
      </c>
      <c r="E28" s="14">
        <f t="shared" si="3"/>
        <v>263039832.98000002</v>
      </c>
      <c r="F28" s="14">
        <v>104380134.40000001</v>
      </c>
      <c r="G28" s="14">
        <v>0</v>
      </c>
      <c r="H28" s="14">
        <f t="shared" si="4"/>
        <v>104380134.40000001</v>
      </c>
      <c r="I28" s="14">
        <v>27163572</v>
      </c>
      <c r="J28" s="14">
        <v>0</v>
      </c>
      <c r="K28" s="14">
        <f t="shared" si="5"/>
        <v>27163572</v>
      </c>
      <c r="L28" s="13"/>
    </row>
    <row r="29" spans="1:26" ht="48.75" customHeight="1">
      <c r="A29" s="15" t="s">
        <v>39</v>
      </c>
      <c r="B29" s="16"/>
      <c r="C29" s="16">
        <v>208846053.83000001</v>
      </c>
      <c r="D29" s="16">
        <f>D30+D31</f>
        <v>-50356550</v>
      </c>
      <c r="E29" s="16">
        <f t="shared" si="3"/>
        <v>158489503.83000001</v>
      </c>
      <c r="F29" s="16"/>
      <c r="G29" s="16">
        <f>G30+G31</f>
        <v>0</v>
      </c>
      <c r="H29" s="16">
        <f t="shared" si="4"/>
        <v>0</v>
      </c>
      <c r="I29" s="16"/>
      <c r="J29" s="16">
        <f>J30+J31</f>
        <v>0</v>
      </c>
      <c r="K29" s="16">
        <f t="shared" si="5"/>
        <v>0</v>
      </c>
      <c r="L29" s="15" t="s">
        <v>40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51.75" customHeight="1">
      <c r="A30" s="17" t="s">
        <v>41</v>
      </c>
      <c r="B30" s="18" t="s">
        <v>42</v>
      </c>
      <c r="C30" s="18">
        <v>50356550</v>
      </c>
      <c r="D30" s="18">
        <v>-50356550</v>
      </c>
      <c r="E30" s="18">
        <f t="shared" si="3"/>
        <v>0</v>
      </c>
      <c r="F30" s="18">
        <v>0</v>
      </c>
      <c r="G30" s="18">
        <v>0</v>
      </c>
      <c r="H30" s="18">
        <f t="shared" si="4"/>
        <v>0</v>
      </c>
      <c r="I30" s="18">
        <v>0</v>
      </c>
      <c r="J30" s="18">
        <v>0</v>
      </c>
      <c r="K30" s="18">
        <f t="shared" si="5"/>
        <v>0</v>
      </c>
      <c r="L30" s="17" t="s">
        <v>43</v>
      </c>
    </row>
    <row r="31" spans="1:26" ht="80.25" hidden="1" customHeight="1">
      <c r="A31" s="17" t="s">
        <v>44</v>
      </c>
      <c r="B31" s="18" t="s">
        <v>45</v>
      </c>
      <c r="C31" s="18">
        <v>0</v>
      </c>
      <c r="D31" s="18">
        <v>0</v>
      </c>
      <c r="E31" s="18">
        <f t="shared" si="3"/>
        <v>0</v>
      </c>
      <c r="F31" s="18">
        <v>0</v>
      </c>
      <c r="G31" s="18">
        <v>0</v>
      </c>
      <c r="H31" s="18">
        <f t="shared" si="4"/>
        <v>0</v>
      </c>
      <c r="I31" s="18">
        <v>0</v>
      </c>
      <c r="J31" s="18">
        <v>0</v>
      </c>
      <c r="K31" s="18">
        <f t="shared" si="5"/>
        <v>0</v>
      </c>
      <c r="L31" s="17" t="s">
        <v>46</v>
      </c>
    </row>
    <row r="32" spans="1:26" ht="27" customHeight="1">
      <c r="A32" s="13" t="s">
        <v>47</v>
      </c>
      <c r="B32" s="14" t="s">
        <v>12</v>
      </c>
      <c r="C32" s="14">
        <v>1176323851.0699999</v>
      </c>
      <c r="D32" s="14">
        <f>D33</f>
        <v>82317359.960000008</v>
      </c>
      <c r="E32" s="14">
        <f t="shared" si="3"/>
        <v>1258641211.03</v>
      </c>
      <c r="F32" s="14">
        <v>407832605.99000001</v>
      </c>
      <c r="G32" s="14">
        <f>G33</f>
        <v>0</v>
      </c>
      <c r="H32" s="14">
        <f t="shared" si="4"/>
        <v>407832605.99000001</v>
      </c>
      <c r="I32" s="14">
        <v>239716856</v>
      </c>
      <c r="J32" s="14">
        <f>J33</f>
        <v>0</v>
      </c>
      <c r="K32" s="14">
        <f t="shared" si="5"/>
        <v>239716856</v>
      </c>
      <c r="L32" s="13"/>
    </row>
    <row r="33" spans="1:12" ht="75" customHeight="1">
      <c r="A33" s="15" t="s">
        <v>48</v>
      </c>
      <c r="B33" s="16" t="s">
        <v>12</v>
      </c>
      <c r="C33" s="16">
        <v>357499663.10000002</v>
      </c>
      <c r="D33" s="16">
        <f>D34+D35</f>
        <v>82317359.960000008</v>
      </c>
      <c r="E33" s="16">
        <f t="shared" si="3"/>
        <v>439817023.06000006</v>
      </c>
      <c r="F33" s="16">
        <v>0</v>
      </c>
      <c r="G33" s="16">
        <f>G34+G35</f>
        <v>0</v>
      </c>
      <c r="H33" s="16">
        <f t="shared" si="4"/>
        <v>0</v>
      </c>
      <c r="I33" s="16">
        <v>239716856</v>
      </c>
      <c r="J33" s="16">
        <f>J34+J35</f>
        <v>0</v>
      </c>
      <c r="K33" s="16">
        <f t="shared" si="5"/>
        <v>239716856</v>
      </c>
      <c r="L33" s="15"/>
    </row>
    <row r="34" spans="1:12" ht="130.5" customHeight="1">
      <c r="A34" s="17" t="s">
        <v>49</v>
      </c>
      <c r="B34" s="18" t="s">
        <v>50</v>
      </c>
      <c r="C34" s="18">
        <v>0</v>
      </c>
      <c r="D34" s="18">
        <v>9439055.7300000004</v>
      </c>
      <c r="E34" s="18">
        <f t="shared" si="3"/>
        <v>9439055.7300000004</v>
      </c>
      <c r="F34" s="18">
        <v>0</v>
      </c>
      <c r="G34" s="18">
        <v>0</v>
      </c>
      <c r="H34" s="18">
        <f t="shared" si="4"/>
        <v>0</v>
      </c>
      <c r="I34" s="18">
        <v>0</v>
      </c>
      <c r="J34" s="18">
        <v>0</v>
      </c>
      <c r="K34" s="18">
        <f t="shared" si="5"/>
        <v>0</v>
      </c>
      <c r="L34" s="17" t="s">
        <v>51</v>
      </c>
    </row>
    <row r="35" spans="1:12" ht="90" customHeight="1">
      <c r="A35" s="17" t="s">
        <v>52</v>
      </c>
      <c r="B35" s="18" t="s">
        <v>53</v>
      </c>
      <c r="C35" s="18">
        <v>153227121.59999999</v>
      </c>
      <c r="D35" s="18">
        <v>72878304.230000004</v>
      </c>
      <c r="E35" s="18">
        <f t="shared" si="3"/>
        <v>226105425.82999998</v>
      </c>
      <c r="F35" s="18">
        <v>0</v>
      </c>
      <c r="G35" s="18">
        <v>0</v>
      </c>
      <c r="H35" s="18">
        <f t="shared" si="4"/>
        <v>0</v>
      </c>
      <c r="I35" s="18">
        <v>0</v>
      </c>
      <c r="J35" s="18">
        <v>0</v>
      </c>
      <c r="K35" s="18">
        <f t="shared" si="5"/>
        <v>0</v>
      </c>
      <c r="L35" s="17" t="s">
        <v>54</v>
      </c>
    </row>
    <row r="36" spans="1:12" ht="25.5" customHeight="1">
      <c r="A36" s="13" t="s">
        <v>15</v>
      </c>
      <c r="B36" s="14" t="s">
        <v>12</v>
      </c>
      <c r="C36" s="14">
        <v>13920000</v>
      </c>
      <c r="D36" s="14">
        <f>D37+D39</f>
        <v>3609599.3</v>
      </c>
      <c r="E36" s="14">
        <f t="shared" si="3"/>
        <v>17529599.300000001</v>
      </c>
      <c r="F36" s="14">
        <v>74502857.140000001</v>
      </c>
      <c r="G36" s="14">
        <f>G37+G39</f>
        <v>0</v>
      </c>
      <c r="H36" s="18">
        <f t="shared" si="4"/>
        <v>74502857.140000001</v>
      </c>
      <c r="I36" s="14">
        <v>0</v>
      </c>
      <c r="J36" s="14">
        <f>J37+J39</f>
        <v>0</v>
      </c>
      <c r="K36" s="18">
        <f t="shared" si="5"/>
        <v>0</v>
      </c>
      <c r="L36" s="13"/>
    </row>
    <row r="37" spans="1:12" ht="72.75" customHeight="1">
      <c r="A37" s="15" t="s">
        <v>55</v>
      </c>
      <c r="B37" s="16" t="s">
        <v>12</v>
      </c>
      <c r="C37" s="16">
        <v>13920000</v>
      </c>
      <c r="D37" s="16">
        <v>-7128388.7000000002</v>
      </c>
      <c r="E37" s="16">
        <f t="shared" si="3"/>
        <v>6791611.2999999998</v>
      </c>
      <c r="F37" s="16">
        <v>0</v>
      </c>
      <c r="G37" s="16">
        <v>12190476.189999999</v>
      </c>
      <c r="H37" s="18">
        <f t="shared" si="4"/>
        <v>12190476.189999999</v>
      </c>
      <c r="I37" s="16">
        <v>0</v>
      </c>
      <c r="J37" s="16">
        <v>0</v>
      </c>
      <c r="K37" s="18">
        <f t="shared" si="5"/>
        <v>0</v>
      </c>
      <c r="L37" s="15"/>
    </row>
    <row r="38" spans="1:12" ht="129.75" customHeight="1">
      <c r="A38" s="17" t="s">
        <v>17</v>
      </c>
      <c r="B38" s="18" t="s">
        <v>18</v>
      </c>
      <c r="C38" s="18">
        <v>13920000</v>
      </c>
      <c r="D38" s="18">
        <v>-7128388.7000000002</v>
      </c>
      <c r="E38" s="18">
        <f t="shared" si="3"/>
        <v>6791611.2999999998</v>
      </c>
      <c r="F38" s="18">
        <v>0</v>
      </c>
      <c r="G38" s="18">
        <v>12190476.189999999</v>
      </c>
      <c r="H38" s="18">
        <f t="shared" si="4"/>
        <v>12190476.189999999</v>
      </c>
      <c r="I38" s="18">
        <v>0</v>
      </c>
      <c r="J38" s="18">
        <v>0</v>
      </c>
      <c r="K38" s="18">
        <f t="shared" si="5"/>
        <v>0</v>
      </c>
      <c r="L38" s="17" t="s">
        <v>19</v>
      </c>
    </row>
    <row r="39" spans="1:12" ht="39.75" customHeight="1">
      <c r="A39" s="15" t="s">
        <v>20</v>
      </c>
      <c r="B39" s="16" t="s">
        <v>12</v>
      </c>
      <c r="C39" s="16">
        <v>0</v>
      </c>
      <c r="D39" s="16">
        <v>10737988</v>
      </c>
      <c r="E39" s="16">
        <f t="shared" si="3"/>
        <v>10737988</v>
      </c>
      <c r="F39" s="16">
        <v>24500952.379999999</v>
      </c>
      <c r="G39" s="16">
        <v>-12190476.189999999</v>
      </c>
      <c r="H39" s="18">
        <f t="shared" si="4"/>
        <v>12310476.189999999</v>
      </c>
      <c r="I39" s="16">
        <v>0</v>
      </c>
      <c r="J39" s="16">
        <v>0</v>
      </c>
      <c r="K39" s="18">
        <f t="shared" si="5"/>
        <v>0</v>
      </c>
      <c r="L39" s="17"/>
    </row>
    <row r="40" spans="1:12" ht="132.75" customHeight="1">
      <c r="A40" s="17" t="s">
        <v>56</v>
      </c>
      <c r="B40" s="18"/>
      <c r="C40" s="18">
        <v>0</v>
      </c>
      <c r="D40" s="18">
        <v>10737988</v>
      </c>
      <c r="E40" s="18">
        <f t="shared" si="3"/>
        <v>10737988</v>
      </c>
      <c r="F40" s="18">
        <v>24500952.379999999</v>
      </c>
      <c r="G40" s="18">
        <v>-12190476.189999999</v>
      </c>
      <c r="H40" s="18">
        <f t="shared" si="4"/>
        <v>12310476.189999999</v>
      </c>
      <c r="I40" s="18">
        <v>0</v>
      </c>
      <c r="J40" s="18">
        <v>0</v>
      </c>
      <c r="K40" s="18">
        <f t="shared" si="5"/>
        <v>0</v>
      </c>
      <c r="L40" s="17" t="s">
        <v>19</v>
      </c>
    </row>
    <row r="41" spans="1:12" ht="27" customHeight="1">
      <c r="A41" s="11" t="s">
        <v>23</v>
      </c>
      <c r="B41" s="12" t="s">
        <v>12</v>
      </c>
      <c r="C41" s="12">
        <f>5185403851.64-135000000</f>
        <v>5050403851.6400003</v>
      </c>
      <c r="D41" s="12">
        <f>D47+D42</f>
        <v>-74013566.600000009</v>
      </c>
      <c r="E41" s="12">
        <f t="shared" si="3"/>
        <v>4976390285.04</v>
      </c>
      <c r="F41" s="12">
        <v>4251958160</v>
      </c>
      <c r="G41" s="12">
        <f>G47</f>
        <v>0</v>
      </c>
      <c r="H41" s="12">
        <f t="shared" si="4"/>
        <v>4251958160</v>
      </c>
      <c r="I41" s="12">
        <v>4668833100</v>
      </c>
      <c r="J41" s="12">
        <f>J47</f>
        <v>0</v>
      </c>
      <c r="K41" s="12">
        <f t="shared" si="5"/>
        <v>4668833100</v>
      </c>
      <c r="L41" s="11"/>
    </row>
    <row r="42" spans="1:12" ht="30.75" customHeight="1">
      <c r="A42" s="13" t="s">
        <v>15</v>
      </c>
      <c r="B42" s="13" t="s">
        <v>12</v>
      </c>
      <c r="C42" s="14">
        <v>45335060.619999997</v>
      </c>
      <c r="D42" s="14">
        <f>D43+D45</f>
        <v>2514516.7799999998</v>
      </c>
      <c r="E42" s="14">
        <v>47849577.399999999</v>
      </c>
      <c r="F42" s="14">
        <v>19443809.52</v>
      </c>
      <c r="G42" s="14">
        <f>G43+G45</f>
        <v>0</v>
      </c>
      <c r="H42" s="14">
        <v>19443809.52</v>
      </c>
      <c r="I42" s="14">
        <v>0</v>
      </c>
      <c r="J42" s="14">
        <f>J43+J45</f>
        <v>0</v>
      </c>
      <c r="K42" s="14">
        <v>0</v>
      </c>
      <c r="L42" s="13"/>
    </row>
    <row r="43" spans="1:12" ht="60.75" customHeight="1">
      <c r="A43" s="15" t="s">
        <v>24</v>
      </c>
      <c r="B43" s="15" t="s">
        <v>12</v>
      </c>
      <c r="C43" s="16">
        <v>16962083.219999999</v>
      </c>
      <c r="D43" s="16">
        <f>D44</f>
        <v>-1767509.27</v>
      </c>
      <c r="E43" s="16">
        <v>15194573.949999999</v>
      </c>
      <c r="F43" s="16">
        <v>0</v>
      </c>
      <c r="G43" s="16">
        <f>G44</f>
        <v>0</v>
      </c>
      <c r="H43" s="16">
        <v>0</v>
      </c>
      <c r="I43" s="16">
        <v>0</v>
      </c>
      <c r="J43" s="16">
        <f>J44</f>
        <v>0</v>
      </c>
      <c r="K43" s="16">
        <v>0</v>
      </c>
      <c r="L43" s="15"/>
    </row>
    <row r="44" spans="1:12" ht="54" customHeight="1">
      <c r="A44" s="17" t="s">
        <v>25</v>
      </c>
      <c r="B44" s="17" t="s">
        <v>26</v>
      </c>
      <c r="C44" s="18">
        <v>16962083.219999999</v>
      </c>
      <c r="D44" s="18">
        <v>-1767509.27</v>
      </c>
      <c r="E44" s="18">
        <v>15194573.949999999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7"/>
    </row>
    <row r="45" spans="1:12" ht="54" customHeight="1">
      <c r="A45" s="15" t="s">
        <v>27</v>
      </c>
      <c r="B45" s="15" t="s">
        <v>12</v>
      </c>
      <c r="C45" s="16">
        <v>13548886.49</v>
      </c>
      <c r="D45" s="16">
        <f>D46</f>
        <v>4282026.05</v>
      </c>
      <c r="E45" s="16">
        <v>17830912.539999999</v>
      </c>
      <c r="F45" s="16">
        <v>0</v>
      </c>
      <c r="G45" s="16">
        <f>G46</f>
        <v>0</v>
      </c>
      <c r="H45" s="16">
        <v>0</v>
      </c>
      <c r="I45" s="16">
        <v>0</v>
      </c>
      <c r="J45" s="16">
        <f>J46</f>
        <v>0</v>
      </c>
      <c r="K45" s="16">
        <v>0</v>
      </c>
      <c r="L45" s="15"/>
    </row>
    <row r="46" spans="1:12" ht="51.75" customHeight="1">
      <c r="A46" s="17" t="s">
        <v>28</v>
      </c>
      <c r="B46" s="17" t="s">
        <v>29</v>
      </c>
      <c r="C46" s="18">
        <v>13548886.49</v>
      </c>
      <c r="D46" s="18">
        <v>4282026.05</v>
      </c>
      <c r="E46" s="18">
        <v>17830912.539999999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7"/>
    </row>
    <row r="47" spans="1:12" ht="27" customHeight="1">
      <c r="A47" s="13" t="s">
        <v>57</v>
      </c>
      <c r="B47" s="14" t="s">
        <v>12</v>
      </c>
      <c r="C47" s="14">
        <f>5140068791.02-135000000</f>
        <v>5005068791.0200005</v>
      </c>
      <c r="D47" s="14">
        <f>D48+D66+D68</f>
        <v>-76528083.38000001</v>
      </c>
      <c r="E47" s="14">
        <f t="shared" ref="E47:E70" si="6">D47+C47</f>
        <v>4928540707.6400003</v>
      </c>
      <c r="F47" s="14">
        <v>4232514350.48</v>
      </c>
      <c r="G47" s="14">
        <f>G48+G66+G68</f>
        <v>0</v>
      </c>
      <c r="H47" s="14">
        <f t="shared" ref="H47:H70" si="7">F47+G47</f>
        <v>4232514350.48</v>
      </c>
      <c r="I47" s="14">
        <v>4668833100</v>
      </c>
      <c r="J47" s="14">
        <f>J48+J66+J68</f>
        <v>0</v>
      </c>
      <c r="K47" s="14">
        <f t="shared" ref="K47:K70" si="8">I47+J47</f>
        <v>4668833100</v>
      </c>
      <c r="L47" s="13"/>
    </row>
    <row r="48" spans="1:12" ht="89.25" customHeight="1">
      <c r="A48" s="15" t="s">
        <v>58</v>
      </c>
      <c r="B48" s="16" t="s">
        <v>12</v>
      </c>
      <c r="C48" s="16">
        <v>3397226055.2800002</v>
      </c>
      <c r="D48" s="16">
        <f>SUM(D49:D65)</f>
        <v>-4654143.1100000031</v>
      </c>
      <c r="E48" s="16">
        <f t="shared" si="6"/>
        <v>3392571912.1700001</v>
      </c>
      <c r="F48" s="16">
        <v>3609471192.1599998</v>
      </c>
      <c r="G48" s="16">
        <f>SUM(G49:G65)</f>
        <v>0</v>
      </c>
      <c r="H48" s="16">
        <f t="shared" si="7"/>
        <v>3609471192.1599998</v>
      </c>
      <c r="I48" s="16">
        <v>4186711758.3499999</v>
      </c>
      <c r="J48" s="16">
        <f>SUM(J49:J65)</f>
        <v>0</v>
      </c>
      <c r="K48" s="16">
        <f t="shared" si="8"/>
        <v>4186711758.3499999</v>
      </c>
      <c r="L48" s="15"/>
    </row>
    <row r="49" spans="1:12" ht="272.25" customHeight="1">
      <c r="A49" s="17" t="s">
        <v>59</v>
      </c>
      <c r="B49" s="18" t="s">
        <v>60</v>
      </c>
      <c r="C49" s="18">
        <v>0</v>
      </c>
      <c r="D49" s="18">
        <v>7435482.3300000001</v>
      </c>
      <c r="E49" s="18">
        <f t="shared" si="6"/>
        <v>7435482.3300000001</v>
      </c>
      <c r="F49" s="18">
        <v>0</v>
      </c>
      <c r="G49" s="18">
        <v>0</v>
      </c>
      <c r="H49" s="18">
        <f t="shared" si="7"/>
        <v>0</v>
      </c>
      <c r="I49" s="18">
        <v>0</v>
      </c>
      <c r="J49" s="18">
        <v>0</v>
      </c>
      <c r="K49" s="18">
        <f t="shared" si="8"/>
        <v>0</v>
      </c>
      <c r="L49" s="17" t="s">
        <v>128</v>
      </c>
    </row>
    <row r="50" spans="1:12" ht="54.75" customHeight="1">
      <c r="A50" s="17" t="s">
        <v>61</v>
      </c>
      <c r="B50" s="18" t="s">
        <v>62</v>
      </c>
      <c r="C50" s="18">
        <v>65761947.600000001</v>
      </c>
      <c r="D50" s="18">
        <v>-8457000</v>
      </c>
      <c r="E50" s="18">
        <f t="shared" si="6"/>
        <v>57304947.600000001</v>
      </c>
      <c r="F50" s="18">
        <v>0</v>
      </c>
      <c r="G50" s="18">
        <v>0</v>
      </c>
      <c r="H50" s="18">
        <f t="shared" si="7"/>
        <v>0</v>
      </c>
      <c r="I50" s="18">
        <v>0</v>
      </c>
      <c r="J50" s="18">
        <v>0</v>
      </c>
      <c r="K50" s="18">
        <f t="shared" si="8"/>
        <v>0</v>
      </c>
      <c r="L50" s="17" t="s">
        <v>63</v>
      </c>
    </row>
    <row r="51" spans="1:12" ht="53.25" customHeight="1">
      <c r="A51" s="17" t="s">
        <v>64</v>
      </c>
      <c r="B51" s="18" t="s">
        <v>65</v>
      </c>
      <c r="C51" s="18">
        <v>106953104.44</v>
      </c>
      <c r="D51" s="18">
        <v>-4800000</v>
      </c>
      <c r="E51" s="18">
        <f t="shared" si="6"/>
        <v>102153104.44</v>
      </c>
      <c r="F51" s="18">
        <v>0</v>
      </c>
      <c r="G51" s="18">
        <v>0</v>
      </c>
      <c r="H51" s="18">
        <f t="shared" si="7"/>
        <v>0</v>
      </c>
      <c r="I51" s="18">
        <v>0</v>
      </c>
      <c r="J51" s="18">
        <v>0</v>
      </c>
      <c r="K51" s="18">
        <f t="shared" si="8"/>
        <v>0</v>
      </c>
      <c r="L51" s="17" t="s">
        <v>63</v>
      </c>
    </row>
    <row r="52" spans="1:12" ht="51.75" customHeight="1">
      <c r="A52" s="17" t="s">
        <v>66</v>
      </c>
      <c r="B52" s="18" t="s">
        <v>67</v>
      </c>
      <c r="C52" s="18">
        <v>34801928.340000004</v>
      </c>
      <c r="D52" s="18">
        <v>-4491817.93</v>
      </c>
      <c r="E52" s="18">
        <f t="shared" si="6"/>
        <v>30310110.410000004</v>
      </c>
      <c r="F52" s="18">
        <v>0</v>
      </c>
      <c r="G52" s="18">
        <v>0</v>
      </c>
      <c r="H52" s="18">
        <f t="shared" si="7"/>
        <v>0</v>
      </c>
      <c r="I52" s="18">
        <v>0</v>
      </c>
      <c r="J52" s="18">
        <v>0</v>
      </c>
      <c r="K52" s="18">
        <f t="shared" si="8"/>
        <v>0</v>
      </c>
      <c r="L52" s="17" t="s">
        <v>63</v>
      </c>
    </row>
    <row r="53" spans="1:12" ht="145.5" customHeight="1">
      <c r="A53" s="17" t="s">
        <v>68</v>
      </c>
      <c r="B53" s="18" t="s">
        <v>69</v>
      </c>
      <c r="C53" s="18">
        <v>403186554.23000002</v>
      </c>
      <c r="D53" s="18">
        <v>62772254.600000001</v>
      </c>
      <c r="E53" s="18">
        <f t="shared" si="6"/>
        <v>465958808.83000004</v>
      </c>
      <c r="F53" s="18">
        <v>337685926</v>
      </c>
      <c r="G53" s="18">
        <v>0</v>
      </c>
      <c r="H53" s="18">
        <f t="shared" si="7"/>
        <v>337685926</v>
      </c>
      <c r="I53" s="18">
        <v>0</v>
      </c>
      <c r="J53" s="18">
        <v>0</v>
      </c>
      <c r="K53" s="18">
        <f t="shared" si="8"/>
        <v>0</v>
      </c>
      <c r="L53" s="17" t="s">
        <v>70</v>
      </c>
    </row>
    <row r="54" spans="1:12" ht="69" customHeight="1">
      <c r="A54" s="17" t="s">
        <v>71</v>
      </c>
      <c r="B54" s="18" t="s">
        <v>72</v>
      </c>
      <c r="C54" s="18">
        <v>550</v>
      </c>
      <c r="D54" s="18">
        <v>-550</v>
      </c>
      <c r="E54" s="18">
        <f t="shared" si="6"/>
        <v>0</v>
      </c>
      <c r="F54" s="18">
        <v>0</v>
      </c>
      <c r="G54" s="18">
        <v>0</v>
      </c>
      <c r="H54" s="18">
        <f t="shared" si="7"/>
        <v>0</v>
      </c>
      <c r="I54" s="18">
        <v>0</v>
      </c>
      <c r="J54" s="18">
        <v>0</v>
      </c>
      <c r="K54" s="18">
        <f t="shared" si="8"/>
        <v>0</v>
      </c>
      <c r="L54" s="17"/>
    </row>
    <row r="55" spans="1:12" ht="90.75" customHeight="1">
      <c r="A55" s="17" t="s">
        <v>73</v>
      </c>
      <c r="B55" s="18" t="s">
        <v>74</v>
      </c>
      <c r="C55" s="18">
        <v>322946200.19999999</v>
      </c>
      <c r="D55" s="18">
        <v>6442036.7699999996</v>
      </c>
      <c r="E55" s="18">
        <f t="shared" si="6"/>
        <v>329388236.96999997</v>
      </c>
      <c r="F55" s="18">
        <v>446676410</v>
      </c>
      <c r="G55" s="18">
        <v>0</v>
      </c>
      <c r="H55" s="18">
        <f t="shared" si="7"/>
        <v>446676410</v>
      </c>
      <c r="I55" s="18">
        <v>0</v>
      </c>
      <c r="J55" s="18">
        <v>0</v>
      </c>
      <c r="K55" s="18">
        <f t="shared" si="8"/>
        <v>0</v>
      </c>
      <c r="L55" s="17" t="s">
        <v>75</v>
      </c>
    </row>
    <row r="56" spans="1:12" ht="90" customHeight="1">
      <c r="A56" s="17" t="s">
        <v>76</v>
      </c>
      <c r="B56" s="18" t="s">
        <v>77</v>
      </c>
      <c r="C56" s="18">
        <v>360733324.92000002</v>
      </c>
      <c r="D56" s="18">
        <v>6925149.79</v>
      </c>
      <c r="E56" s="18">
        <f t="shared" si="6"/>
        <v>367658474.71000004</v>
      </c>
      <c r="F56" s="18">
        <v>325000000</v>
      </c>
      <c r="G56" s="18">
        <v>0</v>
      </c>
      <c r="H56" s="18">
        <f t="shared" si="7"/>
        <v>325000000</v>
      </c>
      <c r="I56" s="18">
        <v>0</v>
      </c>
      <c r="J56" s="18">
        <v>0</v>
      </c>
      <c r="K56" s="18">
        <f t="shared" si="8"/>
        <v>0</v>
      </c>
      <c r="L56" s="17" t="s">
        <v>78</v>
      </c>
    </row>
    <row r="57" spans="1:12" ht="65.25" customHeight="1">
      <c r="A57" s="17" t="s">
        <v>79</v>
      </c>
      <c r="B57" s="18" t="s">
        <v>80</v>
      </c>
      <c r="C57" s="18">
        <v>188191836.47</v>
      </c>
      <c r="D57" s="18">
        <v>-7728819.3600000003</v>
      </c>
      <c r="E57" s="18">
        <f t="shared" si="6"/>
        <v>180463017.10999998</v>
      </c>
      <c r="F57" s="18">
        <v>0</v>
      </c>
      <c r="G57" s="18">
        <v>0</v>
      </c>
      <c r="H57" s="18">
        <f t="shared" si="7"/>
        <v>0</v>
      </c>
      <c r="I57" s="18">
        <v>0</v>
      </c>
      <c r="J57" s="18">
        <v>0</v>
      </c>
      <c r="K57" s="18">
        <f t="shared" si="8"/>
        <v>0</v>
      </c>
      <c r="L57" s="17" t="s">
        <v>63</v>
      </c>
    </row>
    <row r="58" spans="1:12" ht="60" customHeight="1">
      <c r="A58" s="17" t="s">
        <v>81</v>
      </c>
      <c r="B58" s="18" t="s">
        <v>82</v>
      </c>
      <c r="C58" s="18">
        <v>127404810.5</v>
      </c>
      <c r="D58" s="18">
        <v>-10364633.07</v>
      </c>
      <c r="E58" s="18">
        <f t="shared" si="6"/>
        <v>117040177.43000001</v>
      </c>
      <c r="F58" s="18">
        <v>179856543.91999999</v>
      </c>
      <c r="G58" s="18">
        <v>0</v>
      </c>
      <c r="H58" s="18">
        <f t="shared" si="7"/>
        <v>179856543.91999999</v>
      </c>
      <c r="I58" s="18">
        <v>0</v>
      </c>
      <c r="J58" s="18">
        <v>0</v>
      </c>
      <c r="K58" s="18">
        <f t="shared" si="8"/>
        <v>0</v>
      </c>
      <c r="L58" s="17" t="s">
        <v>63</v>
      </c>
    </row>
    <row r="59" spans="1:12" ht="75" customHeight="1">
      <c r="A59" s="17" t="s">
        <v>83</v>
      </c>
      <c r="B59" s="18" t="s">
        <v>84</v>
      </c>
      <c r="C59" s="18">
        <v>297583064.52999997</v>
      </c>
      <c r="D59" s="18">
        <v>-13712855.01</v>
      </c>
      <c r="E59" s="18">
        <f t="shared" si="6"/>
        <v>283870209.51999998</v>
      </c>
      <c r="F59" s="18">
        <v>0</v>
      </c>
      <c r="G59" s="18">
        <v>0</v>
      </c>
      <c r="H59" s="18">
        <f t="shared" si="7"/>
        <v>0</v>
      </c>
      <c r="I59" s="18">
        <v>0</v>
      </c>
      <c r="J59" s="18">
        <v>0</v>
      </c>
      <c r="K59" s="18">
        <f t="shared" si="8"/>
        <v>0</v>
      </c>
      <c r="L59" s="17" t="s">
        <v>85</v>
      </c>
    </row>
    <row r="60" spans="1:12" ht="67.5" customHeight="1">
      <c r="A60" s="17" t="s">
        <v>86</v>
      </c>
      <c r="B60" s="18" t="s">
        <v>87</v>
      </c>
      <c r="C60" s="18">
        <v>189902377</v>
      </c>
      <c r="D60" s="18">
        <v>-6245620.2999999998</v>
      </c>
      <c r="E60" s="18">
        <f t="shared" si="6"/>
        <v>183656756.69999999</v>
      </c>
      <c r="F60" s="18">
        <v>0</v>
      </c>
      <c r="G60" s="18">
        <v>0</v>
      </c>
      <c r="H60" s="18">
        <f t="shared" si="7"/>
        <v>0</v>
      </c>
      <c r="I60" s="18">
        <v>0</v>
      </c>
      <c r="J60" s="18">
        <v>0</v>
      </c>
      <c r="K60" s="18">
        <f t="shared" si="8"/>
        <v>0</v>
      </c>
      <c r="L60" s="17" t="s">
        <v>63</v>
      </c>
    </row>
    <row r="61" spans="1:12" ht="117" customHeight="1">
      <c r="A61" s="17" t="s">
        <v>88</v>
      </c>
      <c r="B61" s="18" t="s">
        <v>89</v>
      </c>
      <c r="C61" s="18">
        <v>146862933</v>
      </c>
      <c r="D61" s="18">
        <v>11231213.58</v>
      </c>
      <c r="E61" s="18">
        <f t="shared" si="6"/>
        <v>158094146.58000001</v>
      </c>
      <c r="F61" s="18">
        <v>0</v>
      </c>
      <c r="G61" s="18">
        <v>0</v>
      </c>
      <c r="H61" s="18">
        <f t="shared" si="7"/>
        <v>0</v>
      </c>
      <c r="I61" s="18">
        <v>0</v>
      </c>
      <c r="J61" s="18">
        <v>0</v>
      </c>
      <c r="K61" s="18">
        <f t="shared" si="8"/>
        <v>0</v>
      </c>
      <c r="L61" s="17" t="s">
        <v>130</v>
      </c>
    </row>
    <row r="62" spans="1:12" ht="77.25" customHeight="1">
      <c r="A62" s="17" t="s">
        <v>90</v>
      </c>
      <c r="B62" s="18" t="s">
        <v>91</v>
      </c>
      <c r="C62" s="18">
        <v>151157725</v>
      </c>
      <c r="D62" s="18">
        <v>2000000</v>
      </c>
      <c r="E62" s="18">
        <f t="shared" si="6"/>
        <v>153157725</v>
      </c>
      <c r="F62" s="18">
        <v>0</v>
      </c>
      <c r="G62" s="18">
        <v>0</v>
      </c>
      <c r="H62" s="18">
        <f t="shared" si="7"/>
        <v>0</v>
      </c>
      <c r="I62" s="18">
        <v>0</v>
      </c>
      <c r="J62" s="18">
        <v>0</v>
      </c>
      <c r="K62" s="18">
        <f t="shared" si="8"/>
        <v>0</v>
      </c>
      <c r="L62" s="17" t="s">
        <v>92</v>
      </c>
    </row>
    <row r="63" spans="1:12" ht="62.25" customHeight="1">
      <c r="A63" s="17" t="s">
        <v>93</v>
      </c>
      <c r="B63" s="18" t="s">
        <v>94</v>
      </c>
      <c r="C63" s="18">
        <v>87005272</v>
      </c>
      <c r="D63" s="18">
        <v>-5582629.0099999998</v>
      </c>
      <c r="E63" s="18">
        <f t="shared" si="6"/>
        <v>81422642.989999995</v>
      </c>
      <c r="F63" s="18">
        <v>0</v>
      </c>
      <c r="G63" s="18">
        <v>0</v>
      </c>
      <c r="H63" s="18">
        <f t="shared" si="7"/>
        <v>0</v>
      </c>
      <c r="I63" s="18">
        <v>0</v>
      </c>
      <c r="J63" s="18">
        <v>0</v>
      </c>
      <c r="K63" s="18">
        <f t="shared" si="8"/>
        <v>0</v>
      </c>
      <c r="L63" s="17" t="s">
        <v>63</v>
      </c>
    </row>
    <row r="64" spans="1:12" ht="66.75" customHeight="1">
      <c r="A64" s="17" t="s">
        <v>95</v>
      </c>
      <c r="B64" s="18" t="s">
        <v>96</v>
      </c>
      <c r="C64" s="18">
        <v>189711683</v>
      </c>
      <c r="D64" s="18">
        <v>-13838238.380000001</v>
      </c>
      <c r="E64" s="18">
        <f t="shared" si="6"/>
        <v>175873444.62</v>
      </c>
      <c r="F64" s="18">
        <v>0</v>
      </c>
      <c r="G64" s="18">
        <v>0</v>
      </c>
      <c r="H64" s="18">
        <f t="shared" si="7"/>
        <v>0</v>
      </c>
      <c r="I64" s="18">
        <v>0</v>
      </c>
      <c r="J64" s="18">
        <v>0</v>
      </c>
      <c r="K64" s="18">
        <f t="shared" si="8"/>
        <v>0</v>
      </c>
      <c r="L64" s="17" t="s">
        <v>63</v>
      </c>
    </row>
    <row r="65" spans="1:26" ht="63.75" customHeight="1">
      <c r="A65" s="17" t="s">
        <v>97</v>
      </c>
      <c r="B65" s="18" t="s">
        <v>98</v>
      </c>
      <c r="C65" s="18">
        <v>134170074.75</v>
      </c>
      <c r="D65" s="18">
        <v>-26238117.120000001</v>
      </c>
      <c r="E65" s="18">
        <f t="shared" si="6"/>
        <v>107931957.63</v>
      </c>
      <c r="F65" s="18">
        <v>0</v>
      </c>
      <c r="G65" s="18">
        <v>0</v>
      </c>
      <c r="H65" s="18">
        <f t="shared" si="7"/>
        <v>0</v>
      </c>
      <c r="I65" s="18">
        <v>0</v>
      </c>
      <c r="J65" s="18">
        <v>0</v>
      </c>
      <c r="K65" s="18">
        <f t="shared" si="8"/>
        <v>0</v>
      </c>
      <c r="L65" s="17" t="s">
        <v>63</v>
      </c>
    </row>
    <row r="66" spans="1:26" ht="146.25" customHeight="1">
      <c r="A66" s="15" t="s">
        <v>99</v>
      </c>
      <c r="B66" s="16" t="s">
        <v>12</v>
      </c>
      <c r="C66" s="16">
        <v>25430734.32</v>
      </c>
      <c r="D66" s="16">
        <f>D67</f>
        <v>-9961940</v>
      </c>
      <c r="E66" s="16">
        <f t="shared" si="6"/>
        <v>15468794.32</v>
      </c>
      <c r="F66" s="16">
        <v>447505479.44999999</v>
      </c>
      <c r="G66" s="16">
        <f>G67</f>
        <v>0</v>
      </c>
      <c r="H66" s="16">
        <f t="shared" si="7"/>
        <v>447505479.44999999</v>
      </c>
      <c r="I66" s="16">
        <v>482121341.64999998</v>
      </c>
      <c r="J66" s="16">
        <f>J67</f>
        <v>0</v>
      </c>
      <c r="K66" s="16">
        <f t="shared" si="8"/>
        <v>482121341.64999998</v>
      </c>
      <c r="L66" s="15"/>
    </row>
    <row r="67" spans="1:26" ht="139.5" customHeight="1">
      <c r="A67" s="17" t="s">
        <v>100</v>
      </c>
      <c r="B67" s="18" t="s">
        <v>101</v>
      </c>
      <c r="C67" s="18">
        <v>13910100</v>
      </c>
      <c r="D67" s="18">
        <v>-9961940</v>
      </c>
      <c r="E67" s="18">
        <f t="shared" si="6"/>
        <v>3948160</v>
      </c>
      <c r="F67" s="18">
        <v>0</v>
      </c>
      <c r="G67" s="18">
        <v>0</v>
      </c>
      <c r="H67" s="18">
        <f t="shared" si="7"/>
        <v>0</v>
      </c>
      <c r="I67" s="18">
        <v>0</v>
      </c>
      <c r="J67" s="18">
        <v>0</v>
      </c>
      <c r="K67" s="18">
        <f t="shared" si="8"/>
        <v>0</v>
      </c>
      <c r="L67" s="17" t="s">
        <v>102</v>
      </c>
    </row>
    <row r="68" spans="1:26" ht="96" customHeight="1">
      <c r="A68" s="15" t="s">
        <v>103</v>
      </c>
      <c r="B68" s="16" t="s">
        <v>12</v>
      </c>
      <c r="C68" s="16">
        <f>324042802.65-135000000</f>
        <v>189042802.64999998</v>
      </c>
      <c r="D68" s="16">
        <f>SUM(D69:D70)</f>
        <v>-61912000.270000003</v>
      </c>
      <c r="E68" s="16">
        <f t="shared" si="6"/>
        <v>127130802.37999997</v>
      </c>
      <c r="F68" s="16">
        <v>142645080.80000001</v>
      </c>
      <c r="G68" s="16">
        <v>0</v>
      </c>
      <c r="H68" s="16">
        <f t="shared" si="7"/>
        <v>142645080.80000001</v>
      </c>
      <c r="I68" s="16">
        <v>0</v>
      </c>
      <c r="J68" s="16">
        <f>SUM(J69:J70)</f>
        <v>0</v>
      </c>
      <c r="K68" s="16">
        <f t="shared" si="8"/>
        <v>0</v>
      </c>
      <c r="L68" s="15"/>
    </row>
    <row r="69" spans="1:26" ht="187.5" customHeight="1">
      <c r="A69" s="17" t="s">
        <v>104</v>
      </c>
      <c r="B69" s="18" t="s">
        <v>105</v>
      </c>
      <c r="C69" s="18">
        <v>49724517.219999999</v>
      </c>
      <c r="D69" s="18">
        <v>-34106470.270000003</v>
      </c>
      <c r="E69" s="18">
        <f t="shared" si="6"/>
        <v>15618046.949999996</v>
      </c>
      <c r="F69" s="18">
        <v>59143482.780000001</v>
      </c>
      <c r="G69" s="18">
        <v>0</v>
      </c>
      <c r="H69" s="18">
        <f t="shared" si="7"/>
        <v>59143482.780000001</v>
      </c>
      <c r="I69" s="18">
        <v>0</v>
      </c>
      <c r="J69" s="18">
        <v>0</v>
      </c>
      <c r="K69" s="18">
        <f t="shared" si="8"/>
        <v>0</v>
      </c>
      <c r="L69" s="17" t="s">
        <v>106</v>
      </c>
    </row>
    <row r="70" spans="1:26" ht="129.75" customHeight="1">
      <c r="A70" s="17" t="s">
        <v>107</v>
      </c>
      <c r="B70" s="18" t="s">
        <v>108</v>
      </c>
      <c r="C70" s="18">
        <v>37805530</v>
      </c>
      <c r="D70" s="18">
        <v>-27805530</v>
      </c>
      <c r="E70" s="18">
        <f t="shared" si="6"/>
        <v>10000000</v>
      </c>
      <c r="F70" s="18">
        <v>0</v>
      </c>
      <c r="G70" s="18">
        <v>0</v>
      </c>
      <c r="H70" s="18">
        <f t="shared" si="7"/>
        <v>0</v>
      </c>
      <c r="I70" s="18">
        <v>0</v>
      </c>
      <c r="J70" s="18">
        <v>0</v>
      </c>
      <c r="K70" s="18">
        <f t="shared" si="8"/>
        <v>0</v>
      </c>
      <c r="L70" s="17" t="s">
        <v>109</v>
      </c>
    </row>
    <row r="71" spans="1:26" ht="47.25" customHeight="1">
      <c r="A71" s="9" t="s">
        <v>110</v>
      </c>
      <c r="B71" s="9" t="s">
        <v>12</v>
      </c>
      <c r="C71" s="10">
        <v>306715860.11000001</v>
      </c>
      <c r="D71" s="10">
        <f>D72</f>
        <v>2910000</v>
      </c>
      <c r="E71" s="10">
        <v>297619010.11000001</v>
      </c>
      <c r="F71" s="9">
        <v>81728713</v>
      </c>
      <c r="G71" s="9" t="s">
        <v>111</v>
      </c>
      <c r="H71" s="9">
        <v>81728713</v>
      </c>
      <c r="I71" s="9">
        <v>687755.1</v>
      </c>
      <c r="J71" s="9" t="s">
        <v>111</v>
      </c>
      <c r="K71" s="9">
        <v>687755.1</v>
      </c>
      <c r="L71" s="9"/>
    </row>
    <row r="72" spans="1:26" ht="33" customHeight="1">
      <c r="A72" s="11" t="s">
        <v>112</v>
      </c>
      <c r="B72" s="12" t="s">
        <v>12</v>
      </c>
      <c r="C72" s="12">
        <v>12006850</v>
      </c>
      <c r="D72" s="12">
        <f>D73</f>
        <v>2910000</v>
      </c>
      <c r="E72" s="12">
        <f>D72+C72</f>
        <v>14916850</v>
      </c>
      <c r="F72" s="12">
        <v>0</v>
      </c>
      <c r="G72" s="12">
        <v>0</v>
      </c>
      <c r="H72" s="12">
        <f>F72+G72</f>
        <v>0</v>
      </c>
      <c r="I72" s="12">
        <v>0</v>
      </c>
      <c r="J72" s="12">
        <v>0</v>
      </c>
      <c r="K72" s="12">
        <f>I72+J72</f>
        <v>0</v>
      </c>
      <c r="L72" s="11"/>
    </row>
    <row r="73" spans="1:26" ht="20.25" customHeight="1">
      <c r="A73" s="13" t="s">
        <v>113</v>
      </c>
      <c r="B73" s="14" t="s">
        <v>12</v>
      </c>
      <c r="C73" s="14">
        <v>12006850</v>
      </c>
      <c r="D73" s="14">
        <f>D74</f>
        <v>2910000</v>
      </c>
      <c r="E73" s="14">
        <f>D73+C73</f>
        <v>14916850</v>
      </c>
      <c r="F73" s="14">
        <v>0</v>
      </c>
      <c r="G73" s="14">
        <v>0</v>
      </c>
      <c r="H73" s="14">
        <f>F73+G73</f>
        <v>0</v>
      </c>
      <c r="I73" s="14">
        <v>0</v>
      </c>
      <c r="J73" s="14">
        <v>0</v>
      </c>
      <c r="K73" s="14">
        <f>I73+J73</f>
        <v>0</v>
      </c>
      <c r="L73" s="13"/>
    </row>
    <row r="74" spans="1:26" ht="77.25" customHeight="1">
      <c r="A74" s="15" t="s">
        <v>114</v>
      </c>
      <c r="B74" s="16" t="s">
        <v>12</v>
      </c>
      <c r="C74" s="18">
        <v>0</v>
      </c>
      <c r="D74" s="18">
        <f>D75</f>
        <v>2910000</v>
      </c>
      <c r="E74" s="18">
        <f>D74+C74</f>
        <v>2910000</v>
      </c>
      <c r="F74" s="18">
        <v>0</v>
      </c>
      <c r="G74" s="18">
        <v>0</v>
      </c>
      <c r="H74" s="18">
        <f>F74+G74</f>
        <v>0</v>
      </c>
      <c r="I74" s="18">
        <v>0</v>
      </c>
      <c r="J74" s="18">
        <v>0</v>
      </c>
      <c r="K74" s="18">
        <f>I74+J74</f>
        <v>0</v>
      </c>
      <c r="L74" s="15"/>
    </row>
    <row r="75" spans="1:26" ht="84.75" customHeight="1">
      <c r="A75" s="17" t="s">
        <v>115</v>
      </c>
      <c r="B75" s="18" t="s">
        <v>116</v>
      </c>
      <c r="C75" s="18">
        <v>0</v>
      </c>
      <c r="D75" s="18">
        <v>2910000</v>
      </c>
      <c r="E75" s="18">
        <f>D75+C75</f>
        <v>2910000</v>
      </c>
      <c r="F75" s="18">
        <v>0</v>
      </c>
      <c r="G75" s="18">
        <v>0</v>
      </c>
      <c r="H75" s="18">
        <f>F75+G75</f>
        <v>0</v>
      </c>
      <c r="I75" s="18">
        <v>0</v>
      </c>
      <c r="J75" s="18">
        <v>0</v>
      </c>
      <c r="K75" s="18">
        <f>I75+J75</f>
        <v>0</v>
      </c>
      <c r="L75" s="17" t="s">
        <v>117</v>
      </c>
    </row>
    <row r="76" spans="1:26" ht="48.75" customHeight="1">
      <c r="A76" s="20" t="s">
        <v>118</v>
      </c>
      <c r="B76" s="21" t="s">
        <v>12</v>
      </c>
      <c r="C76" s="21">
        <v>1728635152.75</v>
      </c>
      <c r="D76" s="21">
        <f>D77</f>
        <v>50583555.939999998</v>
      </c>
      <c r="E76" s="21">
        <v>1779218708.6900001</v>
      </c>
      <c r="F76" s="21">
        <v>1407727764.01</v>
      </c>
      <c r="G76" s="21">
        <v>0</v>
      </c>
      <c r="H76" s="21">
        <v>1407727764.01</v>
      </c>
      <c r="I76" s="21">
        <v>705191559.34000003</v>
      </c>
      <c r="J76" s="21">
        <v>0</v>
      </c>
      <c r="K76" s="21">
        <v>705191559.34000003</v>
      </c>
      <c r="L76" s="22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24.75" customHeight="1">
      <c r="A77" s="24" t="s">
        <v>119</v>
      </c>
      <c r="B77" s="25" t="s">
        <v>12</v>
      </c>
      <c r="C77" s="26">
        <v>824240827.95000005</v>
      </c>
      <c r="D77" s="26">
        <f>D78</f>
        <v>50583555.939999998</v>
      </c>
      <c r="E77" s="26">
        <v>874824383.88999999</v>
      </c>
      <c r="F77" s="26">
        <v>762001973.92999995</v>
      </c>
      <c r="G77" s="26">
        <v>0</v>
      </c>
      <c r="H77" s="26">
        <v>762001973.92999995</v>
      </c>
      <c r="I77" s="26">
        <v>59465769.259999998</v>
      </c>
      <c r="J77" s="26">
        <v>0</v>
      </c>
      <c r="K77" s="26">
        <v>59465769.259999998</v>
      </c>
      <c r="L77" s="27"/>
    </row>
    <row r="78" spans="1:26" ht="42.75" customHeight="1">
      <c r="A78" s="28" t="s">
        <v>120</v>
      </c>
      <c r="B78" s="29" t="s">
        <v>12</v>
      </c>
      <c r="C78" s="30">
        <v>512160619.94999999</v>
      </c>
      <c r="D78" s="30">
        <f>D79</f>
        <v>50583555.939999998</v>
      </c>
      <c r="E78" s="30">
        <v>562744175.88999999</v>
      </c>
      <c r="F78" s="30">
        <v>719561975.92999995</v>
      </c>
      <c r="G78" s="30">
        <v>0</v>
      </c>
      <c r="H78" s="30">
        <v>719561975.92999995</v>
      </c>
      <c r="I78" s="30">
        <v>59465769.259999998</v>
      </c>
      <c r="J78" s="30">
        <v>0</v>
      </c>
      <c r="K78" s="30">
        <v>59465769.259999998</v>
      </c>
      <c r="L78" s="31"/>
    </row>
    <row r="79" spans="1:26" ht="92.25" customHeight="1">
      <c r="A79" s="32" t="s">
        <v>121</v>
      </c>
      <c r="B79" s="33" t="s">
        <v>12</v>
      </c>
      <c r="C79" s="34">
        <v>400000000</v>
      </c>
      <c r="D79" s="34">
        <f>D80</f>
        <v>50583555.939999998</v>
      </c>
      <c r="E79" s="34">
        <v>450583555.94</v>
      </c>
      <c r="F79" s="34">
        <v>611112600</v>
      </c>
      <c r="G79" s="34">
        <v>0</v>
      </c>
      <c r="H79" s="34">
        <v>611112600</v>
      </c>
      <c r="I79" s="34">
        <v>0</v>
      </c>
      <c r="J79" s="34">
        <v>0</v>
      </c>
      <c r="K79" s="34">
        <v>0</v>
      </c>
      <c r="L79" s="31"/>
    </row>
    <row r="80" spans="1:26" ht="72" customHeight="1">
      <c r="A80" s="35" t="s">
        <v>122</v>
      </c>
      <c r="B80" s="36" t="s">
        <v>123</v>
      </c>
      <c r="C80" s="37">
        <v>141611000</v>
      </c>
      <c r="D80" s="37">
        <v>50583555.939999998</v>
      </c>
      <c r="E80" s="37">
        <v>192194555.94</v>
      </c>
      <c r="F80" s="37">
        <v>521987100</v>
      </c>
      <c r="G80" s="37">
        <v>0</v>
      </c>
      <c r="H80" s="37">
        <v>521987100</v>
      </c>
      <c r="I80" s="37">
        <v>0</v>
      </c>
      <c r="J80" s="37">
        <v>0</v>
      </c>
      <c r="K80" s="37">
        <v>0</v>
      </c>
      <c r="L80" s="17" t="s">
        <v>124</v>
      </c>
    </row>
    <row r="81" spans="2:11" ht="18.75">
      <c r="B81" s="38"/>
      <c r="C81" s="38"/>
      <c r="D81" s="38"/>
      <c r="E81" s="38"/>
      <c r="F81" s="38"/>
      <c r="G81" s="38"/>
      <c r="H81" s="38"/>
      <c r="I81" s="38"/>
      <c r="J81" s="38"/>
      <c r="K81" s="38"/>
    </row>
    <row r="82" spans="2:11" ht="18.75">
      <c r="B82" s="38"/>
      <c r="C82" s="38"/>
      <c r="D82" s="38"/>
      <c r="E82" s="38"/>
      <c r="F82" s="38"/>
      <c r="G82" s="38"/>
      <c r="H82" s="38"/>
      <c r="I82" s="38"/>
      <c r="J82" s="38"/>
      <c r="K82" s="38"/>
    </row>
    <row r="83" spans="2:11" ht="18.75">
      <c r="B83" s="39" t="s">
        <v>125</v>
      </c>
      <c r="C83" s="38"/>
      <c r="D83" s="38"/>
      <c r="E83" s="38"/>
      <c r="F83" s="38"/>
      <c r="G83" s="38"/>
      <c r="H83" s="38"/>
      <c r="I83" s="38"/>
      <c r="J83" s="38"/>
      <c r="K83" s="38"/>
    </row>
    <row r="84" spans="2:11" ht="18.75">
      <c r="B84" s="38"/>
      <c r="C84" s="38"/>
      <c r="D84" s="38"/>
      <c r="E84" s="38"/>
      <c r="F84" s="38"/>
      <c r="G84" s="38"/>
      <c r="H84" s="38"/>
      <c r="I84" s="38"/>
      <c r="J84" s="38"/>
      <c r="K84" s="38"/>
    </row>
    <row r="85" spans="2:11" ht="18.75">
      <c r="B85" s="38"/>
      <c r="C85" s="38"/>
      <c r="D85" s="38"/>
      <c r="E85" s="38"/>
      <c r="F85" s="38"/>
      <c r="G85" s="38"/>
      <c r="H85" s="38"/>
      <c r="I85" s="38"/>
      <c r="J85" s="38"/>
      <c r="K85" s="38"/>
    </row>
    <row r="86" spans="2:11" ht="18.75">
      <c r="B86" s="38"/>
      <c r="C86" s="38"/>
      <c r="D86" s="38"/>
      <c r="E86" s="38"/>
      <c r="F86" s="38"/>
      <c r="G86" s="38"/>
      <c r="H86" s="38"/>
      <c r="I86" s="38"/>
      <c r="J86" s="38"/>
      <c r="K86" s="38"/>
    </row>
    <row r="87" spans="2:11" ht="18.75">
      <c r="B87" s="38"/>
      <c r="C87" s="38"/>
      <c r="D87" s="38"/>
      <c r="E87" s="38"/>
      <c r="F87" s="38"/>
      <c r="G87" s="38"/>
      <c r="H87" s="38"/>
      <c r="I87" s="38"/>
      <c r="J87" s="38"/>
      <c r="K87" s="38"/>
    </row>
    <row r="88" spans="2:11" ht="18.75">
      <c r="B88" s="38"/>
      <c r="C88" s="38"/>
      <c r="D88" s="38"/>
      <c r="E88" s="38"/>
      <c r="F88" s="38"/>
      <c r="G88" s="38"/>
      <c r="H88" s="38"/>
      <c r="I88" s="38"/>
      <c r="J88" s="38"/>
      <c r="K88" s="38"/>
    </row>
    <row r="89" spans="2:11" ht="18.75">
      <c r="B89" s="38"/>
      <c r="C89" s="38"/>
      <c r="D89" s="38"/>
      <c r="E89" s="38"/>
      <c r="F89" s="38"/>
      <c r="G89" s="38"/>
      <c r="H89" s="38"/>
      <c r="I89" s="38"/>
      <c r="J89" s="38"/>
      <c r="K89" s="38"/>
    </row>
    <row r="90" spans="2:11" ht="18.75">
      <c r="B90" s="38"/>
      <c r="C90" s="38"/>
      <c r="D90" s="38"/>
      <c r="E90" s="38"/>
      <c r="F90" s="38"/>
      <c r="G90" s="38"/>
      <c r="H90" s="38"/>
      <c r="I90" s="38"/>
      <c r="J90" s="38"/>
      <c r="K90" s="38"/>
    </row>
    <row r="91" spans="2:11" ht="18.75">
      <c r="B91" s="38"/>
      <c r="C91" s="38"/>
      <c r="D91" s="38"/>
      <c r="E91" s="38"/>
      <c r="F91" s="38"/>
      <c r="G91" s="38"/>
      <c r="H91" s="38"/>
      <c r="I91" s="38"/>
      <c r="J91" s="38"/>
      <c r="K91" s="38"/>
    </row>
    <row r="92" spans="2:11" ht="18.75">
      <c r="B92" s="38"/>
      <c r="C92" s="38"/>
      <c r="D92" s="38"/>
      <c r="E92" s="38"/>
      <c r="F92" s="38"/>
      <c r="G92" s="38"/>
      <c r="H92" s="38"/>
      <c r="I92" s="38"/>
      <c r="J92" s="38"/>
      <c r="K92" s="38"/>
    </row>
    <row r="93" spans="2:11" ht="18.75">
      <c r="B93" s="38"/>
      <c r="C93" s="38"/>
      <c r="D93" s="38"/>
      <c r="E93" s="38"/>
      <c r="F93" s="38"/>
      <c r="G93" s="38"/>
      <c r="H93" s="38"/>
      <c r="I93" s="38"/>
      <c r="J93" s="38"/>
      <c r="K93" s="38"/>
    </row>
    <row r="94" spans="2:11" ht="18.75">
      <c r="B94" s="38"/>
      <c r="C94" s="38"/>
      <c r="D94" s="38"/>
      <c r="E94" s="38"/>
      <c r="F94" s="38"/>
      <c r="G94" s="38"/>
      <c r="H94" s="38"/>
      <c r="I94" s="38"/>
      <c r="J94" s="38"/>
      <c r="K94" s="38"/>
    </row>
    <row r="95" spans="2:11" ht="18.75">
      <c r="B95" s="38"/>
      <c r="C95" s="38"/>
      <c r="D95" s="38"/>
      <c r="E95" s="38"/>
      <c r="F95" s="38"/>
      <c r="G95" s="38"/>
      <c r="H95" s="38"/>
      <c r="I95" s="38"/>
      <c r="J95" s="38"/>
      <c r="K95" s="38"/>
    </row>
    <row r="96" spans="2:11" ht="18.75">
      <c r="B96" s="38"/>
      <c r="C96" s="38"/>
      <c r="D96" s="38"/>
      <c r="E96" s="38"/>
      <c r="F96" s="38"/>
      <c r="G96" s="38"/>
      <c r="H96" s="38"/>
      <c r="I96" s="38"/>
      <c r="J96" s="38"/>
      <c r="K96" s="38"/>
    </row>
    <row r="97" spans="2:11" ht="18.75">
      <c r="B97" s="38"/>
      <c r="C97" s="38"/>
      <c r="D97" s="38"/>
      <c r="E97" s="38"/>
      <c r="F97" s="38"/>
      <c r="G97" s="38"/>
      <c r="H97" s="38"/>
      <c r="I97" s="38"/>
      <c r="J97" s="38"/>
      <c r="K97" s="38"/>
    </row>
    <row r="98" spans="2:11" ht="18.75">
      <c r="B98" s="38"/>
      <c r="C98" s="38"/>
      <c r="D98" s="38"/>
      <c r="E98" s="38"/>
      <c r="F98" s="38"/>
      <c r="G98" s="38"/>
      <c r="H98" s="38"/>
      <c r="I98" s="38"/>
      <c r="J98" s="38"/>
      <c r="K98" s="38"/>
    </row>
    <row r="99" spans="2:11" ht="18.75">
      <c r="B99" s="38"/>
      <c r="C99" s="38"/>
      <c r="D99" s="38"/>
      <c r="E99" s="38"/>
      <c r="F99" s="38"/>
      <c r="G99" s="38"/>
      <c r="H99" s="38"/>
      <c r="I99" s="38"/>
      <c r="J99" s="38"/>
      <c r="K99" s="38"/>
    </row>
    <row r="100" spans="2:11" ht="18.75">
      <c r="B100" s="38"/>
      <c r="C100" s="38"/>
      <c r="D100" s="38"/>
      <c r="E100" s="38"/>
      <c r="F100" s="38"/>
      <c r="G100" s="38"/>
      <c r="H100" s="38"/>
      <c r="I100" s="38"/>
      <c r="J100" s="38"/>
      <c r="K100" s="38"/>
    </row>
    <row r="101" spans="2:11" ht="18.75">
      <c r="B101" s="38"/>
      <c r="C101" s="38"/>
      <c r="D101" s="38"/>
      <c r="E101" s="38"/>
      <c r="F101" s="38"/>
      <c r="G101" s="38"/>
      <c r="H101" s="38"/>
      <c r="I101" s="38"/>
      <c r="J101" s="38"/>
      <c r="K101" s="38"/>
    </row>
    <row r="102" spans="2:11" ht="18.75">
      <c r="B102" s="38"/>
      <c r="C102" s="38"/>
      <c r="D102" s="38"/>
      <c r="E102" s="38"/>
      <c r="F102" s="38"/>
      <c r="G102" s="38"/>
      <c r="H102" s="38"/>
      <c r="I102" s="38"/>
      <c r="J102" s="38"/>
      <c r="K102" s="38"/>
    </row>
    <row r="103" spans="2:11" ht="18.75">
      <c r="B103" s="38"/>
      <c r="C103" s="38"/>
      <c r="D103" s="38"/>
      <c r="E103" s="38"/>
      <c r="F103" s="38"/>
      <c r="G103" s="38"/>
      <c r="H103" s="38"/>
      <c r="I103" s="38"/>
      <c r="J103" s="38"/>
      <c r="K103" s="38"/>
    </row>
    <row r="104" spans="2:11" ht="18.75">
      <c r="B104" s="38"/>
      <c r="C104" s="38"/>
      <c r="D104" s="38"/>
      <c r="E104" s="38"/>
      <c r="F104" s="38"/>
      <c r="G104" s="38"/>
      <c r="H104" s="38"/>
      <c r="I104" s="38"/>
      <c r="J104" s="38"/>
      <c r="K104" s="38"/>
    </row>
    <row r="105" spans="2:11" ht="18.75">
      <c r="B105" s="38"/>
      <c r="C105" s="38"/>
      <c r="D105" s="38"/>
      <c r="E105" s="38"/>
      <c r="F105" s="38"/>
      <c r="G105" s="38"/>
      <c r="H105" s="38"/>
      <c r="I105" s="38"/>
      <c r="J105" s="38"/>
      <c r="K105" s="38"/>
    </row>
    <row r="106" spans="2:11" ht="18.75">
      <c r="B106" s="38"/>
      <c r="C106" s="38"/>
      <c r="D106" s="38"/>
      <c r="E106" s="38"/>
      <c r="F106" s="38"/>
      <c r="G106" s="38"/>
      <c r="H106" s="38"/>
      <c r="I106" s="38"/>
      <c r="J106" s="38"/>
      <c r="K106" s="38"/>
    </row>
    <row r="107" spans="2:11" ht="18.75">
      <c r="B107" s="38"/>
      <c r="C107" s="38"/>
      <c r="D107" s="38"/>
      <c r="E107" s="38"/>
      <c r="F107" s="38"/>
      <c r="G107" s="38"/>
      <c r="H107" s="38"/>
      <c r="I107" s="38"/>
      <c r="J107" s="38"/>
      <c r="K107" s="38"/>
    </row>
    <row r="108" spans="2:11" ht="18.75">
      <c r="B108" s="38"/>
      <c r="C108" s="38"/>
      <c r="D108" s="38"/>
      <c r="E108" s="38"/>
      <c r="F108" s="38"/>
      <c r="G108" s="38"/>
      <c r="H108" s="38"/>
      <c r="I108" s="38"/>
      <c r="J108" s="38"/>
      <c r="K108" s="38"/>
    </row>
    <row r="109" spans="2:11" ht="18.75">
      <c r="B109" s="38"/>
      <c r="C109" s="38"/>
      <c r="D109" s="38"/>
      <c r="E109" s="38"/>
      <c r="F109" s="38"/>
      <c r="G109" s="38"/>
      <c r="H109" s="38"/>
      <c r="I109" s="38"/>
      <c r="J109" s="38"/>
      <c r="K109" s="38"/>
    </row>
    <row r="110" spans="2:11" ht="18.75">
      <c r="B110" s="38"/>
      <c r="C110" s="38"/>
      <c r="D110" s="38"/>
      <c r="E110" s="38"/>
      <c r="F110" s="38"/>
      <c r="G110" s="38"/>
      <c r="H110" s="38"/>
      <c r="I110" s="38"/>
      <c r="J110" s="38"/>
      <c r="K110" s="38"/>
    </row>
    <row r="111" spans="2:11" ht="18.75">
      <c r="B111" s="38"/>
      <c r="C111" s="38"/>
      <c r="D111" s="38"/>
      <c r="E111" s="38"/>
      <c r="F111" s="38"/>
      <c r="G111" s="38"/>
      <c r="H111" s="38"/>
      <c r="I111" s="38"/>
      <c r="J111" s="38"/>
      <c r="K111" s="38"/>
    </row>
    <row r="112" spans="2:11" ht="18.75">
      <c r="B112" s="38"/>
      <c r="C112" s="38"/>
      <c r="D112" s="38"/>
      <c r="E112" s="38"/>
      <c r="F112" s="38"/>
      <c r="G112" s="38"/>
      <c r="H112" s="38"/>
      <c r="I112" s="38"/>
      <c r="J112" s="38"/>
      <c r="K112" s="38"/>
    </row>
    <row r="113" spans="2:11" ht="18.75">
      <c r="B113" s="38"/>
      <c r="C113" s="38"/>
      <c r="D113" s="38"/>
      <c r="E113" s="38"/>
      <c r="F113" s="38"/>
      <c r="G113" s="38"/>
      <c r="H113" s="38"/>
      <c r="I113" s="38"/>
      <c r="J113" s="38"/>
      <c r="K113" s="38"/>
    </row>
    <row r="114" spans="2:11" ht="18.75">
      <c r="B114" s="38"/>
      <c r="C114" s="38"/>
      <c r="D114" s="38"/>
      <c r="E114" s="38"/>
      <c r="F114" s="38"/>
      <c r="G114" s="38"/>
      <c r="H114" s="38"/>
      <c r="I114" s="38"/>
      <c r="J114" s="38"/>
      <c r="K114" s="38"/>
    </row>
    <row r="115" spans="2:11" ht="18.75">
      <c r="B115" s="38"/>
      <c r="C115" s="38"/>
      <c r="D115" s="38"/>
      <c r="E115" s="38"/>
      <c r="F115" s="38"/>
      <c r="G115" s="38"/>
      <c r="H115" s="38"/>
      <c r="I115" s="38"/>
      <c r="J115" s="38"/>
      <c r="K115" s="38"/>
    </row>
    <row r="116" spans="2:11" ht="18.75">
      <c r="B116" s="38"/>
      <c r="C116" s="38"/>
      <c r="D116" s="38"/>
      <c r="E116" s="38"/>
      <c r="F116" s="38"/>
      <c r="G116" s="38"/>
      <c r="H116" s="38"/>
      <c r="I116" s="38"/>
      <c r="J116" s="38"/>
      <c r="K116" s="38"/>
    </row>
    <row r="117" spans="2:11" ht="18.75">
      <c r="B117" s="38"/>
      <c r="C117" s="38"/>
      <c r="D117" s="38"/>
      <c r="E117" s="38"/>
      <c r="F117" s="38"/>
      <c r="G117" s="38"/>
      <c r="H117" s="38"/>
      <c r="I117" s="38"/>
      <c r="J117" s="38"/>
      <c r="K117" s="38"/>
    </row>
    <row r="118" spans="2:11" ht="18.75">
      <c r="B118" s="38"/>
      <c r="C118" s="38"/>
      <c r="D118" s="38"/>
      <c r="E118" s="38"/>
      <c r="F118" s="38"/>
      <c r="G118" s="38"/>
      <c r="H118" s="38"/>
      <c r="I118" s="38"/>
      <c r="J118" s="38"/>
      <c r="K118" s="38"/>
    </row>
    <row r="119" spans="2:11" ht="18.75">
      <c r="B119" s="38"/>
      <c r="C119" s="38"/>
      <c r="D119" s="38"/>
      <c r="E119" s="38"/>
      <c r="F119" s="38"/>
      <c r="G119" s="38"/>
      <c r="H119" s="38"/>
      <c r="I119" s="38"/>
      <c r="J119" s="38"/>
      <c r="K119" s="38"/>
    </row>
    <row r="120" spans="2:11" ht="18.75">
      <c r="B120" s="38"/>
      <c r="C120" s="38"/>
      <c r="D120" s="38"/>
      <c r="E120" s="38"/>
      <c r="F120" s="38"/>
      <c r="G120" s="38"/>
      <c r="H120" s="38"/>
      <c r="I120" s="38"/>
      <c r="J120" s="38"/>
      <c r="K120" s="38"/>
    </row>
    <row r="121" spans="2:11" ht="18.75">
      <c r="B121" s="38"/>
      <c r="C121" s="38"/>
      <c r="D121" s="38"/>
      <c r="E121" s="38"/>
      <c r="F121" s="38"/>
      <c r="G121" s="38"/>
      <c r="H121" s="38"/>
      <c r="I121" s="38"/>
      <c r="J121" s="38"/>
      <c r="K121" s="38"/>
    </row>
    <row r="122" spans="2:11" ht="18.75">
      <c r="B122" s="38"/>
      <c r="C122" s="38"/>
      <c r="D122" s="38"/>
      <c r="E122" s="38"/>
      <c r="F122" s="38"/>
      <c r="G122" s="38"/>
      <c r="H122" s="38"/>
      <c r="I122" s="38"/>
      <c r="J122" s="38"/>
      <c r="K122" s="38"/>
    </row>
    <row r="123" spans="2:11" ht="18.75">
      <c r="B123" s="38"/>
      <c r="C123" s="38"/>
      <c r="D123" s="38"/>
      <c r="E123" s="38"/>
      <c r="F123" s="38"/>
      <c r="G123" s="38"/>
      <c r="H123" s="38"/>
      <c r="I123" s="38"/>
      <c r="J123" s="38"/>
      <c r="K123" s="38"/>
    </row>
    <row r="124" spans="2:11" ht="18.75">
      <c r="B124" s="38"/>
      <c r="C124" s="38"/>
      <c r="D124" s="38"/>
      <c r="E124" s="38"/>
      <c r="F124" s="38"/>
      <c r="G124" s="38"/>
      <c r="H124" s="38"/>
      <c r="I124" s="38"/>
      <c r="J124" s="38"/>
      <c r="K124" s="38"/>
    </row>
    <row r="125" spans="2:11" ht="18.75">
      <c r="B125" s="38"/>
      <c r="C125" s="38"/>
      <c r="D125" s="38"/>
      <c r="E125" s="38"/>
      <c r="F125" s="38"/>
      <c r="G125" s="38"/>
      <c r="H125" s="38"/>
      <c r="I125" s="38"/>
      <c r="J125" s="38"/>
      <c r="K125" s="38"/>
    </row>
    <row r="126" spans="2:11" ht="18.75">
      <c r="B126" s="38"/>
      <c r="C126" s="38"/>
      <c r="D126" s="38"/>
      <c r="E126" s="38"/>
      <c r="F126" s="38"/>
      <c r="G126" s="38"/>
      <c r="H126" s="38"/>
      <c r="I126" s="38"/>
      <c r="J126" s="38"/>
      <c r="K126" s="38"/>
    </row>
    <row r="127" spans="2:11" ht="18.75">
      <c r="B127" s="38"/>
      <c r="C127" s="38"/>
      <c r="D127" s="38"/>
      <c r="E127" s="38"/>
      <c r="F127" s="38"/>
      <c r="G127" s="38"/>
      <c r="H127" s="38"/>
      <c r="I127" s="38"/>
      <c r="J127" s="38"/>
      <c r="K127" s="38"/>
    </row>
    <row r="128" spans="2:11" ht="18.75">
      <c r="B128" s="38"/>
      <c r="C128" s="38"/>
      <c r="D128" s="38"/>
      <c r="E128" s="38"/>
      <c r="F128" s="38"/>
      <c r="G128" s="38"/>
      <c r="H128" s="38"/>
      <c r="I128" s="38"/>
      <c r="J128" s="38"/>
      <c r="K128" s="38"/>
    </row>
    <row r="129" spans="2:11" ht="18.75">
      <c r="B129" s="38"/>
      <c r="C129" s="38"/>
      <c r="D129" s="38"/>
      <c r="E129" s="38"/>
      <c r="F129" s="38"/>
      <c r="G129" s="38"/>
      <c r="H129" s="38"/>
      <c r="I129" s="38"/>
      <c r="J129" s="38"/>
      <c r="K129" s="38"/>
    </row>
    <row r="130" spans="2:11" ht="18.75">
      <c r="B130" s="38"/>
      <c r="C130" s="38"/>
      <c r="D130" s="38"/>
      <c r="E130" s="38"/>
      <c r="F130" s="38"/>
      <c r="G130" s="38"/>
      <c r="H130" s="38"/>
      <c r="I130" s="38"/>
      <c r="J130" s="38"/>
      <c r="K130" s="38"/>
    </row>
    <row r="131" spans="2:11" ht="18.75">
      <c r="B131" s="38"/>
      <c r="C131" s="38"/>
      <c r="D131" s="38"/>
      <c r="E131" s="38"/>
      <c r="F131" s="38"/>
      <c r="G131" s="38"/>
      <c r="H131" s="38"/>
      <c r="I131" s="38"/>
      <c r="J131" s="38"/>
      <c r="K131" s="38"/>
    </row>
    <row r="132" spans="2:11" ht="18.75">
      <c r="B132" s="38"/>
      <c r="C132" s="38"/>
      <c r="D132" s="38"/>
      <c r="E132" s="38"/>
      <c r="F132" s="38"/>
      <c r="G132" s="38"/>
      <c r="H132" s="38"/>
      <c r="I132" s="38"/>
      <c r="J132" s="38"/>
      <c r="K132" s="38"/>
    </row>
    <row r="133" spans="2:11" ht="18.75">
      <c r="B133" s="38"/>
      <c r="C133" s="38"/>
      <c r="D133" s="38"/>
      <c r="E133" s="38"/>
      <c r="F133" s="38"/>
      <c r="G133" s="38"/>
      <c r="H133" s="38"/>
      <c r="I133" s="38"/>
      <c r="J133" s="38"/>
      <c r="K133" s="38"/>
    </row>
    <row r="134" spans="2:11" ht="18.75">
      <c r="B134" s="38"/>
      <c r="C134" s="38"/>
      <c r="D134" s="38"/>
      <c r="E134" s="38"/>
      <c r="F134" s="38"/>
      <c r="G134" s="38"/>
      <c r="H134" s="38"/>
      <c r="I134" s="38"/>
      <c r="J134" s="38"/>
      <c r="K134" s="38"/>
    </row>
    <row r="135" spans="2:11" ht="18.75">
      <c r="B135" s="38"/>
      <c r="C135" s="38"/>
      <c r="D135" s="38"/>
      <c r="E135" s="38"/>
      <c r="F135" s="38"/>
      <c r="G135" s="38"/>
      <c r="H135" s="38"/>
      <c r="I135" s="38"/>
      <c r="J135" s="38"/>
      <c r="K135" s="38"/>
    </row>
    <row r="136" spans="2:11" ht="18.75">
      <c r="B136" s="38"/>
      <c r="C136" s="38"/>
      <c r="D136" s="38"/>
      <c r="E136" s="38"/>
      <c r="F136" s="38"/>
      <c r="G136" s="38"/>
      <c r="H136" s="38"/>
      <c r="I136" s="38"/>
      <c r="J136" s="38"/>
      <c r="K136" s="38"/>
    </row>
    <row r="137" spans="2:11" ht="18.75">
      <c r="B137" s="38"/>
      <c r="C137" s="38"/>
      <c r="D137" s="38"/>
      <c r="E137" s="38"/>
      <c r="F137" s="38"/>
      <c r="G137" s="38"/>
      <c r="H137" s="38"/>
      <c r="I137" s="38"/>
      <c r="J137" s="38"/>
      <c r="K137" s="38"/>
    </row>
    <row r="138" spans="2:11" ht="18.75">
      <c r="B138" s="38"/>
      <c r="C138" s="38"/>
      <c r="D138" s="38"/>
      <c r="E138" s="38"/>
      <c r="F138" s="38"/>
      <c r="G138" s="38"/>
      <c r="H138" s="38"/>
      <c r="I138" s="38"/>
      <c r="J138" s="38"/>
      <c r="K138" s="38"/>
    </row>
    <row r="139" spans="2:11" ht="18.75">
      <c r="B139" s="38"/>
      <c r="C139" s="38"/>
      <c r="D139" s="38"/>
      <c r="E139" s="38"/>
      <c r="F139" s="38"/>
      <c r="G139" s="38"/>
      <c r="H139" s="38"/>
      <c r="I139" s="38"/>
      <c r="J139" s="38"/>
      <c r="K139" s="38"/>
    </row>
    <row r="140" spans="2:11" ht="18.75">
      <c r="B140" s="38"/>
      <c r="C140" s="38"/>
      <c r="D140" s="38"/>
      <c r="E140" s="38"/>
      <c r="F140" s="38"/>
      <c r="G140" s="38"/>
      <c r="H140" s="38"/>
      <c r="I140" s="38"/>
      <c r="J140" s="38"/>
      <c r="K140" s="38"/>
    </row>
    <row r="141" spans="2:11" ht="18.75">
      <c r="B141" s="38"/>
      <c r="C141" s="38"/>
      <c r="D141" s="38"/>
      <c r="E141" s="38"/>
      <c r="F141" s="38"/>
      <c r="G141" s="38"/>
      <c r="H141" s="38"/>
      <c r="I141" s="38"/>
      <c r="J141" s="38"/>
      <c r="K141" s="38"/>
    </row>
    <row r="142" spans="2:11" ht="18.75">
      <c r="B142" s="38"/>
      <c r="C142" s="38"/>
      <c r="D142" s="38"/>
      <c r="E142" s="38"/>
      <c r="F142" s="38"/>
      <c r="G142" s="38"/>
      <c r="H142" s="38"/>
      <c r="I142" s="38"/>
      <c r="J142" s="38"/>
      <c r="K142" s="38"/>
    </row>
    <row r="143" spans="2:11" ht="18.75">
      <c r="B143" s="38"/>
      <c r="C143" s="38"/>
      <c r="D143" s="38"/>
      <c r="E143" s="38"/>
      <c r="F143" s="38"/>
      <c r="G143" s="38"/>
      <c r="H143" s="38"/>
      <c r="I143" s="38"/>
      <c r="J143" s="38"/>
      <c r="K143" s="38"/>
    </row>
    <row r="144" spans="2:11" ht="18.75">
      <c r="B144" s="38"/>
      <c r="C144" s="38"/>
      <c r="D144" s="38"/>
      <c r="E144" s="38"/>
      <c r="F144" s="38"/>
      <c r="G144" s="38"/>
      <c r="H144" s="38"/>
      <c r="I144" s="38"/>
      <c r="J144" s="38"/>
      <c r="K144" s="38"/>
    </row>
    <row r="145" spans="2:11" ht="18.75">
      <c r="B145" s="38"/>
      <c r="C145" s="38"/>
      <c r="D145" s="38"/>
      <c r="E145" s="38"/>
      <c r="F145" s="38"/>
      <c r="G145" s="38"/>
      <c r="H145" s="38"/>
      <c r="I145" s="38"/>
      <c r="J145" s="38"/>
      <c r="K145" s="38"/>
    </row>
    <row r="146" spans="2:11" ht="18.75">
      <c r="B146" s="38"/>
      <c r="C146" s="38"/>
      <c r="D146" s="38"/>
      <c r="E146" s="38"/>
      <c r="F146" s="38"/>
      <c r="G146" s="38"/>
      <c r="H146" s="38"/>
      <c r="I146" s="38"/>
      <c r="J146" s="38"/>
      <c r="K146" s="38"/>
    </row>
    <row r="147" spans="2:11" ht="18.75">
      <c r="B147" s="38"/>
      <c r="C147" s="38"/>
      <c r="D147" s="38"/>
      <c r="E147" s="38"/>
      <c r="F147" s="38"/>
      <c r="G147" s="38"/>
      <c r="H147" s="38"/>
      <c r="I147" s="38"/>
      <c r="J147" s="38"/>
      <c r="K147" s="38"/>
    </row>
    <row r="148" spans="2:11" ht="18.75">
      <c r="B148" s="38"/>
      <c r="C148" s="38"/>
      <c r="D148" s="38"/>
      <c r="E148" s="38"/>
      <c r="F148" s="38"/>
      <c r="G148" s="38"/>
      <c r="H148" s="38"/>
      <c r="I148" s="38"/>
      <c r="J148" s="38"/>
      <c r="K148" s="38"/>
    </row>
    <row r="149" spans="2:11" ht="18.75">
      <c r="B149" s="38"/>
      <c r="C149" s="38"/>
      <c r="D149" s="38"/>
      <c r="E149" s="38"/>
      <c r="F149" s="38"/>
      <c r="G149" s="38"/>
      <c r="H149" s="38"/>
      <c r="I149" s="38"/>
      <c r="J149" s="38"/>
      <c r="K149" s="38"/>
    </row>
    <row r="150" spans="2:11" ht="18.75">
      <c r="B150" s="38"/>
      <c r="C150" s="38"/>
      <c r="D150" s="38"/>
      <c r="E150" s="38"/>
      <c r="F150" s="38"/>
      <c r="G150" s="38"/>
      <c r="H150" s="38"/>
      <c r="I150" s="38"/>
      <c r="J150" s="38"/>
      <c r="K150" s="38"/>
    </row>
    <row r="151" spans="2:11" ht="18.75">
      <c r="B151" s="38"/>
      <c r="C151" s="38"/>
      <c r="D151" s="38"/>
      <c r="E151" s="38"/>
      <c r="F151" s="38"/>
      <c r="G151" s="38"/>
      <c r="H151" s="38"/>
      <c r="I151" s="38"/>
      <c r="J151" s="38"/>
      <c r="K151" s="38"/>
    </row>
    <row r="152" spans="2:11" ht="18.75">
      <c r="B152" s="38"/>
      <c r="C152" s="38"/>
      <c r="D152" s="38"/>
      <c r="E152" s="38"/>
      <c r="F152" s="38"/>
      <c r="G152" s="38"/>
      <c r="H152" s="38"/>
      <c r="I152" s="38"/>
      <c r="J152" s="38"/>
      <c r="K152" s="38"/>
    </row>
    <row r="153" spans="2:11" ht="18.75">
      <c r="B153" s="38"/>
      <c r="C153" s="38"/>
      <c r="D153" s="38"/>
      <c r="E153" s="38"/>
      <c r="F153" s="38"/>
      <c r="G153" s="38"/>
      <c r="H153" s="38"/>
      <c r="I153" s="38"/>
      <c r="J153" s="38"/>
      <c r="K153" s="38"/>
    </row>
    <row r="154" spans="2:11" ht="18.75">
      <c r="B154" s="38"/>
      <c r="C154" s="38"/>
      <c r="D154" s="38"/>
      <c r="E154" s="38"/>
      <c r="F154" s="38"/>
      <c r="G154" s="38"/>
      <c r="H154" s="38"/>
      <c r="I154" s="38"/>
      <c r="J154" s="38"/>
      <c r="K154" s="38"/>
    </row>
    <row r="155" spans="2:11" ht="18.75">
      <c r="B155" s="38"/>
      <c r="C155" s="38"/>
      <c r="D155" s="38"/>
      <c r="E155" s="38"/>
      <c r="F155" s="38"/>
      <c r="G155" s="38"/>
      <c r="H155" s="38"/>
      <c r="I155" s="38"/>
      <c r="J155" s="38"/>
      <c r="K155" s="38"/>
    </row>
    <row r="156" spans="2:11" ht="18.75">
      <c r="B156" s="38"/>
      <c r="C156" s="38"/>
      <c r="D156" s="38"/>
      <c r="E156" s="38"/>
      <c r="F156" s="38"/>
      <c r="G156" s="38"/>
      <c r="H156" s="38"/>
      <c r="I156" s="38"/>
      <c r="J156" s="38"/>
      <c r="K156" s="38"/>
    </row>
    <row r="157" spans="2:11" ht="18.75">
      <c r="B157" s="38"/>
      <c r="C157" s="38"/>
      <c r="D157" s="38"/>
      <c r="E157" s="38"/>
      <c r="F157" s="38"/>
      <c r="G157" s="38"/>
      <c r="H157" s="38"/>
      <c r="I157" s="38"/>
      <c r="J157" s="38"/>
      <c r="K157" s="38"/>
    </row>
    <row r="158" spans="2:11" ht="18.75">
      <c r="B158" s="38"/>
      <c r="C158" s="38"/>
      <c r="D158" s="38"/>
      <c r="E158" s="38"/>
      <c r="F158" s="38"/>
      <c r="G158" s="38"/>
      <c r="H158" s="38"/>
      <c r="I158" s="38"/>
      <c r="J158" s="38"/>
      <c r="K158" s="38"/>
    </row>
    <row r="159" spans="2:11" ht="18.75">
      <c r="B159" s="38"/>
      <c r="C159" s="38"/>
      <c r="D159" s="38"/>
      <c r="E159" s="38"/>
      <c r="F159" s="38"/>
      <c r="G159" s="38"/>
      <c r="H159" s="38"/>
      <c r="I159" s="38"/>
      <c r="J159" s="38"/>
      <c r="K159" s="38"/>
    </row>
    <row r="160" spans="2:11" ht="18.75">
      <c r="B160" s="38"/>
      <c r="C160" s="38"/>
      <c r="D160" s="38"/>
      <c r="E160" s="38"/>
      <c r="F160" s="38"/>
      <c r="G160" s="38"/>
      <c r="H160" s="38"/>
      <c r="I160" s="38"/>
      <c r="J160" s="38"/>
      <c r="K160" s="38"/>
    </row>
    <row r="161" spans="2:11" ht="18.75">
      <c r="B161" s="38"/>
      <c r="C161" s="38"/>
      <c r="D161" s="38"/>
      <c r="E161" s="38"/>
      <c r="F161" s="38"/>
      <c r="G161" s="38"/>
      <c r="H161" s="38"/>
      <c r="I161" s="38"/>
      <c r="J161" s="38"/>
      <c r="K161" s="38"/>
    </row>
    <row r="162" spans="2:11" ht="18.75">
      <c r="B162" s="38"/>
      <c r="C162" s="38"/>
      <c r="D162" s="38"/>
      <c r="E162" s="38"/>
      <c r="F162" s="38"/>
      <c r="G162" s="38"/>
      <c r="H162" s="38"/>
      <c r="I162" s="38"/>
      <c r="J162" s="38"/>
      <c r="K162" s="38"/>
    </row>
    <row r="163" spans="2:11" ht="18.75">
      <c r="B163" s="38"/>
      <c r="C163" s="38"/>
      <c r="D163" s="38"/>
      <c r="E163" s="38"/>
      <c r="F163" s="38"/>
      <c r="G163" s="38"/>
      <c r="H163" s="38"/>
      <c r="I163" s="38"/>
      <c r="J163" s="38"/>
      <c r="K163" s="38"/>
    </row>
    <row r="164" spans="2:11" ht="18.75">
      <c r="B164" s="38"/>
      <c r="C164" s="38"/>
      <c r="D164" s="38"/>
      <c r="E164" s="38"/>
      <c r="F164" s="38"/>
      <c r="G164" s="38"/>
      <c r="H164" s="38"/>
      <c r="I164" s="38"/>
      <c r="J164" s="38"/>
      <c r="K164" s="38"/>
    </row>
    <row r="165" spans="2:11" ht="18.75">
      <c r="B165" s="38"/>
      <c r="C165" s="38"/>
      <c r="D165" s="38"/>
      <c r="E165" s="38"/>
      <c r="F165" s="38"/>
      <c r="G165" s="38"/>
      <c r="H165" s="38"/>
      <c r="I165" s="38"/>
      <c r="J165" s="38"/>
      <c r="K165" s="38"/>
    </row>
    <row r="166" spans="2:11" ht="18.75">
      <c r="B166" s="38"/>
      <c r="C166" s="38"/>
      <c r="D166" s="38"/>
      <c r="E166" s="38"/>
      <c r="F166" s="38"/>
      <c r="G166" s="38"/>
      <c r="H166" s="38"/>
      <c r="I166" s="38"/>
      <c r="J166" s="38"/>
      <c r="K166" s="38"/>
    </row>
    <row r="167" spans="2:11" ht="18.75">
      <c r="B167" s="38"/>
      <c r="C167" s="38"/>
      <c r="D167" s="38"/>
      <c r="E167" s="38"/>
      <c r="F167" s="38"/>
      <c r="G167" s="38"/>
      <c r="H167" s="38"/>
      <c r="I167" s="38"/>
      <c r="J167" s="38"/>
      <c r="K167" s="38"/>
    </row>
    <row r="168" spans="2:11" ht="18.75">
      <c r="B168" s="38"/>
      <c r="C168" s="38"/>
      <c r="D168" s="38"/>
      <c r="E168" s="38"/>
      <c r="F168" s="38"/>
      <c r="G168" s="38"/>
      <c r="H168" s="38"/>
      <c r="I168" s="38"/>
      <c r="J168" s="38"/>
      <c r="K168" s="38"/>
    </row>
    <row r="169" spans="2:11" ht="18.75">
      <c r="B169" s="38"/>
      <c r="C169" s="38"/>
      <c r="D169" s="38"/>
      <c r="E169" s="38"/>
      <c r="F169" s="38"/>
      <c r="G169" s="38"/>
      <c r="H169" s="38"/>
      <c r="I169" s="38"/>
      <c r="J169" s="38"/>
      <c r="K169" s="38"/>
    </row>
    <row r="170" spans="2:11" ht="18.75">
      <c r="B170" s="38"/>
      <c r="C170" s="38"/>
      <c r="D170" s="38"/>
      <c r="E170" s="38"/>
      <c r="F170" s="38"/>
      <c r="G170" s="38"/>
      <c r="H170" s="38"/>
      <c r="I170" s="38"/>
      <c r="J170" s="38"/>
      <c r="K170" s="38"/>
    </row>
    <row r="171" spans="2:11" ht="18.75">
      <c r="B171" s="38"/>
      <c r="C171" s="38"/>
      <c r="D171" s="38"/>
      <c r="E171" s="38"/>
      <c r="F171" s="38"/>
      <c r="G171" s="38"/>
      <c r="H171" s="38"/>
      <c r="I171" s="38"/>
      <c r="J171" s="38"/>
      <c r="K171" s="38"/>
    </row>
    <row r="172" spans="2:11" ht="18.75">
      <c r="B172" s="38"/>
      <c r="C172" s="38"/>
      <c r="D172" s="38"/>
      <c r="E172" s="38"/>
      <c r="F172" s="38"/>
      <c r="G172" s="38"/>
      <c r="H172" s="38"/>
      <c r="I172" s="38"/>
      <c r="J172" s="38"/>
      <c r="K172" s="38"/>
    </row>
    <row r="173" spans="2:11" ht="18.75">
      <c r="B173" s="38"/>
      <c r="C173" s="38"/>
      <c r="D173" s="38"/>
      <c r="E173" s="38"/>
      <c r="F173" s="38"/>
      <c r="G173" s="38"/>
      <c r="H173" s="38"/>
      <c r="I173" s="38"/>
      <c r="J173" s="38"/>
      <c r="K173" s="38"/>
    </row>
    <row r="174" spans="2:11" ht="18.75">
      <c r="B174" s="38"/>
      <c r="C174" s="38"/>
      <c r="D174" s="38"/>
      <c r="E174" s="38"/>
      <c r="F174" s="38"/>
      <c r="G174" s="38"/>
      <c r="H174" s="38"/>
      <c r="I174" s="38"/>
      <c r="J174" s="38"/>
      <c r="K174" s="38"/>
    </row>
    <row r="175" spans="2:11" ht="18.75">
      <c r="B175" s="38"/>
      <c r="C175" s="38"/>
      <c r="D175" s="38"/>
      <c r="E175" s="38"/>
      <c r="F175" s="38"/>
      <c r="G175" s="38"/>
      <c r="H175" s="38"/>
      <c r="I175" s="38"/>
      <c r="J175" s="38"/>
      <c r="K175" s="38"/>
    </row>
  </sheetData>
  <mergeCells count="7">
    <mergeCell ref="A1:L1"/>
    <mergeCell ref="L3:L4"/>
    <mergeCell ref="A3:A4"/>
    <mergeCell ref="B3:B4"/>
    <mergeCell ref="C3:E3"/>
    <mergeCell ref="F3:H3"/>
    <mergeCell ref="I3:K3"/>
  </mergeCells>
  <pageMargins left="0.62992125984251968" right="0.15748031496062992" top="0.65" bottom="0.3" header="0.42" footer="0.22"/>
  <pageSetup paperSize="9" scale="54" orientation="landscape" useFirstPageNumber="1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2021-7</vt:lpstr>
      <vt:lpstr>'2021-7'!Область_печати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Ирина Евгеньевна Толкач</dc:creator>
  <dc:description/>
  <cp:lastModifiedBy>Проскурина Юлия Леонидовна</cp:lastModifiedBy>
  <cp:revision>6</cp:revision>
  <cp:lastPrinted>2021-07-21T00:07:11Z</cp:lastPrinted>
  <dcterms:created xsi:type="dcterms:W3CDTF">2021-07-19T11:31:48Z</dcterms:created>
  <dcterms:modified xsi:type="dcterms:W3CDTF">2021-07-21T00:32:47Z</dcterms:modified>
  <dc:language>ru-RU</dc:language>
</cp:coreProperties>
</file>