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Данилова\Итого, отчеты\2019 год\Годовой доклад\на отправку\Шмелевой, Блохину, Снитко\"/>
    </mc:Choice>
  </mc:AlternateContent>
  <bookViews>
    <workbookView xWindow="480" yWindow="1095" windowWidth="17400" windowHeight="10605" tabRatio="628" activeTab="9"/>
  </bookViews>
  <sheets>
    <sheet name="Приложение 1" sheetId="1" r:id="rId1"/>
    <sheet name="Лист6" sheetId="24" state="hidden" r:id="rId2"/>
    <sheet name="Приложение № 2" sheetId="19" r:id="rId3"/>
    <sheet name="Приложение 3" sheetId="3" r:id="rId4"/>
    <sheet name="Приложение № 4" sheetId="21" r:id="rId5"/>
    <sheet name="Приложение № 5" sheetId="20" r:id="rId6"/>
    <sheet name="Приложение 6" sheetId="18" r:id="rId7"/>
    <sheet name="Приложение № 7" sheetId="23" r:id="rId8"/>
    <sheet name="ЭФФЕКТИВНОСТЬ " sheetId="22" state="hidden" r:id="rId9"/>
    <sheet name="Эффективность уточ " sheetId="26"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_xlnm.Print_Titles" localSheetId="0">'Приложение 1'!$8:$10</definedName>
    <definedName name="_xlnm.Print_Titles" localSheetId="2">'Приложение № 2'!$7:$8</definedName>
    <definedName name="_xlnm.Print_Titles" localSheetId="4">'Приложение № 4'!$7:$8</definedName>
    <definedName name="_xlnm.Print_Titles" localSheetId="5">'Приложение № 5'!$7:$8</definedName>
    <definedName name="_xlnm.Print_Area" localSheetId="0">'Приложение 1'!$A$1:$J$63</definedName>
    <definedName name="_xlnm.Print_Area" localSheetId="2">'Приложение № 2'!$A$1:$I$181</definedName>
    <definedName name="_xlnm.Print_Area" localSheetId="4">'Приложение № 4'!$A$1:$K$260</definedName>
    <definedName name="_xlnm.Print_Area" localSheetId="5">'Приложение № 5'!$A$1:$F$657</definedName>
    <definedName name="_xlnm.Print_Area" localSheetId="7">'Приложение № 7'!$A$1:$D$9</definedName>
    <definedName name="_xlnm.Print_Area" localSheetId="8">'ЭФФЕКТИВНОСТЬ '!$A$1:$P$17</definedName>
  </definedNames>
  <calcPr calcId="152511"/>
</workbook>
</file>

<file path=xl/calcChain.xml><?xml version="1.0" encoding="utf-8"?>
<calcChain xmlns="http://schemas.openxmlformats.org/spreadsheetml/2006/main">
  <c r="J11" i="20" l="1"/>
  <c r="J12" i="20"/>
  <c r="J16" i="20"/>
  <c r="J24" i="20"/>
  <c r="J28" i="20"/>
  <c r="J30" i="20"/>
  <c r="J213" i="20"/>
  <c r="J214" i="20"/>
  <c r="J215" i="20"/>
  <c r="J216" i="20"/>
  <c r="J297" i="20"/>
  <c r="J298" i="20"/>
  <c r="J299" i="20"/>
  <c r="J300" i="20"/>
  <c r="J301" i="20"/>
  <c r="J302" i="20"/>
  <c r="J303" i="20"/>
  <c r="J304" i="20"/>
  <c r="J305" i="20"/>
  <c r="J306" i="20"/>
  <c r="J307" i="20"/>
  <c r="J308" i="20"/>
  <c r="J309" i="20"/>
  <c r="J310" i="20"/>
  <c r="J311" i="20"/>
  <c r="J312" i="20"/>
  <c r="J313" i="20"/>
  <c r="J314" i="20"/>
  <c r="J315" i="20"/>
  <c r="J316" i="20"/>
  <c r="J317" i="20"/>
  <c r="J318" i="20"/>
  <c r="J319" i="20"/>
  <c r="J320" i="20"/>
  <c r="J321" i="20"/>
  <c r="J322" i="20"/>
  <c r="J323" i="20"/>
  <c r="J324" i="20"/>
  <c r="J325" i="20"/>
  <c r="J326" i="20"/>
  <c r="J327" i="20"/>
  <c r="J328" i="20"/>
  <c r="J329" i="20"/>
  <c r="J330" i="20"/>
  <c r="J331" i="20"/>
  <c r="J332" i="20"/>
  <c r="J333" i="20"/>
  <c r="J334" i="20"/>
  <c r="J335" i="20"/>
  <c r="J336" i="20"/>
  <c r="J337" i="20"/>
  <c r="J338" i="20"/>
  <c r="J339" i="20"/>
  <c r="J340" i="20"/>
  <c r="J341" i="20"/>
  <c r="J342" i="20"/>
  <c r="J343" i="20"/>
  <c r="J344" i="20"/>
  <c r="J345" i="20"/>
  <c r="J346" i="20"/>
  <c r="J347" i="20"/>
  <c r="J348" i="20"/>
  <c r="J349" i="20"/>
  <c r="J350" i="20"/>
  <c r="J351" i="20"/>
  <c r="J352" i="20"/>
  <c r="J353" i="20"/>
  <c r="J354" i="20"/>
  <c r="J355" i="20"/>
  <c r="J356" i="20"/>
  <c r="J357" i="20"/>
  <c r="J358" i="20"/>
  <c r="J359" i="20"/>
  <c r="J360" i="20"/>
  <c r="J361" i="20"/>
  <c r="J362" i="20"/>
  <c r="J363" i="20"/>
  <c r="J364" i="20"/>
  <c r="J365" i="20"/>
  <c r="J366" i="20"/>
  <c r="J367" i="20"/>
  <c r="J368" i="20"/>
  <c r="J369" i="20"/>
  <c r="J370" i="20"/>
  <c r="J371" i="20"/>
  <c r="J372" i="20"/>
  <c r="J373" i="20"/>
  <c r="J374" i="20"/>
  <c r="J375" i="20"/>
  <c r="J376" i="20"/>
  <c r="J377" i="20"/>
  <c r="J378" i="20"/>
  <c r="J379" i="20"/>
  <c r="J380" i="20"/>
  <c r="J381" i="20"/>
  <c r="J382" i="20"/>
  <c r="J395" i="20"/>
  <c r="J397" i="20"/>
  <c r="J398" i="20"/>
  <c r="J399" i="20"/>
  <c r="J400" i="20"/>
  <c r="J401" i="20"/>
  <c r="J402" i="20"/>
  <c r="J403" i="20"/>
  <c r="J404" i="20"/>
  <c r="J405" i="20"/>
  <c r="J406" i="20"/>
  <c r="J407" i="20"/>
  <c r="J408" i="20"/>
  <c r="J409" i="20"/>
  <c r="J410" i="20"/>
  <c r="J411" i="20"/>
  <c r="J412" i="20"/>
  <c r="J413" i="20"/>
  <c r="J414" i="20"/>
  <c r="J415" i="20"/>
  <c r="J416" i="20"/>
  <c r="J417" i="20"/>
  <c r="J418" i="20"/>
  <c r="J514" i="20"/>
  <c r="J516" i="20"/>
  <c r="L9" i="21"/>
  <c r="L11" i="21"/>
  <c r="L10" i="21" s="1"/>
  <c r="L12" i="21"/>
  <c r="L13" i="21"/>
  <c r="L14" i="21"/>
  <c r="L15" i="21"/>
  <c r="L16" i="21"/>
  <c r="L17" i="21"/>
  <c r="L206" i="21"/>
  <c r="L235" i="21"/>
  <c r="M10" i="21"/>
  <c r="B10" i="19" l="1"/>
  <c r="A10" i="19"/>
  <c r="K7" i="26" l="1"/>
  <c r="F650" i="20"/>
  <c r="E650" i="20"/>
  <c r="F643" i="20"/>
  <c r="E643" i="20"/>
  <c r="F636" i="20"/>
  <c r="E636" i="20"/>
  <c r="F629" i="20"/>
  <c r="F624" i="20" s="1"/>
  <c r="E629" i="20"/>
  <c r="E624" i="20"/>
  <c r="E622" i="20" s="1"/>
  <c r="E516" i="20" s="1"/>
  <c r="E514" i="20" s="1"/>
  <c r="F573" i="20"/>
  <c r="F537" i="20"/>
  <c r="E537" i="20"/>
  <c r="E524" i="20"/>
  <c r="F522" i="20"/>
  <c r="E522" i="20"/>
  <c r="F513" i="20"/>
  <c r="F506" i="20" s="1"/>
  <c r="F512" i="20"/>
  <c r="F511" i="20"/>
  <c r="F510" i="20"/>
  <c r="F509" i="20"/>
  <c r="F508" i="20"/>
  <c r="E507" i="20"/>
  <c r="E502" i="20" s="1"/>
  <c r="B507" i="20"/>
  <c r="A507" i="20"/>
  <c r="E506" i="20"/>
  <c r="F505" i="20"/>
  <c r="E505" i="20"/>
  <c r="F504" i="20"/>
  <c r="E504" i="20"/>
  <c r="F503" i="20"/>
  <c r="F502" i="20"/>
  <c r="E501" i="20"/>
  <c r="F499" i="20"/>
  <c r="F498" i="20"/>
  <c r="F497" i="20"/>
  <c r="F496" i="20"/>
  <c r="F494" i="20"/>
  <c r="F493" i="20"/>
  <c r="E493" i="20"/>
  <c r="F492" i="20"/>
  <c r="F491" i="20"/>
  <c r="F490" i="20"/>
  <c r="F489" i="20"/>
  <c r="E488" i="20"/>
  <c r="E486" i="20" s="1"/>
  <c r="F487" i="20"/>
  <c r="F486" i="20"/>
  <c r="B486" i="20"/>
  <c r="A486" i="20"/>
  <c r="F485" i="20"/>
  <c r="F484" i="20"/>
  <c r="F483" i="20"/>
  <c r="F482" i="20"/>
  <c r="F481" i="20"/>
  <c r="F480" i="20"/>
  <c r="E479" i="20"/>
  <c r="B479" i="20"/>
  <c r="A479" i="20"/>
  <c r="F478" i="20"/>
  <c r="F477" i="20"/>
  <c r="F476" i="20"/>
  <c r="F475" i="20"/>
  <c r="F472" i="20" s="1"/>
  <c r="E474" i="20"/>
  <c r="F473" i="20"/>
  <c r="E472" i="20"/>
  <c r="F471" i="20"/>
  <c r="F470" i="20"/>
  <c r="F469" i="20"/>
  <c r="F468" i="20"/>
  <c r="F466" i="20"/>
  <c r="F465" i="20" s="1"/>
  <c r="E465" i="20"/>
  <c r="F464" i="20"/>
  <c r="F463" i="20"/>
  <c r="F462" i="20"/>
  <c r="F461" i="20"/>
  <c r="F459" i="20"/>
  <c r="F458" i="20" s="1"/>
  <c r="E458" i="20"/>
  <c r="F457" i="20"/>
  <c r="F456" i="20"/>
  <c r="F455" i="20"/>
  <c r="F454" i="20"/>
  <c r="F452" i="20"/>
  <c r="F451" i="20"/>
  <c r="F444" i="20" s="1"/>
  <c r="E451" i="20"/>
  <c r="E450" i="20"/>
  <c r="F450" i="20" s="1"/>
  <c r="F449" i="20"/>
  <c r="E449" i="20"/>
  <c r="E448" i="20"/>
  <c r="F448" i="20" s="1"/>
  <c r="F447" i="20"/>
  <c r="E447" i="20"/>
  <c r="E445" i="20"/>
  <c r="F445" i="20" s="1"/>
  <c r="F443" i="20"/>
  <c r="F442" i="20"/>
  <c r="F441" i="20"/>
  <c r="F440" i="20"/>
  <c r="E439" i="20"/>
  <c r="E437" i="20" s="1"/>
  <c r="F438" i="20"/>
  <c r="F437" i="20" s="1"/>
  <c r="B437" i="20"/>
  <c r="A437" i="20"/>
  <c r="F436" i="20"/>
  <c r="F435" i="20"/>
  <c r="F434" i="20"/>
  <c r="F433" i="20"/>
  <c r="F431" i="20"/>
  <c r="F430" i="20" s="1"/>
  <c r="E430" i="20"/>
  <c r="B430" i="20"/>
  <c r="A430" i="20"/>
  <c r="F429" i="20"/>
  <c r="F428" i="20"/>
  <c r="F427" i="20"/>
  <c r="F426" i="20"/>
  <c r="E425" i="20"/>
  <c r="E423" i="20" s="1"/>
  <c r="F424" i="20"/>
  <c r="F403" i="20" s="1"/>
  <c r="F423" i="20"/>
  <c r="F422" i="20"/>
  <c r="F421" i="20"/>
  <c r="F420" i="20"/>
  <c r="F416" i="20" s="1"/>
  <c r="F402" i="20" s="1"/>
  <c r="F419" i="20"/>
  <c r="F417" i="20"/>
  <c r="E416" i="20"/>
  <c r="F415" i="20"/>
  <c r="F414" i="20"/>
  <c r="F413" i="20"/>
  <c r="F412" i="20"/>
  <c r="F410" i="20"/>
  <c r="F409" i="20"/>
  <c r="E409" i="20"/>
  <c r="F408" i="20"/>
  <c r="F401" i="20" s="1"/>
  <c r="E408" i="20"/>
  <c r="E401" i="20" s="1"/>
  <c r="E407" i="20"/>
  <c r="F407" i="20" s="1"/>
  <c r="F400" i="20" s="1"/>
  <c r="F406" i="20"/>
  <c r="F399" i="20" s="1"/>
  <c r="E406" i="20"/>
  <c r="E399" i="20" s="1"/>
  <c r="E405" i="20"/>
  <c r="F405" i="20" s="1"/>
  <c r="F398" i="20" s="1"/>
  <c r="E403" i="20"/>
  <c r="E400" i="20"/>
  <c r="E398" i="20"/>
  <c r="E396" i="20"/>
  <c r="E404" i="20" l="1"/>
  <c r="F507" i="20"/>
  <c r="E446" i="20"/>
  <c r="E444" i="20" s="1"/>
  <c r="E500" i="20"/>
  <c r="F622" i="20"/>
  <c r="F516" i="20"/>
  <c r="F514" i="20" s="1"/>
  <c r="F396" i="20"/>
  <c r="F501" i="20"/>
  <c r="F500" i="20" s="1"/>
  <c r="F397" i="20" s="1"/>
  <c r="E402" i="20" l="1"/>
  <c r="F395" i="20"/>
  <c r="D8" i="26"/>
  <c r="AP7" i="26"/>
  <c r="AC6" i="26"/>
  <c r="R6" i="26"/>
  <c r="L46" i="1"/>
  <c r="L45" i="1"/>
  <c r="K6" i="26"/>
  <c r="L43" i="1"/>
  <c r="L42" i="1"/>
  <c r="L41" i="1"/>
  <c r="L40" i="1"/>
  <c r="L39" i="1"/>
  <c r="L38" i="1"/>
  <c r="L37" i="1"/>
  <c r="L36" i="1"/>
  <c r="L32" i="1"/>
  <c r="L31" i="1"/>
  <c r="L30" i="1"/>
  <c r="E397" i="20" l="1"/>
  <c r="E395" i="20" s="1"/>
  <c r="E6" i="26"/>
  <c r="AP4" i="26"/>
  <c r="AB4" i="26"/>
  <c r="Z4" i="26"/>
  <c r="Y4" i="26"/>
  <c r="X4" i="26"/>
  <c r="W4" i="26"/>
  <c r="V4" i="26"/>
  <c r="U4" i="26"/>
  <c r="S4" i="26"/>
  <c r="R4" i="26" s="1"/>
  <c r="R7" i="26" s="1"/>
  <c r="Q4" i="26"/>
  <c r="P4" i="26"/>
  <c r="O4" i="26"/>
  <c r="N4" i="26"/>
  <c r="M4" i="26"/>
  <c r="K4" i="26"/>
  <c r="J4" i="26"/>
  <c r="I4" i="26"/>
  <c r="H4" i="26"/>
  <c r="G4" i="26"/>
  <c r="F4" i="26"/>
  <c r="E4" i="26" s="1"/>
  <c r="E7" i="26" s="1"/>
  <c r="T3" i="26"/>
  <c r="L3" i="26"/>
  <c r="AO2" i="26"/>
  <c r="AN2" i="26"/>
  <c r="AM2" i="26"/>
  <c r="AL2" i="26"/>
  <c r="AK2" i="26"/>
  <c r="AJ2" i="26"/>
  <c r="AI2" i="26"/>
  <c r="AH2" i="26"/>
  <c r="AG2" i="26"/>
  <c r="L2" i="26"/>
  <c r="AP1" i="26"/>
  <c r="R1" i="26"/>
  <c r="N238" i="21"/>
  <c r="N240" i="21"/>
  <c r="N242" i="21"/>
  <c r="N244" i="21"/>
  <c r="N246" i="21"/>
  <c r="N256" i="21"/>
  <c r="N257" i="21"/>
  <c r="N258" i="21"/>
  <c r="N259" i="21"/>
  <c r="N260" i="21"/>
  <c r="N229" i="21"/>
  <c r="N233" i="21"/>
  <c r="N235" i="21"/>
  <c r="N236" i="21"/>
  <c r="N214" i="21"/>
  <c r="N215" i="21"/>
  <c r="N216" i="21"/>
  <c r="N217" i="21"/>
  <c r="N218" i="21"/>
  <c r="N219" i="21"/>
  <c r="N220" i="21"/>
  <c r="N212" i="21"/>
  <c r="N192" i="21"/>
  <c r="N193" i="21"/>
  <c r="N194" i="21"/>
  <c r="N195" i="21"/>
  <c r="N196" i="21"/>
  <c r="N200" i="21"/>
  <c r="N204" i="21"/>
  <c r="N206" i="21"/>
  <c r="N208" i="21"/>
  <c r="N209" i="21"/>
  <c r="N210" i="21"/>
  <c r="N211" i="21"/>
  <c r="N159" i="21"/>
  <c r="N160" i="21"/>
  <c r="N161" i="21"/>
  <c r="N162" i="21"/>
  <c r="N163" i="21"/>
  <c r="N164" i="21"/>
  <c r="N165" i="21"/>
  <c r="N166" i="21"/>
  <c r="N167" i="21"/>
  <c r="N168" i="21"/>
  <c r="N169" i="21"/>
  <c r="N170" i="21"/>
  <c r="N171" i="21"/>
  <c r="N172" i="21"/>
  <c r="N173" i="21"/>
  <c r="N174" i="21"/>
  <c r="N175" i="21"/>
  <c r="N178" i="21"/>
  <c r="N187" i="21"/>
  <c r="N156" i="21"/>
  <c r="N130" i="21"/>
  <c r="N131" i="21"/>
  <c r="N133" i="21"/>
  <c r="N134" i="21"/>
  <c r="N122" i="21"/>
  <c r="N125" i="21"/>
  <c r="N126" i="21"/>
  <c r="N119" i="21"/>
  <c r="AC4" i="26" l="1"/>
  <c r="AC7" i="26" s="1"/>
  <c r="M29" i="1"/>
  <c r="M27" i="1"/>
  <c r="M26" i="1"/>
  <c r="M25" i="1"/>
  <c r="M24" i="1"/>
  <c r="M23" i="1"/>
  <c r="M22" i="1"/>
  <c r="M20" i="1"/>
  <c r="M19" i="1"/>
  <c r="M17" i="1"/>
  <c r="M16" i="1"/>
  <c r="M15" i="1"/>
  <c r="M14" i="1"/>
  <c r="M13" i="1"/>
  <c r="J155" i="19"/>
  <c r="M62" i="1"/>
  <c r="M61" i="1"/>
  <c r="M60" i="1"/>
  <c r="M59" i="1"/>
  <c r="M58" i="1"/>
  <c r="M57" i="1"/>
  <c r="M56" i="1"/>
  <c r="M55" i="1"/>
  <c r="M54" i="1"/>
  <c r="M53" i="1"/>
  <c r="M52" i="1"/>
  <c r="M51" i="1"/>
  <c r="M50" i="1"/>
  <c r="M49" i="1"/>
  <c r="M48" i="1"/>
  <c r="K221" i="21" l="1"/>
  <c r="J221" i="21"/>
  <c r="K213" i="21"/>
  <c r="J213" i="21"/>
  <c r="L20" i="1" l="1"/>
  <c r="L29" i="1"/>
  <c r="K18" i="22" l="1"/>
  <c r="K207" i="21" l="1"/>
  <c r="G409" i="20" l="1"/>
  <c r="G458" i="20"/>
  <c r="G460" i="20"/>
  <c r="G276" i="20" l="1"/>
  <c r="G277" i="20"/>
  <c r="G278" i="20"/>
  <c r="G279" i="20"/>
  <c r="G280" i="20"/>
  <c r="G281" i="20"/>
  <c r="G282" i="20"/>
  <c r="G283" i="20"/>
  <c r="G284" i="20"/>
  <c r="G285" i="20"/>
  <c r="G286" i="20"/>
  <c r="G287" i="20"/>
  <c r="G288" i="20"/>
  <c r="G289" i="20"/>
  <c r="G290" i="20"/>
  <c r="G291" i="20"/>
  <c r="G292" i="20"/>
  <c r="G293" i="20"/>
  <c r="G294" i="20"/>
  <c r="G295" i="20"/>
  <c r="G296" i="20"/>
  <c r="G631" i="20"/>
  <c r="G638" i="20"/>
  <c r="G645" i="20"/>
  <c r="G652" i="20"/>
  <c r="B11" i="22" l="1"/>
  <c r="E15" i="22" l="1"/>
  <c r="J47" i="1" l="1"/>
  <c r="J9" i="22" s="1"/>
  <c r="I46" i="1"/>
  <c r="I22" i="1"/>
  <c r="J28" i="1" s="1"/>
  <c r="J5" i="22" s="1"/>
  <c r="I23" i="1"/>
  <c r="I24" i="1"/>
  <c r="I25" i="1"/>
  <c r="I26" i="1"/>
  <c r="I27" i="1"/>
  <c r="I29" i="1"/>
  <c r="I30" i="1"/>
  <c r="I31" i="1"/>
  <c r="K44" i="1" s="1"/>
  <c r="J6" i="22" s="1"/>
  <c r="I32" i="1"/>
  <c r="I36" i="1"/>
  <c r="I37" i="1"/>
  <c r="I38" i="1"/>
  <c r="I39" i="1"/>
  <c r="I40" i="1"/>
  <c r="I41" i="1"/>
  <c r="I42" i="1"/>
  <c r="I43" i="1"/>
  <c r="I45" i="1"/>
  <c r="I48" i="1"/>
  <c r="I49" i="1"/>
  <c r="I50" i="1"/>
  <c r="I51" i="1"/>
  <c r="I52" i="1"/>
  <c r="I53" i="1"/>
  <c r="I54" i="1"/>
  <c r="I55" i="1"/>
  <c r="I56" i="1"/>
  <c r="I57" i="1"/>
  <c r="I58" i="1"/>
  <c r="I59" i="1"/>
  <c r="I60" i="1"/>
  <c r="I61" i="1"/>
  <c r="I62" i="1"/>
  <c r="I19" i="1"/>
  <c r="J21" i="1" s="1"/>
  <c r="I20" i="1"/>
  <c r="I17" i="1"/>
  <c r="I16" i="1"/>
  <c r="I15" i="1"/>
  <c r="I14" i="1"/>
  <c r="I13" i="1"/>
  <c r="F23" i="3"/>
  <c r="G23" i="3"/>
  <c r="E23" i="3"/>
  <c r="J11" i="22" l="1"/>
  <c r="K62" i="1"/>
  <c r="L15" i="22"/>
  <c r="D15" i="22"/>
  <c r="B15" i="22"/>
  <c r="B13" i="22"/>
  <c r="L11" i="22"/>
  <c r="C11" i="22"/>
  <c r="O10" i="22"/>
  <c r="L9" i="22"/>
  <c r="C9" i="22"/>
  <c r="B9" i="22"/>
  <c r="L6" i="22"/>
  <c r="C6" i="22"/>
  <c r="B6" i="22"/>
  <c r="L5" i="22"/>
  <c r="C5" i="22"/>
  <c r="C15" i="22" l="1"/>
  <c r="H260" i="21" l="1"/>
  <c r="B260" i="21"/>
  <c r="A260" i="21"/>
  <c r="H259" i="21"/>
  <c r="B259" i="21"/>
  <c r="A259" i="21"/>
  <c r="H258" i="21"/>
  <c r="B258" i="21"/>
  <c r="A258" i="21"/>
  <c r="H257" i="21"/>
  <c r="B257" i="21"/>
  <c r="A257" i="21"/>
  <c r="K256" i="21"/>
  <c r="J256" i="21"/>
  <c r="I256" i="21"/>
  <c r="I224" i="21" s="1"/>
  <c r="I15" i="21" s="1"/>
  <c r="B256" i="21"/>
  <c r="A256" i="21"/>
  <c r="K255" i="21"/>
  <c r="K251" i="21" s="1"/>
  <c r="J255" i="21"/>
  <c r="J251" i="21" s="1"/>
  <c r="I255" i="21"/>
  <c r="H255" i="21"/>
  <c r="B255" i="21"/>
  <c r="A255" i="21"/>
  <c r="K254" i="21"/>
  <c r="J254" i="21"/>
  <c r="I254" i="21"/>
  <c r="H254" i="21"/>
  <c r="B254" i="21"/>
  <c r="A254" i="21"/>
  <c r="K253" i="21"/>
  <c r="K250" i="21" s="1"/>
  <c r="K227" i="21" s="1"/>
  <c r="K18" i="21" s="1"/>
  <c r="J253" i="21"/>
  <c r="J250" i="21" s="1"/>
  <c r="J227" i="21" s="1"/>
  <c r="J18" i="21" s="1"/>
  <c r="I253" i="21"/>
  <c r="I250" i="21" s="1"/>
  <c r="I227" i="21" s="1"/>
  <c r="I18" i="21" s="1"/>
  <c r="H253" i="21"/>
  <c r="H250" i="21" s="1"/>
  <c r="B253" i="21"/>
  <c r="A253" i="21"/>
  <c r="K252" i="21"/>
  <c r="K228" i="21" s="1"/>
  <c r="K19" i="21" s="1"/>
  <c r="J252" i="21"/>
  <c r="I252" i="21"/>
  <c r="H252" i="21"/>
  <c r="I251" i="21"/>
  <c r="H251" i="21"/>
  <c r="B250" i="21"/>
  <c r="A250" i="21"/>
  <c r="K249" i="21"/>
  <c r="K248" i="21" s="1"/>
  <c r="K226" i="21" s="1"/>
  <c r="J249" i="21"/>
  <c r="J248" i="21" s="1"/>
  <c r="J226" i="21" s="1"/>
  <c r="I249" i="21"/>
  <c r="H249" i="21"/>
  <c r="H248" i="21" s="1"/>
  <c r="B249" i="21"/>
  <c r="A249" i="21"/>
  <c r="I248" i="21"/>
  <c r="I226" i="21" s="1"/>
  <c r="B248" i="21"/>
  <c r="A248" i="21"/>
  <c r="H247" i="21"/>
  <c r="B246" i="21"/>
  <c r="A246" i="21"/>
  <c r="H245" i="21"/>
  <c r="B244" i="21"/>
  <c r="A244" i="21"/>
  <c r="H243" i="21"/>
  <c r="B242" i="21"/>
  <c r="A242" i="21"/>
  <c r="H241" i="21"/>
  <c r="B240" i="21"/>
  <c r="A240" i="21"/>
  <c r="H239" i="21"/>
  <c r="B238" i="21"/>
  <c r="A238" i="21"/>
  <c r="K237" i="21"/>
  <c r="J237" i="21"/>
  <c r="J231" i="21" s="1"/>
  <c r="J225" i="21" s="1"/>
  <c r="I237" i="21"/>
  <c r="I231" i="21" s="1"/>
  <c r="I225" i="21" s="1"/>
  <c r="H237" i="21"/>
  <c r="M235" i="21"/>
  <c r="K235" i="21"/>
  <c r="J235" i="21"/>
  <c r="I235" i="21"/>
  <c r="B235" i="21"/>
  <c r="A235" i="21"/>
  <c r="H234" i="21"/>
  <c r="B233" i="21"/>
  <c r="A233" i="21"/>
  <c r="K231" i="21"/>
  <c r="K225" i="21" s="1"/>
  <c r="K16" i="21" s="1"/>
  <c r="H231" i="21"/>
  <c r="H225" i="21" s="1"/>
  <c r="H16" i="21" s="1"/>
  <c r="K230" i="21"/>
  <c r="J230" i="21"/>
  <c r="I230" i="21"/>
  <c r="B229" i="21"/>
  <c r="A229" i="21"/>
  <c r="J228" i="21"/>
  <c r="J19" i="21" s="1"/>
  <c r="I228" i="21"/>
  <c r="I19" i="21" s="1"/>
  <c r="J224" i="21"/>
  <c r="B223" i="21"/>
  <c r="A223" i="21"/>
  <c r="I221" i="21"/>
  <c r="I213" i="21"/>
  <c r="J207" i="21"/>
  <c r="I207" i="21"/>
  <c r="H206" i="21"/>
  <c r="H14" i="21" s="1"/>
  <c r="K203" i="21"/>
  <c r="J203" i="21"/>
  <c r="I203" i="21"/>
  <c r="H203" i="21"/>
  <c r="B201" i="21"/>
  <c r="A201" i="21"/>
  <c r="K199" i="21"/>
  <c r="J199" i="21"/>
  <c r="I199" i="21"/>
  <c r="H199" i="21"/>
  <c r="K198" i="21"/>
  <c r="J198" i="21"/>
  <c r="I198" i="21"/>
  <c r="H198" i="21"/>
  <c r="B197" i="21"/>
  <c r="A197" i="21"/>
  <c r="K190" i="21"/>
  <c r="J190" i="21"/>
  <c r="I190" i="21"/>
  <c r="B190" i="21"/>
  <c r="A190" i="21"/>
  <c r="J189" i="21"/>
  <c r="I189" i="21"/>
  <c r="H189" i="21"/>
  <c r="B187" i="21"/>
  <c r="A187" i="21"/>
  <c r="J186" i="21"/>
  <c r="I186" i="21"/>
  <c r="H186" i="21"/>
  <c r="B184" i="21"/>
  <c r="A184" i="21"/>
  <c r="J183" i="21"/>
  <c r="I183" i="21"/>
  <c r="H183" i="21"/>
  <c r="B181" i="21"/>
  <c r="A181" i="21"/>
  <c r="J180" i="21"/>
  <c r="I180" i="21"/>
  <c r="H180" i="21"/>
  <c r="B178" i="21"/>
  <c r="A178" i="21"/>
  <c r="J177" i="21"/>
  <c r="I177" i="21"/>
  <c r="H177" i="21"/>
  <c r="B175" i="21"/>
  <c r="A175" i="21"/>
  <c r="K159" i="21"/>
  <c r="J159" i="21"/>
  <c r="I159" i="21"/>
  <c r="H159" i="21"/>
  <c r="B159" i="21"/>
  <c r="B157" i="21"/>
  <c r="A157" i="21"/>
  <c r="B156" i="21"/>
  <c r="K151" i="21"/>
  <c r="K150" i="21" s="1"/>
  <c r="K13" i="21" s="1"/>
  <c r="J151" i="21"/>
  <c r="I151" i="21"/>
  <c r="H151" i="21"/>
  <c r="B151" i="21"/>
  <c r="A150" i="21"/>
  <c r="K148" i="21"/>
  <c r="K135" i="21" s="1"/>
  <c r="J148" i="21"/>
  <c r="I148" i="21"/>
  <c r="I135" i="21" s="1"/>
  <c r="K145" i="21"/>
  <c r="J145" i="21"/>
  <c r="I145" i="21"/>
  <c r="H145" i="21"/>
  <c r="K141" i="21"/>
  <c r="J141" i="21"/>
  <c r="I141" i="21"/>
  <c r="H141" i="21"/>
  <c r="K136" i="21"/>
  <c r="J136" i="21"/>
  <c r="I136" i="21"/>
  <c r="H136" i="21"/>
  <c r="H135" i="21"/>
  <c r="H134" i="21"/>
  <c r="H132" i="21" s="1"/>
  <c r="B133" i="21"/>
  <c r="A133" i="21"/>
  <c r="K132" i="21"/>
  <c r="J132" i="21"/>
  <c r="I132" i="21"/>
  <c r="B131" i="21"/>
  <c r="A131" i="21"/>
  <c r="H130" i="21"/>
  <c r="B129" i="21"/>
  <c r="A129" i="21"/>
  <c r="H128" i="21"/>
  <c r="B127" i="21"/>
  <c r="A127" i="21"/>
  <c r="H126" i="21"/>
  <c r="B125" i="21"/>
  <c r="A125" i="21"/>
  <c r="K124" i="21"/>
  <c r="J124" i="21"/>
  <c r="I124" i="21"/>
  <c r="K123" i="21"/>
  <c r="J123" i="21"/>
  <c r="I123" i="21"/>
  <c r="B122" i="21"/>
  <c r="A122" i="21"/>
  <c r="K121" i="21"/>
  <c r="J121" i="21"/>
  <c r="I121" i="21"/>
  <c r="H121" i="21"/>
  <c r="B121" i="21"/>
  <c r="A121" i="21"/>
  <c r="K120" i="21"/>
  <c r="J120" i="21"/>
  <c r="I120" i="21"/>
  <c r="H120" i="21"/>
  <c r="B120" i="21"/>
  <c r="A120" i="21"/>
  <c r="H119" i="21"/>
  <c r="B117" i="21"/>
  <c r="A117" i="21"/>
  <c r="B115" i="21"/>
  <c r="A115" i="21"/>
  <c r="K114" i="21"/>
  <c r="J114" i="21"/>
  <c r="I114" i="21"/>
  <c r="H114" i="21"/>
  <c r="B114" i="21"/>
  <c r="A114" i="21"/>
  <c r="K98" i="21"/>
  <c r="J98" i="21"/>
  <c r="I98" i="21"/>
  <c r="H98" i="21"/>
  <c r="B96" i="21"/>
  <c r="A96" i="21"/>
  <c r="B78" i="21"/>
  <c r="A78" i="21"/>
  <c r="K62" i="21"/>
  <c r="J62" i="21"/>
  <c r="I62" i="21"/>
  <c r="H62" i="21"/>
  <c r="B60" i="21"/>
  <c r="A60" i="21"/>
  <c r="K59" i="21"/>
  <c r="K56" i="21" s="1"/>
  <c r="J59" i="21"/>
  <c r="J56" i="21" s="1"/>
  <c r="I59" i="21"/>
  <c r="I56" i="21" s="1"/>
  <c r="H59" i="21"/>
  <c r="H56" i="21" s="1"/>
  <c r="B57" i="21"/>
  <c r="A57" i="21"/>
  <c r="B54" i="21"/>
  <c r="A54" i="21"/>
  <c r="H53" i="21"/>
  <c r="H51" i="21" s="1"/>
  <c r="H22" i="21" s="1"/>
  <c r="H12" i="21" s="1"/>
  <c r="B52" i="21"/>
  <c r="A52" i="21"/>
  <c r="K51" i="21"/>
  <c r="K22" i="21" s="1"/>
  <c r="K12" i="21" s="1"/>
  <c r="J51" i="21"/>
  <c r="J22" i="21" s="1"/>
  <c r="J12" i="21" s="1"/>
  <c r="I51" i="21"/>
  <c r="I22" i="21" s="1"/>
  <c r="I12" i="21" s="1"/>
  <c r="B50" i="21"/>
  <c r="A50" i="21"/>
  <c r="K48" i="21"/>
  <c r="J48" i="21"/>
  <c r="I48" i="21"/>
  <c r="H48" i="21"/>
  <c r="B48" i="21"/>
  <c r="A48" i="21"/>
  <c r="K47" i="21"/>
  <c r="H47" i="21"/>
  <c r="B45" i="21"/>
  <c r="A45" i="21"/>
  <c r="K44" i="21"/>
  <c r="J44" i="21"/>
  <c r="I44" i="21"/>
  <c r="H44" i="21"/>
  <c r="B42" i="21"/>
  <c r="A42" i="21"/>
  <c r="K41" i="21"/>
  <c r="J41" i="21"/>
  <c r="I41" i="21"/>
  <c r="H41" i="21"/>
  <c r="B39" i="21"/>
  <c r="A39" i="21"/>
  <c r="K37" i="21"/>
  <c r="J37" i="21"/>
  <c r="I37" i="21"/>
  <c r="H37" i="21"/>
  <c r="B35" i="21"/>
  <c r="A35" i="21"/>
  <c r="K34" i="21"/>
  <c r="H34" i="21"/>
  <c r="B32" i="21"/>
  <c r="A32" i="21"/>
  <c r="K30" i="21"/>
  <c r="J30" i="21"/>
  <c r="I30" i="21"/>
  <c r="H30" i="21"/>
  <c r="B30" i="21"/>
  <c r="A30" i="21"/>
  <c r="H29" i="21"/>
  <c r="B28" i="21"/>
  <c r="A28" i="21"/>
  <c r="K27" i="21"/>
  <c r="J27" i="21"/>
  <c r="I27" i="21"/>
  <c r="H27" i="21"/>
  <c r="B27" i="21"/>
  <c r="A27" i="21"/>
  <c r="B24" i="21"/>
  <c r="A24" i="21"/>
  <c r="K23" i="21"/>
  <c r="K17" i="21" s="1"/>
  <c r="J23" i="21"/>
  <c r="I23" i="21"/>
  <c r="I17" i="21" s="1"/>
  <c r="A20" i="21"/>
  <c r="H19" i="21"/>
  <c r="G19" i="21"/>
  <c r="F19" i="21"/>
  <c r="E19" i="21"/>
  <c r="C19" i="21"/>
  <c r="H18" i="21"/>
  <c r="G18" i="21"/>
  <c r="F18" i="21"/>
  <c r="E18" i="21"/>
  <c r="C18" i="21"/>
  <c r="J17" i="21"/>
  <c r="G17" i="21"/>
  <c r="F17" i="21"/>
  <c r="E17" i="21"/>
  <c r="D17" i="21"/>
  <c r="C17" i="21"/>
  <c r="G16" i="21"/>
  <c r="F16" i="21"/>
  <c r="E16" i="21"/>
  <c r="D16" i="21"/>
  <c r="C16" i="21"/>
  <c r="J15" i="21"/>
  <c r="G15" i="21"/>
  <c r="F15" i="21"/>
  <c r="E15" i="21"/>
  <c r="D15" i="21"/>
  <c r="E15" i="20"/>
  <c r="F15" i="20"/>
  <c r="E22" i="20"/>
  <c r="F22" i="20"/>
  <c r="F30" i="20"/>
  <c r="E31" i="20"/>
  <c r="E18" i="20" s="1"/>
  <c r="F31" i="20"/>
  <c r="F18" i="20" s="1"/>
  <c r="F32" i="20"/>
  <c r="E38" i="20"/>
  <c r="E40" i="20"/>
  <c r="E41" i="20"/>
  <c r="E42" i="20"/>
  <c r="E43" i="20"/>
  <c r="E44" i="20"/>
  <c r="F45" i="20"/>
  <c r="F47" i="20"/>
  <c r="F48" i="20"/>
  <c r="F49" i="20"/>
  <c r="F50" i="20"/>
  <c r="F52" i="20"/>
  <c r="E53" i="20"/>
  <c r="E51" i="20" s="1"/>
  <c r="F51" i="20" s="1"/>
  <c r="F53" i="20"/>
  <c r="F54" i="20"/>
  <c r="F55" i="20"/>
  <c r="F56" i="20"/>
  <c r="F57" i="20"/>
  <c r="E58" i="20"/>
  <c r="F58" i="20"/>
  <c r="F59" i="20"/>
  <c r="F61" i="20"/>
  <c r="F62" i="20"/>
  <c r="F63" i="20"/>
  <c r="F64" i="20"/>
  <c r="E65" i="20"/>
  <c r="F65" i="20" s="1"/>
  <c r="F66" i="20"/>
  <c r="F67" i="20"/>
  <c r="F68" i="20"/>
  <c r="F69" i="20"/>
  <c r="F70" i="20"/>
  <c r="F71" i="20"/>
  <c r="E72" i="20"/>
  <c r="F72" i="20" s="1"/>
  <c r="F73" i="20"/>
  <c r="F74" i="20"/>
  <c r="F75" i="20"/>
  <c r="F76" i="20"/>
  <c r="F77" i="20"/>
  <c r="F78" i="20"/>
  <c r="E79" i="20"/>
  <c r="F79" i="20" s="1"/>
  <c r="F80" i="20"/>
  <c r="F81" i="20"/>
  <c r="F82" i="20"/>
  <c r="F83" i="20"/>
  <c r="F84" i="20"/>
  <c r="F85" i="20"/>
  <c r="F87" i="20"/>
  <c r="E88" i="20"/>
  <c r="E86" i="20" s="1"/>
  <c r="F86" i="20" s="1"/>
  <c r="F88" i="20"/>
  <c r="F89" i="20"/>
  <c r="F90" i="20"/>
  <c r="F91" i="20"/>
  <c r="F92" i="20"/>
  <c r="E94" i="20"/>
  <c r="E96" i="20"/>
  <c r="E97" i="20"/>
  <c r="E98" i="20"/>
  <c r="E99" i="20"/>
  <c r="F99" i="20"/>
  <c r="F101" i="20"/>
  <c r="E102" i="20"/>
  <c r="E100" i="20" s="1"/>
  <c r="F102" i="20"/>
  <c r="F95" i="20" s="1"/>
  <c r="F103" i="20"/>
  <c r="F96" i="20" s="1"/>
  <c r="F104" i="20"/>
  <c r="F97" i="20" s="1"/>
  <c r="F105" i="20"/>
  <c r="F98" i="20" s="1"/>
  <c r="E108" i="20"/>
  <c r="F108" i="20" s="1"/>
  <c r="E109" i="20"/>
  <c r="F109" i="20" s="1"/>
  <c r="E110" i="20"/>
  <c r="F110" i="20" s="1"/>
  <c r="E111" i="20"/>
  <c r="F111" i="20"/>
  <c r="E112" i="20"/>
  <c r="F112" i="20" s="1"/>
  <c r="E113" i="20"/>
  <c r="F113" i="20" s="1"/>
  <c r="E114" i="20"/>
  <c r="E107" i="20" s="1"/>
  <c r="F107" i="20" s="1"/>
  <c r="F115" i="20"/>
  <c r="F116" i="20"/>
  <c r="F117" i="20"/>
  <c r="F118" i="20"/>
  <c r="F119" i="20"/>
  <c r="F120" i="20"/>
  <c r="E121" i="20"/>
  <c r="F121" i="20" s="1"/>
  <c r="F122" i="20"/>
  <c r="F123" i="20"/>
  <c r="F124" i="20"/>
  <c r="F125" i="20"/>
  <c r="F126" i="20"/>
  <c r="F127" i="20"/>
  <c r="E128" i="20"/>
  <c r="F128" i="20" s="1"/>
  <c r="F129" i="20"/>
  <c r="F130" i="20"/>
  <c r="F131" i="20"/>
  <c r="F132" i="20"/>
  <c r="F133" i="20"/>
  <c r="F134" i="20"/>
  <c r="E136" i="20"/>
  <c r="F136" i="20" s="1"/>
  <c r="E137" i="20"/>
  <c r="F137" i="20" s="1"/>
  <c r="E138" i="20"/>
  <c r="F138" i="20"/>
  <c r="E139" i="20"/>
  <c r="F139" i="20" s="1"/>
  <c r="E140" i="20"/>
  <c r="F140" i="20" s="1"/>
  <c r="E141" i="20"/>
  <c r="F141" i="20" s="1"/>
  <c r="E142" i="20"/>
  <c r="E135" i="20" s="1"/>
  <c r="F135" i="20" s="1"/>
  <c r="F142" i="20"/>
  <c r="F143" i="20"/>
  <c r="F144" i="20"/>
  <c r="F145" i="20"/>
  <c r="F146" i="20"/>
  <c r="F147" i="20"/>
  <c r="F148" i="20"/>
  <c r="E150" i="20"/>
  <c r="F150" i="20"/>
  <c r="E151" i="20"/>
  <c r="F151" i="20"/>
  <c r="E152" i="20"/>
  <c r="F152" i="20"/>
  <c r="E153" i="20"/>
  <c r="F153" i="20"/>
  <c r="E154" i="20"/>
  <c r="F154" i="20"/>
  <c r="E155" i="20"/>
  <c r="F155" i="20"/>
  <c r="E156" i="20"/>
  <c r="F157" i="20"/>
  <c r="F159" i="20"/>
  <c r="F160" i="20"/>
  <c r="F161" i="20"/>
  <c r="F162" i="20"/>
  <c r="E163" i="20"/>
  <c r="F163" i="20"/>
  <c r="F164" i="20"/>
  <c r="F165" i="20"/>
  <c r="F166" i="20"/>
  <c r="F167" i="20"/>
  <c r="F168" i="20"/>
  <c r="F169" i="20"/>
  <c r="E170" i="20"/>
  <c r="F170" i="20"/>
  <c r="F171" i="20"/>
  <c r="F172" i="20"/>
  <c r="F173" i="20"/>
  <c r="F174" i="20"/>
  <c r="F175" i="20"/>
  <c r="F176" i="20"/>
  <c r="E178" i="20"/>
  <c r="E181" i="20"/>
  <c r="E182" i="20"/>
  <c r="E183" i="20"/>
  <c r="E184" i="20"/>
  <c r="E185" i="20"/>
  <c r="E179" i="20" s="1"/>
  <c r="E32" i="20" s="1"/>
  <c r="E23" i="20" s="1"/>
  <c r="F186" i="20"/>
  <c r="F188" i="20"/>
  <c r="F181" i="20" s="1"/>
  <c r="F189" i="20"/>
  <c r="F182" i="20" s="1"/>
  <c r="F190" i="20"/>
  <c r="F191" i="20"/>
  <c r="F184" i="20" s="1"/>
  <c r="F193" i="20"/>
  <c r="E194" i="20"/>
  <c r="E180" i="20" s="1"/>
  <c r="E192" i="20" s="1"/>
  <c r="F194" i="20"/>
  <c r="F180" i="20" s="1"/>
  <c r="F195" i="20"/>
  <c r="F196" i="20"/>
  <c r="F197" i="20"/>
  <c r="F198" i="20"/>
  <c r="E200" i="20"/>
  <c r="F201" i="20"/>
  <c r="E202" i="20"/>
  <c r="E203" i="20"/>
  <c r="E204" i="20"/>
  <c r="E205" i="20"/>
  <c r="F207" i="20"/>
  <c r="F200" i="20" s="1"/>
  <c r="E208" i="20"/>
  <c r="E201" i="20" s="1"/>
  <c r="F209" i="20"/>
  <c r="F202" i="20" s="1"/>
  <c r="F210" i="20"/>
  <c r="F203" i="20" s="1"/>
  <c r="F211" i="20"/>
  <c r="F204" i="20" s="1"/>
  <c r="F212" i="20"/>
  <c r="F205" i="20" s="1"/>
  <c r="E221" i="20"/>
  <c r="F221" i="20"/>
  <c r="E222" i="20"/>
  <c r="F222" i="20"/>
  <c r="E223" i="20"/>
  <c r="F223" i="20"/>
  <c r="E224" i="20"/>
  <c r="F224" i="20"/>
  <c r="E225" i="20"/>
  <c r="F225" i="20"/>
  <c r="E226" i="20"/>
  <c r="F226" i="20"/>
  <c r="E227" i="20"/>
  <c r="F227" i="20"/>
  <c r="E234" i="20"/>
  <c r="E220" i="20" s="1"/>
  <c r="F234" i="20"/>
  <c r="E242" i="20"/>
  <c r="F242" i="20"/>
  <c r="E243" i="20"/>
  <c r="F243" i="20"/>
  <c r="E244" i="20"/>
  <c r="E216" i="20" s="1"/>
  <c r="F244" i="20"/>
  <c r="F216" i="20" s="1"/>
  <c r="G216" i="20" s="1"/>
  <c r="E248" i="20"/>
  <c r="F248" i="20"/>
  <c r="E255" i="20"/>
  <c r="F255" i="20"/>
  <c r="E263" i="20"/>
  <c r="F263" i="20"/>
  <c r="E264" i="20"/>
  <c r="F264" i="20"/>
  <c r="E265" i="20"/>
  <c r="F265" i="20"/>
  <c r="E266" i="20"/>
  <c r="F266" i="20"/>
  <c r="E267" i="20"/>
  <c r="F267" i="20"/>
  <c r="E268" i="20"/>
  <c r="F268" i="20"/>
  <c r="E269" i="20"/>
  <c r="E262" i="20" s="1"/>
  <c r="F269" i="20"/>
  <c r="F262" i="20" s="1"/>
  <c r="E300" i="20"/>
  <c r="E301" i="20"/>
  <c r="E302" i="20"/>
  <c r="E303" i="20"/>
  <c r="F305" i="20"/>
  <c r="E306" i="20"/>
  <c r="F306" i="20"/>
  <c r="F307" i="20"/>
  <c r="F308" i="20"/>
  <c r="F301" i="20" s="1"/>
  <c r="F309" i="20"/>
  <c r="F310" i="20"/>
  <c r="E311" i="20"/>
  <c r="E304" i="20" s="1"/>
  <c r="F312" i="20"/>
  <c r="F313" i="20"/>
  <c r="F311" i="20" s="1"/>
  <c r="F314" i="20"/>
  <c r="F315" i="20"/>
  <c r="F316" i="20"/>
  <c r="F317" i="20"/>
  <c r="E318" i="20"/>
  <c r="F319" i="20"/>
  <c r="F320" i="20"/>
  <c r="F318" i="20" s="1"/>
  <c r="F321" i="20"/>
  <c r="F322" i="20"/>
  <c r="F323" i="20"/>
  <c r="F324" i="20"/>
  <c r="E326" i="20"/>
  <c r="E298" i="20" s="1"/>
  <c r="E14" i="20" s="1"/>
  <c r="F326" i="20"/>
  <c r="F328" i="20"/>
  <c r="F329" i="20"/>
  <c r="F330" i="20"/>
  <c r="F331" i="20"/>
  <c r="E334" i="20"/>
  <c r="E332" i="20" s="1"/>
  <c r="F334" i="20"/>
  <c r="F335" i="20"/>
  <c r="F336" i="20"/>
  <c r="F337" i="20"/>
  <c r="F338" i="20"/>
  <c r="E341" i="20"/>
  <c r="E339" i="20" s="1"/>
  <c r="F341" i="20"/>
  <c r="F339" i="20" s="1"/>
  <c r="F342" i="20"/>
  <c r="F343" i="20"/>
  <c r="F344" i="20"/>
  <c r="F345" i="20"/>
  <c r="E346" i="20"/>
  <c r="F348" i="20"/>
  <c r="F349" i="20"/>
  <c r="F350" i="20"/>
  <c r="F351" i="20"/>
  <c r="F352" i="20"/>
  <c r="E355" i="20"/>
  <c r="E353" i="20" s="1"/>
  <c r="F355" i="20"/>
  <c r="F356" i="20"/>
  <c r="F357" i="20"/>
  <c r="F358" i="20"/>
  <c r="F359" i="20"/>
  <c r="E362" i="20"/>
  <c r="E360" i="20" s="1"/>
  <c r="F362" i="20"/>
  <c r="F363" i="20"/>
  <c r="F364" i="20"/>
  <c r="F365" i="20"/>
  <c r="F366" i="20"/>
  <c r="E367" i="20"/>
  <c r="F370" i="20"/>
  <c r="F371" i="20"/>
  <c r="F372" i="20"/>
  <c r="F373" i="20"/>
  <c r="F375" i="20"/>
  <c r="F376" i="20"/>
  <c r="F377" i="20"/>
  <c r="F378" i="20"/>
  <c r="F379" i="20"/>
  <c r="F380" i="20"/>
  <c r="E381" i="20"/>
  <c r="F382" i="20"/>
  <c r="F383" i="20"/>
  <c r="F384" i="20"/>
  <c r="F385" i="20"/>
  <c r="F386" i="20"/>
  <c r="F387" i="20"/>
  <c r="F389" i="20"/>
  <c r="E390" i="20"/>
  <c r="E388" i="20" s="1"/>
  <c r="F390" i="20"/>
  <c r="F391" i="20"/>
  <c r="F392" i="20"/>
  <c r="F393" i="20"/>
  <c r="F394" i="20"/>
  <c r="G411" i="20"/>
  <c r="G418" i="20"/>
  <c r="G432" i="20"/>
  <c r="G479" i="20"/>
  <c r="G488" i="20"/>
  <c r="G495" i="20"/>
  <c r="G636" i="20"/>
  <c r="G643" i="20"/>
  <c r="G650" i="20"/>
  <c r="A13" i="19"/>
  <c r="B13" i="19"/>
  <c r="A14" i="19"/>
  <c r="B14" i="19"/>
  <c r="A15" i="19"/>
  <c r="B15" i="19"/>
  <c r="A18" i="19"/>
  <c r="B18" i="19"/>
  <c r="A19" i="19"/>
  <c r="B19" i="19"/>
  <c r="A20" i="19"/>
  <c r="B20" i="19"/>
  <c r="A22" i="19"/>
  <c r="B22" i="19"/>
  <c r="A23" i="19"/>
  <c r="B23" i="19"/>
  <c r="A24" i="19"/>
  <c r="B24" i="19"/>
  <c r="A27" i="19"/>
  <c r="B27" i="19"/>
  <c r="A29" i="19"/>
  <c r="B29" i="19"/>
  <c r="A30" i="19"/>
  <c r="B30" i="19"/>
  <c r="A34" i="19"/>
  <c r="B34" i="19"/>
  <c r="A35" i="19"/>
  <c r="B35" i="19"/>
  <c r="A36" i="19"/>
  <c r="B36" i="19"/>
  <c r="A60" i="19"/>
  <c r="B60" i="19"/>
  <c r="A77" i="19"/>
  <c r="B77" i="19"/>
  <c r="A86" i="19"/>
  <c r="B86" i="19"/>
  <c r="A87" i="19"/>
  <c r="B87" i="19"/>
  <c r="A88" i="19"/>
  <c r="B88" i="19"/>
  <c r="A89" i="19"/>
  <c r="B89" i="19"/>
  <c r="A90" i="19"/>
  <c r="B90" i="19"/>
  <c r="A91" i="19"/>
  <c r="A92" i="19"/>
  <c r="B92" i="19"/>
  <c r="A94" i="19"/>
  <c r="B94" i="19"/>
  <c r="A96" i="19"/>
  <c r="B96" i="19"/>
  <c r="A97" i="19"/>
  <c r="B97" i="19"/>
  <c r="A101" i="19"/>
  <c r="B101" i="19"/>
  <c r="A103" i="19"/>
  <c r="B103" i="19"/>
  <c r="A111" i="19"/>
  <c r="B111" i="19"/>
  <c r="A113" i="19"/>
  <c r="B113" i="19"/>
  <c r="A114" i="19"/>
  <c r="B114" i="19"/>
  <c r="A115" i="19"/>
  <c r="B115" i="19"/>
  <c r="A116" i="19"/>
  <c r="B116" i="19"/>
  <c r="A125" i="19"/>
  <c r="A126" i="19"/>
  <c r="B126" i="19"/>
  <c r="A127" i="19"/>
  <c r="B127" i="19"/>
  <c r="A128" i="19"/>
  <c r="B128" i="19"/>
  <c r="A137" i="19"/>
  <c r="B137" i="19"/>
  <c r="A138" i="19"/>
  <c r="B138" i="19"/>
  <c r="A139" i="19"/>
  <c r="B139" i="19"/>
  <c r="A140" i="19"/>
  <c r="B140" i="19"/>
  <c r="A141" i="19"/>
  <c r="B141" i="19"/>
  <c r="A142" i="19"/>
  <c r="B142" i="19"/>
  <c r="A143" i="19"/>
  <c r="B143" i="19"/>
  <c r="A149" i="19"/>
  <c r="B149" i="19"/>
  <c r="A150" i="19"/>
  <c r="B150" i="19"/>
  <c r="A151" i="19"/>
  <c r="B151" i="19"/>
  <c r="N121" i="21" l="1"/>
  <c r="N203" i="21"/>
  <c r="K116" i="21"/>
  <c r="N120" i="21"/>
  <c r="G629" i="20"/>
  <c r="F332" i="20"/>
  <c r="F303" i="20"/>
  <c r="E215" i="20"/>
  <c r="F43" i="20"/>
  <c r="F42" i="20"/>
  <c r="J150" i="21"/>
  <c r="J13" i="21" s="1"/>
  <c r="F367" i="20"/>
  <c r="F304" i="20"/>
  <c r="F241" i="20"/>
  <c r="F220" i="20"/>
  <c r="F214" i="20"/>
  <c r="F183" i="20"/>
  <c r="F156" i="20"/>
  <c r="E36" i="20"/>
  <c r="F40" i="20"/>
  <c r="J135" i="21"/>
  <c r="I150" i="21"/>
  <c r="I13" i="21" s="1"/>
  <c r="I206" i="21"/>
  <c r="I14" i="21" s="1"/>
  <c r="K224" i="21"/>
  <c r="F38" i="20"/>
  <c r="G509" i="20"/>
  <c r="J206" i="21"/>
  <c r="J14" i="21" s="1"/>
  <c r="K206" i="21"/>
  <c r="G493" i="20"/>
  <c r="G416" i="20"/>
  <c r="F388" i="20"/>
  <c r="G486" i="20"/>
  <c r="F353" i="20"/>
  <c r="F346" i="20"/>
  <c r="G502" i="20"/>
  <c r="G481" i="20"/>
  <c r="G423" i="20"/>
  <c r="G425" i="20"/>
  <c r="G472" i="20"/>
  <c r="G474" i="20"/>
  <c r="G430" i="20"/>
  <c r="F360" i="20"/>
  <c r="F39" i="20"/>
  <c r="F23" i="20"/>
  <c r="G32" i="20"/>
  <c r="F381" i="20"/>
  <c r="E39" i="20"/>
  <c r="E37" i="20" s="1"/>
  <c r="G465" i="20"/>
  <c r="G467" i="20"/>
  <c r="G451" i="20"/>
  <c r="G453" i="20"/>
  <c r="G437" i="20"/>
  <c r="G439" i="20"/>
  <c r="E327" i="20"/>
  <c r="E325" i="20" s="1"/>
  <c r="J116" i="21"/>
  <c r="H123" i="21"/>
  <c r="H17" i="21" s="1"/>
  <c r="I26" i="21"/>
  <c r="I116" i="21"/>
  <c r="H256" i="21"/>
  <c r="H224" i="21" s="1"/>
  <c r="H15" i="21" s="1"/>
  <c r="H116" i="21"/>
  <c r="K26" i="21"/>
  <c r="K21" i="21" s="1"/>
  <c r="K20" i="21" s="1"/>
  <c r="J26" i="21"/>
  <c r="H26" i="21"/>
  <c r="H191" i="21"/>
  <c r="H150" i="21" s="1"/>
  <c r="H13" i="21" s="1"/>
  <c r="K223" i="21"/>
  <c r="K15" i="21"/>
  <c r="H223" i="21"/>
  <c r="I16" i="21"/>
  <c r="I223" i="21"/>
  <c r="J16" i="21"/>
  <c r="J223" i="21"/>
  <c r="F36" i="20"/>
  <c r="F27" i="20" s="1"/>
  <c r="F199" i="20"/>
  <c r="E27" i="20"/>
  <c r="F35" i="20"/>
  <c r="F33" i="20"/>
  <c r="G507" i="20"/>
  <c r="F300" i="20"/>
  <c r="F185" i="20"/>
  <c r="F179" i="20" s="1"/>
  <c r="F44" i="20"/>
  <c r="E35" i="20"/>
  <c r="E26" i="20" s="1"/>
  <c r="E376" i="20"/>
  <c r="F327" i="20"/>
  <c r="F325" i="20" s="1"/>
  <c r="F213" i="20"/>
  <c r="F149" i="20"/>
  <c r="F41" i="20"/>
  <c r="F34" i="20" s="1"/>
  <c r="F25" i="20" s="1"/>
  <c r="E29" i="20"/>
  <c r="E34" i="20"/>
  <c r="E25" i="20" s="1"/>
  <c r="F374" i="20"/>
  <c r="F302" i="20"/>
  <c r="E214" i="20"/>
  <c r="H213" i="20" s="1"/>
  <c r="E206" i="20"/>
  <c r="E199" i="20"/>
  <c r="F192" i="20"/>
  <c r="E177" i="20"/>
  <c r="E149" i="20"/>
  <c r="F94" i="20"/>
  <c r="F93" i="20" s="1"/>
  <c r="F100" i="20"/>
  <c r="E95" i="20"/>
  <c r="E93" i="20" s="1"/>
  <c r="F17" i="20"/>
  <c r="F298" i="20"/>
  <c r="E241" i="20"/>
  <c r="E213" i="20" s="1"/>
  <c r="F215" i="20"/>
  <c r="G215" i="20" s="1"/>
  <c r="F178" i="20"/>
  <c r="F177" i="20" s="1"/>
  <c r="F114" i="20"/>
  <c r="E33" i="20"/>
  <c r="E24" i="20" s="1"/>
  <c r="F206" i="20"/>
  <c r="G27" i="18"/>
  <c r="F27" i="18"/>
  <c r="E27" i="18"/>
  <c r="D27" i="18"/>
  <c r="C27" i="18"/>
  <c r="G21" i="18"/>
  <c r="F21" i="18"/>
  <c r="E21" i="18"/>
  <c r="D21" i="18"/>
  <c r="C21" i="18"/>
  <c r="F14" i="20" l="1"/>
  <c r="G14" i="20" s="1"/>
  <c r="G298" i="20"/>
  <c r="G213" i="20"/>
  <c r="G622" i="20"/>
  <c r="G214" i="20"/>
  <c r="G6" i="22"/>
  <c r="H6" i="22"/>
  <c r="G624" i="20"/>
  <c r="K14" i="21"/>
  <c r="G444" i="20"/>
  <c r="I21" i="21"/>
  <c r="I20" i="21" s="1"/>
  <c r="G404" i="20"/>
  <c r="J21" i="21"/>
  <c r="J20" i="21" s="1"/>
  <c r="H23" i="21"/>
  <c r="G500" i="20"/>
  <c r="G23" i="20"/>
  <c r="F297" i="20"/>
  <c r="G516" i="20"/>
  <c r="G13" i="22"/>
  <c r="K11" i="21"/>
  <c r="K10" i="21" s="1"/>
  <c r="H21" i="21"/>
  <c r="H11" i="21" s="1"/>
  <c r="H10" i="21" s="1"/>
  <c r="E13" i="20"/>
  <c r="E12" i="20" s="1"/>
  <c r="F26" i="20"/>
  <c r="F21" i="20"/>
  <c r="E21" i="20"/>
  <c r="H13" i="22"/>
  <c r="E374" i="20"/>
  <c r="E297" i="20" s="1"/>
  <c r="E299" i="20"/>
  <c r="F24" i="20"/>
  <c r="F37" i="20"/>
  <c r="G37" i="20" s="1"/>
  <c r="F299" i="20"/>
  <c r="F29" i="20"/>
  <c r="F28" i="20" s="1"/>
  <c r="E30" i="20"/>
  <c r="G24" i="20" l="1"/>
  <c r="G5" i="22"/>
  <c r="F6" i="22"/>
  <c r="I6" i="22" s="1"/>
  <c r="M6" i="22" s="1"/>
  <c r="G446" i="20"/>
  <c r="I11" i="21"/>
  <c r="I10" i="21" s="1"/>
  <c r="J11" i="21"/>
  <c r="J10" i="21" s="1"/>
  <c r="H11" i="22"/>
  <c r="E19" i="20"/>
  <c r="H9" i="22"/>
  <c r="E17" i="20"/>
  <c r="G17" i="20" s="1"/>
  <c r="G30" i="20"/>
  <c r="E28" i="20"/>
  <c r="G11" i="22"/>
  <c r="F19" i="20"/>
  <c r="G299" i="20"/>
  <c r="G9" i="22"/>
  <c r="F20" i="20"/>
  <c r="G297" i="20"/>
  <c r="G514" i="20"/>
  <c r="G21" i="20"/>
  <c r="H20" i="21"/>
  <c r="F13" i="20"/>
  <c r="F12" i="20" l="1"/>
  <c r="G13" i="20"/>
  <c r="E20" i="20"/>
  <c r="G20" i="20" s="1"/>
  <c r="G397" i="20"/>
  <c r="F16" i="20"/>
  <c r="F11" i="22"/>
  <c r="I11" i="22" s="1"/>
  <c r="M11" i="22" s="1"/>
  <c r="E16" i="20"/>
  <c r="H15" i="22" s="1"/>
  <c r="F9" i="22"/>
  <c r="I9" i="22" s="1"/>
  <c r="M9" i="22" s="1"/>
  <c r="G19" i="20"/>
  <c r="G395" i="20"/>
  <c r="H5" i="22"/>
  <c r="F5" i="22" s="1"/>
  <c r="I5" i="22" s="1"/>
  <c r="M5" i="22" s="1"/>
  <c r="G28" i="20"/>
  <c r="G15" i="22"/>
  <c r="G12" i="20" l="1"/>
  <c r="G16" i="22"/>
  <c r="N13" i="22" s="1"/>
  <c r="H16" i="22"/>
  <c r="F11" i="20"/>
  <c r="E11" i="20"/>
  <c r="I11" i="20" s="1"/>
  <c r="G16" i="20"/>
  <c r="N5" i="22"/>
  <c r="O5" i="22" s="1"/>
  <c r="N11" i="22"/>
  <c r="O11" i="22" s="1"/>
  <c r="N6" i="22"/>
  <c r="O6" i="22" s="1"/>
  <c r="N9" i="22"/>
  <c r="O9" i="22" s="1"/>
  <c r="F15" i="22"/>
  <c r="D3" i="26" l="1"/>
  <c r="D10" i="26" s="1"/>
  <c r="E9" i="26"/>
  <c r="R9" i="26"/>
  <c r="K9" i="26"/>
  <c r="AP9" i="26"/>
  <c r="AC9" i="26"/>
  <c r="H11" i="20"/>
  <c r="N15" i="22"/>
  <c r="G11" i="20"/>
  <c r="O15" i="22"/>
  <c r="I15" i="22"/>
  <c r="M15" i="22" s="1"/>
  <c r="C14" i="3"/>
</calcChain>
</file>

<file path=xl/sharedStrings.xml><?xml version="1.0" encoding="utf-8"?>
<sst xmlns="http://schemas.openxmlformats.org/spreadsheetml/2006/main" count="2935" uniqueCount="1060">
  <si>
    <t>ОТЧЕТ</t>
  </si>
  <si>
    <t>о достижении значений показателей государственной программы Приморского края</t>
  </si>
  <si>
    <t>(наименование государственной программы)</t>
  </si>
  <si>
    <t>Наименование показателей государственной программы</t>
  </si>
  <si>
    <t>Значения показателей государственной программы</t>
  </si>
  <si>
    <t>Алгоритм формирования (формула) и методологические пояснения к показателю, метод сбора информации &lt;1&gt;</t>
  </si>
  <si>
    <t>год, предшествующий отчетному</t>
  </si>
  <si>
    <t>отчетный год</t>
  </si>
  <si>
    <t>план</t>
  </si>
  <si>
    <t>факт</t>
  </si>
  <si>
    <t>государственной программы Приморского края</t>
  </si>
  <si>
    <t>Результаты</t>
  </si>
  <si>
    <t>достигнутые</t>
  </si>
  <si>
    <t>о выполнении показателей государственных заданий на оказание государственных услуг (выполнение работ) краевыми государственными учреждениями в рамках государственной программы Приморского края</t>
  </si>
  <si>
    <t>Значение показателя объема государственной услуги (работы)</t>
  </si>
  <si>
    <t>Расходы краевого бюджета на оказание государственной услуги (выполнение работы) (тыс. руб.)</t>
  </si>
  <si>
    <t>ГРБС</t>
  </si>
  <si>
    <t>Рз Пр</t>
  </si>
  <si>
    <t>ЦСР</t>
  </si>
  <si>
    <t>ВР</t>
  </si>
  <si>
    <t>сводная бюджетная роспись на отчетную дату</t>
  </si>
  <si>
    <t>Фактические расходы, (тыс. руб.)</t>
  </si>
  <si>
    <t>всего</t>
  </si>
  <si>
    <t xml:space="preserve">об объемах межбюджетных трансфертов, предоставляемых </t>
  </si>
  <si>
    <t xml:space="preserve">из краевого бюджета муниципальным образованиям Приморского края в рамках </t>
  </si>
  <si>
    <t>№ п/п</t>
  </si>
  <si>
    <t>Наименование муниципального образования Приморского края</t>
  </si>
  <si>
    <t>Объем финансирования из бюджета муниципального образования, тыс. руб.</t>
  </si>
  <si>
    <t xml:space="preserve">Объем бюджетного трансферта, предоставляемого из краевого бюджета, тыс. руб. </t>
  </si>
  <si>
    <t>Реквизиты соглашения о предоставлении межбюджетных трансфертов (при наличии)</t>
  </si>
  <si>
    <t xml:space="preserve">Номер и дата нормативного правового акта о распределении межбюджетных трансфертов </t>
  </si>
  <si>
    <t>№ 
п/п</t>
  </si>
  <si>
    <t>Ед. изм.</t>
  </si>
  <si>
    <t>запланированные</t>
  </si>
  <si>
    <t>Наименование государственной услуги (работы)</t>
  </si>
  <si>
    <t>кассовое исполнение</t>
  </si>
  <si>
    <t>Ответственный исполнитель, соисполнители</t>
  </si>
  <si>
    <t>Код бюджетной классификации</t>
  </si>
  <si>
    <t>сводная бюджетная роспись, план на 1 января отчетного года</t>
  </si>
  <si>
    <t>сводная бюджетная роспись на 
1 января отчетного года</t>
  </si>
  <si>
    <t>сводная бюджетная роспись на 
31 декабря отчетного года</t>
  </si>
  <si>
    <t>Обоснование отклонений значений показателя на конец отчетного года 
(при наличии)</t>
  </si>
  <si>
    <t>на условиях софинансирования</t>
  </si>
  <si>
    <t>Отклонение в %</t>
  </si>
  <si>
    <t>Арсеньевский ГО</t>
  </si>
  <si>
    <t>Дальнегорский ГО</t>
  </si>
  <si>
    <t>Спасск-Дальний ГО</t>
  </si>
  <si>
    <t>Лучегорское ГП</t>
  </si>
  <si>
    <t>Предоставление субсидий некоммерческой организации «Гарантийный фонд Приморского края» на возмещение затрат, связанных с организацией ее деятельности</t>
  </si>
  <si>
    <t>Финансовая поддержка субъектов малого и среднего предпринимательства, производящих и реализующих товары (работы, услуги), предназначенные для экспорта</t>
  </si>
  <si>
    <t>Организация и проведение:
    мероприятий по празднованию Дня российского предпринимателя; 
    ежегодной краевой конференции предпринимателей</t>
  </si>
  <si>
    <t>Осуществление информационной поддержки, в том числе:
  обеспечение функционирования страницы «Малый бизнес Приморья» официального сайта Администрации Приморского края в сети Интернет и регионального портала поддержки малого и среднего предпринимательства в сети Интернет;
  ведение реестра субъектов малого и среднего предпринимательства на официальном сайте Администрации Приморского края в сети Интернет</t>
  </si>
  <si>
    <t>развитие экспортного потенциала субъектов малого и среднего предпринимательства, продвижение продукции приморских производителей на внешние и межрегиональные рынки</t>
  </si>
  <si>
    <t>повышение конкурентоспособности субъектов малого и среднего предпринимательства Приморского края в приоритетных сферах экономики</t>
  </si>
  <si>
    <t>повышение конкурентоспособности малых и средних предприятий Приморского края в приоритетных сферах экономики</t>
  </si>
  <si>
    <t>Информационная поддержка малого и среднего предпринимательства осуществляется посредством функционирования Интернет-страницы «Малый бизнес Приморья» официального сайта Администрации Приморского края и регионального Портала поддержки малого и среднего предпринимательства, который регулярно обновляется и содержит актуальную информацию для субъектов малого и среднего предпринимательства.
Ведется реестр субъектов МСП - получателей финансовой поддержки.</t>
  </si>
  <si>
    <t>5.</t>
  </si>
  <si>
    <t>Доля продукции, произведенной субъектами малого и среднего предпринимательства, в общем объеме ВРП Приморского края</t>
  </si>
  <si>
    <t>6.</t>
  </si>
  <si>
    <t>Оборот продукции (услуг), производимой малыми предприятиями, в том числе микропредприятиями, и индивидуальными предпринимателями на территории Приморского края</t>
  </si>
  <si>
    <t>%</t>
  </si>
  <si>
    <t>млн. рублей</t>
  </si>
  <si>
    <t>Количество субъектов малого и среднего предпринимательства, получивших государственную поддержку</t>
  </si>
  <si>
    <t>единиц</t>
  </si>
  <si>
    <t>Количество вновь созданных рабочих мест (включая вновь зарегистрированных индивидуальных предпринимателей) субъектами малого и среднего предпринимательства, получившими государственную поддержку</t>
  </si>
  <si>
    <t>Прирост оборота продукции и услуг, производимых малыми предприятиями, в том числе микропредприятиями, и индивидуальными предпринимателями (в сопоставимых ценах)</t>
  </si>
  <si>
    <t>% к предыдущему году</t>
  </si>
  <si>
    <t>баллов</t>
  </si>
  <si>
    <t>Оценка предпринимательским сообществом эффективности реализации программы поддержки малого и среднего предпринимательства</t>
  </si>
  <si>
    <t>Прирост количества субъектов малого и среднего предпринимательства, осуществляющих деятельность на территории Приморского края</t>
  </si>
  <si>
    <t>Департамент экономики и развития предпринимательства Приморского края</t>
  </si>
  <si>
    <t>Х</t>
  </si>
  <si>
    <t>0412</t>
  </si>
  <si>
    <t>Осуществление информационной поддержки, в том числе:
обеспечение функционирования страницы «Малый бизнес Приморья» официального сайта Администрации Приморского края в сети Интернет и регионального портала поддержки малого и среднего предпринимательства в сети Интернет;
  ведение реестра субъектов малого и среднего предпринимательства на официальном сайте Администрации Приморского края в сети Интернет</t>
  </si>
  <si>
    <t>федеральный бюджет(субсидии, субвенции, иные межбюджетные трансферты)</t>
  </si>
  <si>
    <t>краевой бюджет</t>
  </si>
  <si>
    <t>планируемый объем средств местных бюджетов (предусматриваемый в муниципальных программах на мероприятия, аналогичные мероприятиям государственной программы)</t>
  </si>
  <si>
    <t>государственные внебюджетные фонды Российской Федерации</t>
  </si>
  <si>
    <t>территориальные государственные внебюджетные фонды</t>
  </si>
  <si>
    <t xml:space="preserve">иные внебюджетные источники </t>
  </si>
  <si>
    <t>2.1.2.</t>
  </si>
  <si>
    <t>2.1.4.</t>
  </si>
  <si>
    <t>2.2.5.</t>
  </si>
  <si>
    <t>2.3.2.</t>
  </si>
  <si>
    <t>2.3.4.</t>
  </si>
  <si>
    <t>2.4.</t>
  </si>
  <si>
    <t>2.</t>
  </si>
  <si>
    <t>2.1.</t>
  </si>
  <si>
    <t>2.2.</t>
  </si>
  <si>
    <t>2.3.</t>
  </si>
  <si>
    <t>Основное мероприятие "Финансовая поддержка организаций, образующих инфраструктуру поддержки субъектов малого и среднего предпринимательства"</t>
  </si>
  <si>
    <t>Основное мероприятие "Финансовая поддержка субъектов малого и среднего предпринимательства, производящих и реализующих товары (работы, услуги), предназначенные для внутреннего рынка Российской Федерации и (или) экспорта"</t>
  </si>
  <si>
    <t>Основное мероприятие "Формирование положительного образа предпринимателя, популяризация роли предпринимательства"</t>
  </si>
  <si>
    <t>Основное мероприятие "Организация и проведение выборочного обследования (в форме анкетирования) субъектов малого и среднего предпринимательства, производящих и реализующих товары (работы, услуги), предназначенные для внутреннего рынка Российской Федерации и (или) экспорта, - получателей финансовой поддержки"</t>
  </si>
  <si>
    <t>2.4.1.</t>
  </si>
  <si>
    <t>Сбор, анализ и систематизация данных в рамках проведения выборочного обследования субъектов малого и среднего предпринимательства, производящих и реализующих (работы, услуги), предназначенные для внутреннего рынка Российской Федерации и (или) экспорта, - получателей финансовой поддержки</t>
  </si>
  <si>
    <t xml:space="preserve">17 2 01 00000
</t>
  </si>
  <si>
    <t xml:space="preserve">17 2 02 00000
</t>
  </si>
  <si>
    <t xml:space="preserve">17 2 02 60550
</t>
  </si>
  <si>
    <t xml:space="preserve">17 2 03 00000
</t>
  </si>
  <si>
    <t xml:space="preserve">17 2 03 21380
</t>
  </si>
  <si>
    <t>ГО Спасск-Дальний</t>
  </si>
  <si>
    <t>31,9*</t>
  </si>
  <si>
    <t>1.</t>
  </si>
  <si>
    <t>4.</t>
  </si>
  <si>
    <t>Доля среднесписочной численности работников (без внешних совместителей), занятых у субъектов малого и среднего предпринимательства (в том числе у индивидуальных предпринимателей), в общей численности занятого населения</t>
  </si>
  <si>
    <t xml:space="preserve"> -</t>
  </si>
  <si>
    <t>процент</t>
  </si>
  <si>
    <t>8.</t>
  </si>
  <si>
    <t>9.</t>
  </si>
  <si>
    <t>Прирост среднесписочной численности работников (без внешних совместителей), занятых у субъектов малого и среднего предпринимательства, получивших государственную поддержку</t>
  </si>
  <si>
    <t>Увеличение оборота субъектов малого и среднего предпринимательства, получивших государственную поддержку, в постоянных ценах по отношению к показателю 2014 года</t>
  </si>
  <si>
    <t>Доля обрабатывающей промышленности в обороте субъектов малого и среднего предпринимательства (без учета индивидуальных предпринимателей), получивших государственную поддержку</t>
  </si>
  <si>
    <t>Годовой объем закупок товаров, работ, услуг, осуществляемых отдельными видами юридических лиц у субъектов малого и среднего предпринимательства, в совокупном стоимостном объеме договоров, заключенных по результатам закупок, в том числе:</t>
  </si>
  <si>
    <t>годовой стоимостной объем договоров, заключенных с субъектами малого и среднего предпринимательства по результатам закупок, участниками которых являются только субъекты малого и среднего предпринимательства</t>
  </si>
  <si>
    <t>Доля средств, направляемая на реализацию мероприятий в сфере развития малого и среднего предпринимательства в монопрофильных муниципальных образованиях, в общем объеме финансового обеспечения государственной поддержки малого и среднего предпринимательства за счет средств федерального бюджета</t>
  </si>
  <si>
    <t>Стоимостной объем договоров, заключенных с субъектами малого и среднего предпринимательства (по результатам закупок всеми способами) в соответствии с Федеральным законом от 18.07.2011 г. № 223-ФЗ за отчетный период / Общий стоимостной объем договоров за отчетный период * 100%.
Источник информации для расчета показателя: данные официального сайта zakupki.gov.ru (годовые отчеты о закупке товаров, работ, услуг отдельными видами юридических лиц у субъектов малого и среднего предпринимательства в соответствии с постановлением Правительства Российской Федерации от 11.12.2014 г. № 1352).</t>
  </si>
  <si>
    <t>Стоимостной объем договоров, заключенных с субъектами малого и среднего предпринимательства (по результатам прямых закупок, участниками которых являются исключительно субъекты МСП) в соответствии с Федеральным законом от 18.07.2011 г. № 223-ФЗ за отчетный период / Общий стоимостной объем договоров за отчетный период * 100%.
Источник информации для расчета показателя: данные официального сайта zakupki.gov.ru (годовые отчеты о закупке товаров, работ, услуг отдельными видами юридических лиц у субъектов малого и среднего предпринимательства в соответствии с постановлением Правительства Российской Федерации от 11.12.2014 г. № 1352).</t>
  </si>
  <si>
    <t>Опрос экономически активных граждан.</t>
  </si>
  <si>
    <t>Объем средств федерального бюджета, направляемый на реализацию мероприятий в сфере развития малого и среднего предпринимательства в монопрофильных муниципальных образованиях / Общий объем средств федерального бюджета, направляемый на реализацию мероприятий в сфере развития малого и среднего предпринимательства в Приморском крае * 100%.
Источник информации для определения показателя: данные бюджетной, финансовой отчетности.</t>
  </si>
  <si>
    <t>2.2.9.</t>
  </si>
  <si>
    <t>Предоставление субсидий монопрофильным муниципальным образованиям в рамках реализации муниципальных программ (подпрограмм) развития малого и среднего предпринимательства</t>
  </si>
  <si>
    <t xml:space="preserve">17 2 01 R5271
</t>
  </si>
  <si>
    <t>17 2 01 К5271</t>
  </si>
  <si>
    <t xml:space="preserve">17 2 01 R5272
</t>
  </si>
  <si>
    <t>17 2 01 К5272</t>
  </si>
  <si>
    <t>17 2 02 R527Б</t>
  </si>
  <si>
    <t>17 2 02 Р527Б</t>
  </si>
  <si>
    <t xml:space="preserve">Предоставление субсидий монопрофильным муниципальным образованиям в рамках реализации муниципальных программ (подпрограмм) развития малого и среднего предпринимательства
</t>
  </si>
  <si>
    <r>
      <rPr>
        <sz val="12"/>
        <color theme="1"/>
        <rFont val="Times New Roman"/>
        <family val="1"/>
        <charset val="204"/>
      </rPr>
      <t xml:space="preserve">субсидии монопрофильным муниципальным образованиям в рамках реализации муниципальных программ (подпрограмм) развития малого и среднего предпринимательства </t>
    </r>
    <r>
      <rPr>
        <b/>
        <sz val="12"/>
        <color theme="1"/>
        <rFont val="Times New Roman"/>
        <family val="1"/>
        <charset val="204"/>
      </rPr>
      <t>за счет средств, источником финансового обеспечения которых, являются средства федерального бюджета</t>
    </r>
  </si>
  <si>
    <t>за 2018 год</t>
  </si>
  <si>
    <t>"Экономическое развитие и инновационная экономика Приморского края" на 2013 - 2021 годы</t>
  </si>
  <si>
    <t>Государственная программа Приморского края "Экономическое развитие и инновационная экономика Приморского края" на 2013 - 2021 годы</t>
  </si>
  <si>
    <t>Подпрограмма № 2 "Развитие малого и среднего предпринимательства в Приморском крае" на 2013 - 2021 годы</t>
  </si>
  <si>
    <t>В соответствии с распределением субсидий бюджетам монопрофильных муниципальных образований, утвержденным постановлением Администрации Приморского края от 20.03.2018 г. № 115-па, заключены соглашения с администрациями 4-х монопрофильных муниципальных образований края (Арсеньевский ГО, Дальнегорский ГО, ГО Спасск-Дальний, Лучегорское ГП) на получение субсидий из краевого бюджета в целях софинансирования муниципальных программ развития малого и среднего предпринимательства.
В 2018 году бюджетам этих муниципальных образований были предоставлены субсидии в общем объеме 12 916 600,0 руб., в том числе: 4 000 000,0 руб. за счет средств краевого бюджета и 8 916 600,0 руб. за счет средств федерального бюджета. Данные средства направлены на поддержку 15 предпринимателям, в т.ч.: на возмещение части затрат по договорам лизинга (11 получателей), на субсидирование части затрат субъектов социального предпринимательства (4 получателя).
Всего в моногородах предоставлены субсидии 16 субъектам малого предпринимательства на общую сумму 15 162 940,73 руб. за счет средств краевого, федерального и местных бюджетов. Субсидии были направлены на возмещение затрат лизинговых платежей по договорам финансовой аренды (лизинга) (11 получателей),  субсидирование части затрат субъектов социального предпринимательства (4 получателя), а также на возмещение затрат по модернизации оборудования (1 получатель).</t>
  </si>
  <si>
    <t>23 ноября 2018 года состоялась ежегодная краевая конференция предпринимателей Приморского края «Бизнес у Моря». 
Целью конференции стало развитие сотрудничества власти и бизнеса в рамках реализации государственной политики в области развития малого и среднего предпринимательства.
В Программе конференции проведено пленарное заседание, круглые столы по стратегическим инструментам регионального развития: СПВ, ТОРы, развитие экспортного потенциала Приморского края, перспективы и возможности для бизнеса, особенности работы на площадках промышленных парков, потенциал развития сферы гостеприимства в Приморье, практические аспекты участия бизнеса в государственных муниципальных закупках, обсуждение причин и последствий незаконного предпринимательства. Также состоялись секции, посвященные мерам поддержки социального предпринимательства, а также роли инновационного предпринимательства в развитии экономики региона. Для начинающих предпринимателей был организован круглый стол «Бизнес с нуля».
В мероприятии приняли участие более 600 человек - представители государственных органов власти, федеральных и региональных институтов развития бизнеса, общественных объединений предпринимателей.</t>
  </si>
  <si>
    <t>В рамках порядка предоставления субсидий на софинансирование муниципальных программ развития малого и среднего предпринимательства предусмотрено проведение анкетирования 10% субъектов МСП - получателей субсидий за счет бюджетных средств.
Анкеты предоставлены от 4 монопрофильных муниципальных образований, представивших заявки на получение субсидий из краевого и федерального бюджетов в 2018 году. Всего представлено 11 анкет.</t>
  </si>
  <si>
    <t xml:space="preserve">Приказ Росстата от 24.12.2013 г. № 499 "Об утверждении Порядка разработки методологии составления национальных счетов и ее утверждения и Порядка публикации национальных счетов"
*Оценка показателя. В соответствии с п. 1.2.6 Федерального плана статистических работ, утвержденным распоряжением Правительства Российской Федерации от 6 мая 2008 г. № 671-р, валовой региональный продукт формируется до 27 февраля за год, предшествующий предудыщему, в текущих и постоянных ценах.
</t>
  </si>
  <si>
    <t>№ 05703000-1-2018-004 от 09.04.2018 (в ред. № 05703000-1-2018-004/1 от 09.08.2018, № 05703000-1-2018-004/2 от 18.11.2018), № 2 от 04.04.2018 (в ред. № 2/1 от 09.08.2018, № 2/2 от 25.09.2018,     № 2/3 от 15.10.2018)</t>
  </si>
  <si>
    <t>Постановление Администрации Приморского края от 20 марта 2018 года № 115-па "О распределении субсидий из краевого бюджета бюджетам монопрофильных муниципальных образований Приморского края в рамках реализации муниципальных программ (подпрограмм) развития малого и среднего предпринимательства на 2018 год" .</t>
  </si>
  <si>
    <t>№ 05707000-1-2018-002 от 09.04.2018, № 3 от 04.04.32018 (в ред. № 3/1 от 03.05.2018)</t>
  </si>
  <si>
    <t>№ 05720000-1-2018-002 от 06.04.2018 (в ред. № 05720000-1-2018-002/1 от 10.04.2018), № 5 от 04.04.2018 (в ред. № 5/1 от 03.05.2018)</t>
  </si>
  <si>
    <t>№ 05634151-1-2018-002 от 09.04.2018, № 4 от 04.04.2018 (в ред. № 4/1 от 11.05.2018)</t>
  </si>
  <si>
    <t>№ 05703000-1-2018-004 от 09.04.2018 (в ред. № 05703000-1-2018-004/1 от 09.08.2018, № 05703000-1-2018-004/2 от 18.11.2018)</t>
  </si>
  <si>
    <t>№ 05707000-1-2018-002 от 09.04.2018</t>
  </si>
  <si>
    <t>№ 05720000-1-2018-002 от 06.04.2018 (в ред. № 05720000-1-2018-002/1 от 10.04.2018)</t>
  </si>
  <si>
    <t>№ 05634151-1-2018-002 от 09.04.2018</t>
  </si>
  <si>
    <t>Подпрограмма "Развитие малого и среднего предпринимательства в Приморском крае" на 2013 - 2021 годы</t>
  </si>
  <si>
    <t>н/д*</t>
  </si>
  <si>
    <t>Количество субъектов малого и среднего предпринимательства (включая индивидуальных предпринимателей) в расчете на 1 тыс. человек населения Приморского края</t>
  </si>
  <si>
    <t>* Показатель исключен из Федерального плана статистических работ в связи с отменой действия Постановления Правительства РФ от 03.11.2012 № 1142 "О мерах по реализации Указа Президента Российской Федерации от 21 августа 2012 г. № 1199 "Об оценке эффективности деятельности органов исполнительной власти субъектов Российской Федерации".</t>
  </si>
  <si>
    <t>По информации на 01.12.2018 года значение показателя меньше планового в связи с сокращением численности занятых на малых и средних предприятиях.</t>
  </si>
  <si>
    <t>Доля граждан, планирующих открыть собственный бизнес в течение ближайших 3-х лет</t>
  </si>
  <si>
    <t xml:space="preserve">Коэффициент "рождаемости" субъектов малого и среднего предпринимательства (количество созданных в отчетном периоде малых и средних предприятий на 1 тыс. действующих на дату окончания отчетного периода малых и средних предприятий)
</t>
  </si>
  <si>
    <t>Письмо Департамента развития малого и среднего предпринимательства и конкуренции Минэкономразвития России от 06.09.2017 № Д05и-885 о методических рекомендациях по расчету показателей результативности использования субсидий из федерального бюджета.
Источником информации для расчета значения показателя являются сведения и отчеты получателей поддержки.</t>
  </si>
  <si>
    <t>Письмо Департамента развития малого и среднего предпринимательства и конкуренции Минэкономразвития России от 06.09.2017 № Д05и-885 о методических рекомендациях по расчету показателей результативности использования субсидий из федерального бюджета.
Источником информации для расчета значения показателя являются сведения и отчеты получателей поддержки, а также данные статистики по индексу потребительских цен.</t>
  </si>
  <si>
    <t>Количество созданных в отчетном периоде малых и средних предприятий / 1 тыс. действующих на дату окончания отчетного периода малых и средних предприятий.
Источник информации для расчета показателя: данные ФНС России - единый реестр субъектов МСП (rmsp.nalog.ru).</t>
  </si>
  <si>
    <t>* Показатель исключен из Распоряжения Правительства РФ от 10.04.2014 № 570-р "Об утверждении перечней показателей оценки эффективности деятельности и методик определения целевых значений показателей оценки эффективности деятельности руководителей органов исполнительной власти по созданию благоприятных условий ведения предпринимательской деятельности (до 2018 года)" в связи с принятием Постановления Правительства РФ от 19.04.2018 № 472 "Об осуществлении мер по реализации государственной политики в сфере оценки эффективности деятельности органов исполнительной власти субъектов Российской Федерации и признании утратившими силу некоторых актов Правительства Российской Федерации".</t>
  </si>
  <si>
    <t>оказание государственной поддержки региональным общественным организациям</t>
  </si>
  <si>
    <t>январь 2018, апрель 2018,   июль 2018, октябрь 2018</t>
  </si>
  <si>
    <r>
      <rPr>
        <b/>
        <sz val="11"/>
        <color indexed="8"/>
        <rFont val="Times New Roman"/>
        <family val="1"/>
        <charset val="204"/>
      </rPr>
      <t xml:space="preserve">Контрольное событие: </t>
    </r>
    <r>
      <rPr>
        <sz val="11"/>
        <color indexed="8"/>
        <rFont val="Times New Roman"/>
        <family val="1"/>
        <charset val="204"/>
      </rPr>
      <t>предоставление 1/4 части годового объема субсидии</t>
    </r>
  </si>
  <si>
    <t>5.2.4.1</t>
  </si>
  <si>
    <t>Предоставлена субсидия в 1/2 части годового объема, + 5,0 млн рублей к празднованию 75-й годовщины победы в Великой Отечественной войне</t>
  </si>
  <si>
    <t>оказание государственной поддержки краевой общественной организации ветеранов (пенсионеров) войны, труда, Вооруженных сил и правоохранительных органов; содействие реализации ее общественно полезных программ, направленных на защиту прав и интересов ветеранов в Приморском крае, обеспечение им достойных условий жизни, привлечение ветеранов к участию в патриотическом и нравственном воспитании молодежи</t>
  </si>
  <si>
    <t>Предоставление субсидий Приморской краевой общественной организации ветеранов (пенсионеров) войны, труда, Вооруженных Сил и правоохранительных органов</t>
  </si>
  <si>
    <t>5.2.4</t>
  </si>
  <si>
    <t>5.2.3.1</t>
  </si>
  <si>
    <t>Предоставлена субсидия в 1/2 части годового объема</t>
  </si>
  <si>
    <t>оказание государственной поддержки РО ОООИ; повышение эффективности участия РО ОООИ в социальном развитии региона; реализация общественно полезных программ РО ОООИ, направленных на защиту прав и интересов инвалидов в Приморском крае, их социокультурную реабилитацию и интеграцию в общественную жизнь</t>
  </si>
  <si>
    <t>Предоставление субсидий Приморскому региональному отделению Общероссийской общественной организации инвалидов "Всероссийское общество глухих"</t>
  </si>
  <si>
    <t>5.2.3</t>
  </si>
  <si>
    <t>5.2.2.1</t>
  </si>
  <si>
    <t>Предоставление субсидий Приморской краевой организации Общероссийской общественной организации инвалидов "Всероссийское ордена Трудового Красного Знамени общество слепых"</t>
  </si>
  <si>
    <t>5.2.2</t>
  </si>
  <si>
    <t>5.2.1.1</t>
  </si>
  <si>
    <t>оказание государственной поддержки региональным организациям общероссийских общественных организаций инвалидов (РО ОООИ); повышение эффективности участия РО ОООИ в социальном развитии региона; реализация общественно полезных программ РО ОООИ, направленных на защиту прав и интересов инвалидов в Приморском крае, их социокультурную реабилитацию и интеграцию в общественную жизнь</t>
  </si>
  <si>
    <t xml:space="preserve">департамент  информационной политики Приморского края </t>
  </si>
  <si>
    <t>Предоставление субсидий Приморской краевой организации общероссийской общественной организации "Всероссийское общество инвалидов"</t>
  </si>
  <si>
    <t>5.2.1</t>
  </si>
  <si>
    <t>оказание государственной поддержки региональным общественным организациям, повышение эффективности их участия в развитии региона; реализации организациями общественно полезных программ</t>
  </si>
  <si>
    <t>Основное мероприятие "Поддержка иных общественных организаций в Приморском крае"</t>
  </si>
  <si>
    <t>5.2</t>
  </si>
  <si>
    <t>В соответствующем разделе на сайта АПК опубликован реестр СО НКО-получателей поддержки 2017 года. Также актуализирован реестр 2016, 2015 года.</t>
  </si>
  <si>
    <t>повышение информированности СО НКО об оказываемой поддержке на краевом уровне</t>
  </si>
  <si>
    <t>Формирование и ведение краевого реестра СО НКО - получателей поддержки</t>
  </si>
  <si>
    <t>5.1.4.3</t>
  </si>
  <si>
    <t>опубликование не менее 4 статей о деятельности СО НКО на территории Приморского края в КГАУ "Редакция газеты "Приморская газета: официальное издание органов государственной власти Приморского края", не менее 1 интервью представителя департамента внутренней политики Приморского края о деятельности органов исполнительной власти Приморского края по поддержке СО НКО, не менее 1 репортажа о мероприятиях, проводимых СО НКО за счет средств субсидии, предоставленных на реализацию общественно значимых программ (проектов)</t>
  </si>
  <si>
    <t>сентябрь 2018</t>
  </si>
  <si>
    <r>
      <rPr>
        <b/>
        <sz val="11"/>
        <color indexed="8"/>
        <rFont val="Times New Roman"/>
        <family val="1"/>
        <charset val="204"/>
      </rPr>
      <t xml:space="preserve">Контрольное событие: </t>
    </r>
    <r>
      <rPr>
        <sz val="11"/>
        <color indexed="8"/>
        <rFont val="Times New Roman"/>
        <family val="1"/>
        <charset val="204"/>
      </rPr>
      <t>опубликовано не менее 4 статей о деятельности СО НКО на территории Приморского края в КГАУ "Редакция газеты "Приморская газета: официальное издание органов государственной власти Приморского края", не менее 1 интервью представителя департамента внутренней политики Приморского края о деятельности органов исполнительной власти Приморского края по поддержке СО НКО, не менее 1 репортажа о мероприятиях, проводимых СО НКО за счет средств субсидии, предоставленных на реализацию общественно значимых программ (проектов)</t>
    </r>
  </si>
  <si>
    <t>5.1.4.2.1</t>
  </si>
  <si>
    <t>20 марта 2015 года на сайте АПК размещен пресс-релиз о создании раздела по поддержке СО НКО</t>
  </si>
  <si>
    <t>рост числа СО НКО, повышение конкурентоспособности СО НКО</t>
  </si>
  <si>
    <t>Обеспечение освещения деятельности СО НКО, благотворительной деятельности и добровольчества в средствах массовой информации Приморского края</t>
  </si>
  <si>
    <t>5.1.4.2</t>
  </si>
  <si>
    <t>создание раздела на сайте Администрации Приморского края по поддержке СО НКО</t>
  </si>
  <si>
    <t>апрель 2015</t>
  </si>
  <si>
    <r>
      <rPr>
        <b/>
        <sz val="11"/>
        <color indexed="8"/>
        <rFont val="Times New Roman"/>
        <family val="1"/>
        <charset val="204"/>
      </rPr>
      <t xml:space="preserve">Контрольное событие: </t>
    </r>
    <r>
      <rPr>
        <sz val="11"/>
        <color indexed="8"/>
        <rFont val="Times New Roman"/>
        <family val="1"/>
        <charset val="204"/>
      </rPr>
      <t>создан раздел на сайте Администрации Приморского края по поддержке СО НКО</t>
    </r>
  </si>
  <si>
    <t>5.1.4.1.1.</t>
  </si>
  <si>
    <t>в разделе "Приоритетные проекты" на официальном сайте Администрации Приморского края создан раздел по поддержке СО НКО, в котором размещены нормативно-правовые акты Администрации Приморского края, а также размещается актуальная информация в сфере поддержки СО НКО</t>
  </si>
  <si>
    <t>повышение информированности СО НКО об оказываемой поддержке на краевом уровне; рост числа СО НКО, повышение конкурентоспособности СО НКО за счет повышения компетентности сотрудников СО НКО</t>
  </si>
  <si>
    <t>Создание и обеспечение функционирования раздела на сайте Администрации Приморского края по поддержке СО НКО</t>
  </si>
  <si>
    <t>5.1.4.1</t>
  </si>
  <si>
    <t>Поддержка оказывается постоянно в виде информирования о семинарах, конкурсах, грантах. Также путем предоставление устных консультаций по соответствующим вопросам деятельности СО НКО</t>
  </si>
  <si>
    <t>Информационная поддержка СО НКО</t>
  </si>
  <si>
    <t>5.1.4</t>
  </si>
  <si>
    <t>рост числа СО НКО, повышение конкурентоспособности СО НКО за счет предоставления во владение (пользование) имущества Приморского края</t>
  </si>
  <si>
    <t>Предоставление во владение и (или) в пользование СО НКО имущества Приморского края</t>
  </si>
  <si>
    <t>5.1.3.1</t>
  </si>
  <si>
    <t>На официальной странице департамента земельных и имущественных отношении Приморского края опубликовано Извещение от 12.12.2017 о возможности предоставления имущества в безвозмездное пользование СО НКО. Срок приёма заявлений с 13.12.2017 до 11.01.2018.</t>
  </si>
  <si>
    <t>Имущественная поддержка СО НКО</t>
  </si>
  <si>
    <t>5.1.3</t>
  </si>
  <si>
    <t>заключение соглашений с СО НКО о предоставлении субсидии</t>
  </si>
  <si>
    <t>май 2017</t>
  </si>
  <si>
    <t xml:space="preserve">департамент внутренней политики Приморского края </t>
  </si>
  <si>
    <r>
      <rPr>
        <b/>
        <sz val="11"/>
        <color indexed="8"/>
        <rFont val="Times New Roman"/>
        <family val="1"/>
        <charset val="204"/>
      </rPr>
      <t>Контрольное событие</t>
    </r>
    <r>
      <rPr>
        <sz val="11"/>
        <color indexed="8"/>
        <rFont val="Times New Roman"/>
        <family val="1"/>
        <charset val="204"/>
      </rPr>
      <t>: заключены соглашения с СО НКО о предоставлении субсидии</t>
    </r>
  </si>
  <si>
    <t>5.1.2.2</t>
  </si>
  <si>
    <t>проведение конкурсного отбора СО НКО в целях предоставления субсидий из краевого бюджета на частичное возмещение расходов по реализации общественно значимых программ (проектов)</t>
  </si>
  <si>
    <t>март 2017</t>
  </si>
  <si>
    <r>
      <rPr>
        <b/>
        <sz val="11"/>
        <color indexed="8"/>
        <rFont val="Times New Roman"/>
        <family val="1"/>
        <charset val="204"/>
      </rPr>
      <t>Контрольное событие:</t>
    </r>
    <r>
      <rPr>
        <sz val="11"/>
        <color indexed="8"/>
        <rFont val="Times New Roman"/>
        <family val="1"/>
        <charset val="204"/>
      </rPr>
      <t xml:space="preserve"> проведен конкурсный отбор СО НКО в целях предоставления субсидий из краевого бюджета на частичное возмещение расходов по реализации общественно значимых программ (проектов)</t>
    </r>
  </si>
  <si>
    <t>5.1.2.1</t>
  </si>
  <si>
    <t>рост числа СО НКО, осуществляющих деятельность на территории Приморского края, повышение конкурентоспособности СО НКО за счет софинансирования реализации программ (проектов)</t>
  </si>
  <si>
    <t>Профилактика незаконного потребления наркотических средств и психотропных веществ, наркомании, социальная реабилитация, социальная и трудовая реинтеграция лиц, потребляющих наркотические средства или психотропные вещества</t>
  </si>
  <si>
    <t>5.1.2.5</t>
  </si>
  <si>
    <t>Гражданско-патриотическое воспитание, краеведение</t>
  </si>
  <si>
    <t>5.1.2.4</t>
  </si>
  <si>
    <t>Развитие институтов гражданского общества</t>
  </si>
  <si>
    <t>5.1.2.3</t>
  </si>
  <si>
    <t>Укрепление межнациональных, межэтнических и межконфессиональных отношений, профилактика экстремизма и ксенофобии</t>
  </si>
  <si>
    <t>Социальная адаптация инвалидов и их семей</t>
  </si>
  <si>
    <t>создание условий для устойчивой деятельности СО НКО, повышение их активности, снижение финансовых затрат СО НКО, направление средств на реализацию социально значимых уставных задач</t>
  </si>
  <si>
    <t>Финансовая поддержка СО НКО путем предоставления субсидий из краевого бюджета на частичное возмещение расходов по реализации общественно значимых программ (проектов) по направлениям деятельности:</t>
  </si>
  <si>
    <t>5.1.2</t>
  </si>
  <si>
    <t>исследование конкурентной среды СО НКО, изучение эффективности оказания различных форм поддержки для развития СО НКО края</t>
  </si>
  <si>
    <t>декабрь 2015</t>
  </si>
  <si>
    <r>
      <rPr>
        <b/>
        <sz val="11"/>
        <color indexed="8"/>
        <rFont val="Times New Roman"/>
        <family val="1"/>
        <charset val="204"/>
      </rPr>
      <t>Контрольное событие:</t>
    </r>
    <r>
      <rPr>
        <sz val="11"/>
        <color indexed="8"/>
        <rFont val="Times New Roman"/>
        <family val="1"/>
        <charset val="204"/>
      </rPr>
      <t xml:space="preserve"> проведен социологический опрос по вопросам и проблемам деятельности СО НКО</t>
    </r>
  </si>
  <si>
    <t>5.1.1.1</t>
  </si>
  <si>
    <t>департамент внутренней политики Приморского края</t>
  </si>
  <si>
    <t>Проведение социологического опроса по вопросам и проблемам деятельности СО НКО</t>
  </si>
  <si>
    <t>5.1.1</t>
  </si>
  <si>
    <t>обеспечение условий для эффективной деятельности и развития СО НКО, использования возможностей СО НКО в решении задач социального развития Приморского края; изучение эффективности оказания различных форм поддержки СО НКО оказание государственной поддержки региональным общественным организациям, повышение эффективности их участия в развитии региона; реализации организациями общественно полезных программ</t>
  </si>
  <si>
    <t>Основное мероприятие "Поддержка социально ориентированных некоммерческих организаций в Приморском крае"</t>
  </si>
  <si>
    <t>5.1</t>
  </si>
  <si>
    <t xml:space="preserve">Подпрограмма № 5 реализуется в рамках государственной программы Приморского края "Патриотическое воспитание граждан, реализация государственной национальной политики и развитие институтов гражданского общества на территории Приморского края" на 2018-2021 годы" в соответствии с постановлением Администрации Приморского края от 23 мая 2018 года № 239-па </t>
  </si>
  <si>
    <t xml:space="preserve">обеспечение условий для эффективной деятельности и развития СО НКО, использования возможностей СО НКО в решении задач социального развития Приморского края; изучение эффективности оказания различных форм поддержки СО НКО; оказание государственной поддержки региональным общественным организациям, повышение эффективности их участия в развитии региона; реализации организациями общественно полезных программ
</t>
  </si>
  <si>
    <t>департамент земельных и имущественных отношений Приморского края</t>
  </si>
  <si>
    <t xml:space="preserve">Предоставление из краевого бюджета субсидии на иные цели ГБУ "Хозяйственное управление администрации края" (мероприятия по технологическому присоединению к сетям электроснабжения комплекса зданий в б. Боярин, о. Русский, г. Владивосток)
</t>
  </si>
  <si>
    <t>4.3.2</t>
  </si>
  <si>
    <t xml:space="preserve">Обеспечение объектов гражданской обороны
</t>
  </si>
  <si>
    <t>4.2.7</t>
  </si>
  <si>
    <t>Оплата работ "по факту" на основании актов выполненных работ</t>
  </si>
  <si>
    <t xml:space="preserve">Обеспечение деятельности подведомственного краевого государственного казенного учреждения "Представительство Администрации Приморского края при Правительстве Российской Федерации"
</t>
  </si>
  <si>
    <t>4.2.6</t>
  </si>
  <si>
    <t xml:space="preserve">Предоставление из краевого бюджета субсидий подведомственному краевому государственному бюджетному учреждению "Хозяйственное управление администрации края" на иные цели, не связанные с возмещением нормативных затрат при оказании государственных услуг (выполнении работ) в соответствии с государственным заданием (Мероприятия по обеспечению требований пожарной безопасности в краевых государственных учреждениях Приморского края)
</t>
  </si>
  <si>
    <t>4.2.5</t>
  </si>
  <si>
    <t xml:space="preserve">Предоставление из краевого бюджета субсидий подведомственному краевому государственному бюджетному учреждению "Хозяйственное управление администрации края" на иные цели, не связанные с возмещением нормативных затрат при оказании государственных услуг (выполнении работ) в соответствии с государственным заданием (Обеспечение видеонаблюдения и иные мероприятия, направленные на защищенность объектов (территорий) краевых государственных учреждений Приморского края)
</t>
  </si>
  <si>
    <t>4.2.4</t>
  </si>
  <si>
    <t xml:space="preserve">Предоставление из краевого бюджета субсидий подведомственному краевому государственному бюджетному учреждению "Хозяйственное управление администрации края" на иные цели, не связанные с возмещением нормативных затрат при оказании государственных услуг (выполнении работ) в соответствии с государственным заданием (приобретение краевыми государственными учреждениями недвижимого, особо ценного и другого движимого имущества (основные средства)
</t>
  </si>
  <si>
    <t>4.2.3</t>
  </si>
  <si>
    <t xml:space="preserve">Предоставление из краевого бюджета субсидий подведомственному краевому государственному бюджетному учреждению "Хозяйственное управление администрации края" на иные цели, не связанные с возмещением нормативных затрат при оказании государственных услуг (выполнении работ) в соответствии с государственным заданием (проведение капитального ремонта)
</t>
  </si>
  <si>
    <t>4.2.2</t>
  </si>
  <si>
    <t>январь 2018
апрель 2018 г.
июль 2018 г.</t>
  </si>
  <si>
    <t>4.2.1.1.</t>
  </si>
  <si>
    <t xml:space="preserve">Предоставление из краевого бюджета субсидий подведомственному краевому государственному бюджетному учреждению "Хозяйственное управление администрации края" на финансовое обеспечение выполнения государственного задания на оказание государственных услуг (выполнение работ)
</t>
  </si>
  <si>
    <t>4.2.1</t>
  </si>
  <si>
    <t>Предоставление из краевого бюджета субсидий подведомственному краевому государственному бюджетному учреждению «Центр кадастровой оценки Приморского края» на иные цели, не связанные с возмещением нормативных затрат при оказании государственных услуг (выполнении работ) в соответствии с государственным заданием (приобретение краевыми государственными учреждениями недвижимого, особо ценного и другого движимого имущества (основные средства)</t>
  </si>
  <si>
    <t>4.1.5</t>
  </si>
  <si>
    <t>Предоставление из краевого бюджета субсидий подведомственному краевому государственному бюджетному учреждению «Центр кадастровой оценки Приморского края» на финансовое обеспечение выполнения государственного задания на оказание государственных услуг (выполнение работ)</t>
  </si>
  <si>
    <t>4.1.4</t>
  </si>
  <si>
    <t xml:space="preserve">Обеспечение деятельности подведомственного краевого государственного казенного учреждения "Управление землями и имуществом на территории Приморского края"
</t>
  </si>
  <si>
    <t>4.1.3</t>
  </si>
  <si>
    <t xml:space="preserve">Управление и распоряжение имуществом, находящимся в собственности и в ведении Приморского края, в том числе исполнение судебных актов, предусматривающих обращение взыскания на средства краевого бюджета
</t>
  </si>
  <si>
    <t>4.1.2</t>
  </si>
  <si>
    <t xml:space="preserve">исполнение краевого бюджета в части доходов по администрируемым источникам за отчетный период </t>
  </si>
  <si>
    <t xml:space="preserve">март 2018 г.
июнь 2018 г.
сентябрь 2018 г.
</t>
  </si>
  <si>
    <t>4.1.1.3</t>
  </si>
  <si>
    <t>исполнение краевого бюджета в части доходов по администрируемым источникам за отчетный период и проведение претензионно-исковой работы</t>
  </si>
  <si>
    <t>4.1.1.2.</t>
  </si>
  <si>
    <t>исполнение плана проверок сохранности использования по назначению краевого имущества, утвержденного приказом департамента</t>
  </si>
  <si>
    <t>январь 2018
июль 2018</t>
  </si>
  <si>
    <r>
      <rPr>
        <b/>
        <sz val="12"/>
        <rFont val="Times New Roman"/>
        <family val="1"/>
        <charset val="204"/>
      </rPr>
      <t xml:space="preserve">дата наступления контрольного события (месяц, год): </t>
    </r>
    <r>
      <rPr>
        <sz val="12"/>
        <rFont val="Times New Roman"/>
        <family val="1"/>
        <charset val="204"/>
      </rPr>
      <t xml:space="preserve">
январь, июль 2015 г. 
январь, июль 2016 г. 
январь, июль 2017 г. 
январь, июль 2018 г. 
январь, июль 2019 г. 
январь, июль 2020 г. </t>
    </r>
  </si>
  <si>
    <t>4.1.1.1.</t>
  </si>
  <si>
    <t xml:space="preserve">обеспечение учета имущества Приморского края, формирование в отношении него полных и достоверных сведений. Пополнение краевого бюджета. Обеспечение эффективного использования краевого имущества
</t>
  </si>
  <si>
    <t>Руководство и управление в сфере установленных функций органов государственной власти Приморского края</t>
  </si>
  <si>
    <t>4.1.1</t>
  </si>
  <si>
    <t xml:space="preserve">дата наступления контрольного события (месяц, год):
октябрь 2017 г.
</t>
  </si>
  <si>
    <t>департамент финансов Приморского края</t>
  </si>
  <si>
    <r>
      <rPr>
        <b/>
        <sz val="11"/>
        <rFont val="Times New Roman"/>
        <family val="1"/>
        <charset val="204"/>
      </rPr>
      <t xml:space="preserve">Контрольное событие 1 
</t>
    </r>
    <r>
      <rPr>
        <sz val="11"/>
        <rFont val="Times New Roman"/>
        <family val="1"/>
        <charset val="204"/>
      </rPr>
      <t>внесен в Законодательное Собрание Приморского края проект закона о краевом бюджете на очередной финансовый год и плановый период в части долговой политики Приморского края</t>
    </r>
  </si>
  <si>
    <t>Распоряжение Губернатора Приморского края от 22.10.2018  № 236-рг "О внесении на рассмотрение Законодательного Собрания Приморского края проекта закона Приморского края "О краевом бюджете на 2019 год и плановый период 2020 и 2021 годов"</t>
  </si>
  <si>
    <r>
      <rPr>
        <b/>
        <sz val="11"/>
        <rFont val="Times New Roman"/>
        <family val="1"/>
        <charset val="204"/>
      </rPr>
      <t>дата наступления контрольного события (месяц, год):</t>
    </r>
    <r>
      <rPr>
        <sz val="11"/>
        <rFont val="Times New Roman"/>
        <family val="1"/>
        <charset val="204"/>
      </rPr>
      <t xml:space="preserve">
октябрь 2015 г.
октябрь 2016 г.
октябрь 2017 г.
</t>
    </r>
    <r>
      <rPr>
        <b/>
        <sz val="11"/>
        <rFont val="Times New Roman"/>
        <family val="1"/>
        <charset val="204"/>
      </rPr>
      <t xml:space="preserve">октябрь 2018 </t>
    </r>
    <r>
      <rPr>
        <sz val="11"/>
        <rFont val="Times New Roman"/>
        <family val="1"/>
        <charset val="204"/>
      </rPr>
      <t>г.
октябрь 2019 г.                                                                                                                                                                                                                                                                                                      октябрь 2020 г.</t>
    </r>
  </si>
  <si>
    <r>
      <rPr>
        <b/>
        <sz val="11"/>
        <rFont val="Times New Roman"/>
        <family val="1"/>
        <charset val="204"/>
      </rPr>
      <t>Контрольное событие:</t>
    </r>
    <r>
      <rPr>
        <sz val="11"/>
        <rFont val="Times New Roman"/>
        <family val="1"/>
        <charset val="204"/>
      </rPr>
      <t xml:space="preserve">
внесен в Законодательное Собрание Приморского края проект закона о краевом бюджете на очередной финансовый год и плановый период  в части долговой политики Приморского края</t>
    </r>
  </si>
  <si>
    <t>В соответствии с проектом изменений в программу расходы по данному мероприятию сокращены на 444 294,40 тыс. рублей и составили 150 000,00 тыс. рублей. Исполнено за 2018 год – 3 768,96 тыс. рублей (2,5%). Расходы на мероприятие «Совершенствование управления  государственным долгом Приморского края» в отчетном периоде осуществлялись в соответствии с условиями принятых долговых обязательств, исходя из объемов полученных кредитов, процентных ставок и сроков пользования кредитами.</t>
  </si>
  <si>
    <t>На мероприятие "Совершенствование управления государственным долгом Приморского края" предусмотрено 594 294,40 тыс.рублей, исполнение составило 3 768,96 тыс. рублей.</t>
  </si>
  <si>
    <t xml:space="preserve">дата наступления контрольного события (месяц, год):
декабрь 2018 г.
</t>
  </si>
  <si>
    <t xml:space="preserve">Осуществлена среднекраевая комплексная оценка качества управления бюджетным процессом в соответствии с приказом департамента финансов Приморского края от 16.03.2011 N 8 «О порядке осуществления мониторинга и оценки качества управления бюджетным процессом в городских округах (муниципальных районах) Приморского края», результаты рейтинга размещены на странице департамента финансов Приморского края официального сайта Администрации Приморского края в подразделе «Информация и методические рекомендации» </t>
  </si>
  <si>
    <t xml:space="preserve">дата наступления контрольного события (месяц, год):
июль 2018 г.
                                                                                                                                                                                                                                                                                                  </t>
  </si>
  <si>
    <r>
      <rPr>
        <b/>
        <sz val="11"/>
        <rFont val="Times New Roman"/>
        <family val="1"/>
        <charset val="204"/>
      </rPr>
      <t xml:space="preserve">Контрольное событие 1 
</t>
    </r>
    <r>
      <rPr>
        <sz val="11"/>
        <rFont val="Times New Roman"/>
        <family val="1"/>
        <charset val="204"/>
      </rPr>
      <t xml:space="preserve">осуществлена среднекраевая комплексная оценка качества управления бюджетным процессом в соответствии с приказом департамента финансов Приморского края от 16 марта 2011 года "О порядке осуществления мониторинга и оценки качества управления бюджетным процессом в городских округах (муниципальных районах) Приморского края </t>
    </r>
  </si>
  <si>
    <t>утверждение Администрацией Приморского края нормативов формирования расходов на содержание органов местного самоуправления городских округов, муниципальных районов, городских и сельских поселений, входящих в состав муниципальных районов Приморского края, на очередной финансовый год</t>
  </si>
  <si>
    <r>
      <rPr>
        <b/>
        <sz val="11"/>
        <rFont val="Times New Roman"/>
        <family val="1"/>
        <charset val="204"/>
      </rPr>
      <t>дата наступления контрольного события (месяц, год):</t>
    </r>
    <r>
      <rPr>
        <sz val="11"/>
        <rFont val="Times New Roman"/>
        <family val="1"/>
        <charset val="204"/>
      </rPr>
      <t xml:space="preserve">
декабрь 2015 г.
декабрь 2016 г.
декабрь 2017 г.
декабрь 2018 г.
декабрь 2019 г.                                                                                                                                                                                                                                                  декабрь 2020 г.</t>
    </r>
  </si>
  <si>
    <r>
      <rPr>
        <b/>
        <sz val="11"/>
        <rFont val="Times New Roman"/>
        <family val="1"/>
        <charset val="204"/>
      </rPr>
      <t>Контрольное событие:</t>
    </r>
    <r>
      <rPr>
        <sz val="11"/>
        <rFont val="Times New Roman"/>
        <family val="1"/>
        <charset val="204"/>
      </rPr>
      <t xml:space="preserve">
утверждены Администрацией Приморского края нормативы формирования расходов на содержание органов местного самоуправления городских округов, муниципальных районов, городских и сельских поселений, входящих в состав муниципальных районов Приморского края, на очередной финансовый год</t>
    </r>
  </si>
  <si>
    <t>3.2.2.3.</t>
  </si>
  <si>
    <t>осуществление среднекраевой комплексной оценки качества управления бюджетным процессом в соответствии с приказом департамента финансов Приморского края от 16.03.2011 № 8 «О порядке осуществления мониторинга и оценки качества управления бюджетным процессом в городских округах (муниципальных районах) Приморского края»</t>
  </si>
  <si>
    <r>
      <rPr>
        <b/>
        <sz val="11"/>
        <rFont val="Times New Roman"/>
        <family val="1"/>
        <charset val="204"/>
      </rPr>
      <t>дата наступления контрольного события (месяц, год):</t>
    </r>
    <r>
      <rPr>
        <sz val="11"/>
        <rFont val="Times New Roman"/>
        <family val="1"/>
        <charset val="204"/>
      </rPr>
      <t xml:space="preserve">
июль 2015 г.
июль 2016 г.
июль 2017 г.
июль 2018 г.
июль 2019 г.                                                                                                                                                                                                                                                                                                              июль 2020 г.</t>
    </r>
  </si>
  <si>
    <r>
      <rPr>
        <b/>
        <sz val="11"/>
        <rFont val="Times New Roman"/>
        <family val="1"/>
        <charset val="204"/>
      </rPr>
      <t>Контрольное событие:</t>
    </r>
    <r>
      <rPr>
        <sz val="11"/>
        <rFont val="Times New Roman"/>
        <family val="1"/>
        <charset val="204"/>
      </rPr>
      <t xml:space="preserve">
осуществлена среднекраевая комплексная оценка качества управления бюджетным процессом в соответствии с приказом департамента финансов Приморского края от 16.03.2011 № 8 «О порядке осуществления мониторинга и оценки качества управления бюджетным процессом в городских округах (муниципальных районах) Приморского края»</t>
    </r>
  </si>
  <si>
    <t>3.2.2.2.</t>
  </si>
  <si>
    <t>внесение в Законодательное Собрание Приморского края проекта закона Приморского края «О внесении изменений в Закон Приморского края от 02.08.2005     № 271-КЗ «О бюджетном устройстве, бюджетном процессе и межбюджетных отношениях в Приморском крае»</t>
  </si>
  <si>
    <r>
      <rPr>
        <b/>
        <sz val="11"/>
        <rFont val="Times New Roman"/>
        <family val="1"/>
        <charset val="204"/>
      </rPr>
      <t>дата наступления контрольного события (месяц, год):</t>
    </r>
    <r>
      <rPr>
        <sz val="11"/>
        <rFont val="Times New Roman"/>
        <family val="1"/>
        <charset val="204"/>
      </rPr>
      <t xml:space="preserve">
декабрь 2015 г. </t>
    </r>
  </si>
  <si>
    <r>
      <rPr>
        <b/>
        <sz val="11"/>
        <rFont val="Times New Roman"/>
        <family val="1"/>
        <charset val="204"/>
      </rPr>
      <t>Контрольное событие:</t>
    </r>
    <r>
      <rPr>
        <sz val="11"/>
        <rFont val="Times New Roman"/>
        <family val="1"/>
        <charset val="204"/>
      </rPr>
      <t xml:space="preserve">
внесен в Законодательное Собрание Приморского края проект закона Приморского края «О внесении изменений в Закон Приморского края от 02.08.2005 № 271-КЗ «О бюджетном устройстве, бюджетном процессе и межбюджетных отношениях в Приморском крае»</t>
    </r>
  </si>
  <si>
    <t>3.2.2.1.</t>
  </si>
  <si>
    <t xml:space="preserve">С учетом проекта изменений в программу плановые назначения по данному мероприятию составили  2 222 412,98 тыс. рублей. Исполнение составило 2 219 750,15 тыс. рублей (99,9%). В соответствии с проектом изменений в программу увеличены расходы на межбюджетные трансферты бюджетам муниципальных образований Приморского края на 450 000,00 тыс. рублей в целях обеспечения сбалансированности местных бюджетов </t>
  </si>
  <si>
    <t>На основное мероприятие «Совершенствование межбюджетных отношений в Приморском крае»  предусмотрено 2 024 438,98 тыс. рублей, исполнение составило 2 471 776,15 тыс. рублей.</t>
  </si>
  <si>
    <t xml:space="preserve">Распоряжение АПК от 27.04.2018  № 124-ра «Об утверждении отчета об исполнении краевого бюджета за 1 квартал 2018 года», распоряжение АПК от 06.08.2018  № 253-ра «Об утверждении отчета об исполнении краевого бюджета за 1 полугодие 2018 года»          </t>
  </si>
  <si>
    <t xml:space="preserve">дата наступления контрольного события (месяц, год):
май, август, ноябрь 2018 г.                                                                                                                                                                                                                                                            </t>
  </si>
  <si>
    <r>
      <rPr>
        <b/>
        <sz val="11"/>
        <rFont val="Times New Roman"/>
        <family val="1"/>
        <charset val="204"/>
      </rPr>
      <t xml:space="preserve">Контрольное событие 4 
</t>
    </r>
    <r>
      <rPr>
        <sz val="11"/>
        <rFont val="Times New Roman"/>
        <family val="1"/>
        <charset val="204"/>
      </rPr>
      <t xml:space="preserve">утвержден Администрацией Приморского края отчет об исполнении краевого бюджета за 1 квартал, полугодие, 9 месяцев текущего года </t>
    </r>
  </si>
  <si>
    <t xml:space="preserve">Распоряжение Губернатора Приморского края от 14.05.2018  № 95-рг «О внесении на рассмотрение Законодательного Собрания Приморского края проекта закона Приморского края «Об исполнении краевого бюджета за 2017 год»      </t>
  </si>
  <si>
    <t>дата наступления контрольного события (месяц, год):
май 2018 г..</t>
  </si>
  <si>
    <r>
      <t xml:space="preserve">Контрольное событие 3:
</t>
    </r>
    <r>
      <rPr>
        <sz val="12"/>
        <color indexed="8"/>
        <rFont val="Times New Roman"/>
        <family val="1"/>
        <charset val="204"/>
      </rPr>
      <t xml:space="preserve">внесен в Законодательное Собрание Приморского края проект  закона Приморского края об исполнении краевого бюджета за отчетный год </t>
    </r>
  </si>
  <si>
    <t>дата наступления контрольного события (месяц, год):
октябрь 2018 г.</t>
  </si>
  <si>
    <r>
      <rPr>
        <b/>
        <sz val="11"/>
        <rFont val="Times New Roman"/>
        <family val="1"/>
        <charset val="204"/>
      </rPr>
      <t xml:space="preserve">Контрольное событие 2 
</t>
    </r>
    <r>
      <rPr>
        <sz val="11"/>
        <rFont val="Times New Roman"/>
        <family val="1"/>
        <charset val="204"/>
      </rPr>
      <t>внесен в Законодательное собрание Приморского края проект закона о краевом бюджете на очередной финансовый год и плановый период в программном формате</t>
    </r>
  </si>
  <si>
    <t>Основные направления бюджетной и налоговой политики Приморского края на очередной финансовый год и плановый период, размещены на сайте департамента финансов Приморского края</t>
  </si>
  <si>
    <t>дата наступления контрольного события (месяц, год):
июль 2018 г.</t>
  </si>
  <si>
    <r>
      <rPr>
        <b/>
        <sz val="11"/>
        <rFont val="Times New Roman"/>
        <family val="1"/>
        <charset val="204"/>
      </rPr>
      <t xml:space="preserve">Контрольное событие 1 
</t>
    </r>
    <r>
      <rPr>
        <sz val="11"/>
        <rFont val="Times New Roman"/>
        <family val="1"/>
        <charset val="204"/>
      </rPr>
      <t>разработаны основные направления бюджетной и налоговой политики Приморского края на очередной финансовый год и плановый период, размещены на сайте департамента финансов Приморского края</t>
    </r>
  </si>
  <si>
    <t>утверждение Администрацией Приморского края  отчета об исполнении краевого бюджета за 1 квартал, полугодие, 9 месяцев текущего года</t>
  </si>
  <si>
    <r>
      <rPr>
        <b/>
        <sz val="11"/>
        <rFont val="Times New Roman"/>
        <family val="1"/>
        <charset val="204"/>
      </rPr>
      <t>дата наступления контрольного события (месяц, год):</t>
    </r>
    <r>
      <rPr>
        <sz val="11"/>
        <rFont val="Times New Roman"/>
        <family val="1"/>
        <charset val="204"/>
      </rPr>
      <t xml:space="preserve">
май, август, ноябрь 2015 г.,
май, август, ноябрь 2016 г.,
май, август, ноябрь 2017 г.
май, август, ноябрь 2018 г.
май, август, ноябрь 2019 г.                                                                                                                                                                                                                                                                                   май, август, ноябрь 2020 г.</t>
    </r>
  </si>
  <si>
    <r>
      <rPr>
        <b/>
        <sz val="11"/>
        <rFont val="Times New Roman"/>
        <family val="1"/>
        <charset val="204"/>
      </rPr>
      <t>Контрольное событие:</t>
    </r>
    <r>
      <rPr>
        <sz val="11"/>
        <rFont val="Times New Roman"/>
        <family val="1"/>
        <charset val="204"/>
      </rPr>
      <t xml:space="preserve">
утвержден Администрацией Приморского края  отчет об исполнении краевого бюджета за 1 квартал, полугодие, 9 месяцев текущего года</t>
    </r>
  </si>
  <si>
    <t>3.1.1.4.</t>
  </si>
  <si>
    <t xml:space="preserve">внесение в Законодательное Собрание Приморского края проекта закона Приморского края об исполнении краевого бюджета за отчетный год </t>
  </si>
  <si>
    <r>
      <rPr>
        <b/>
        <sz val="11"/>
        <rFont val="Times New Roman"/>
        <family val="1"/>
        <charset val="204"/>
      </rPr>
      <t>дата наступления контрольного события (месяц, год):</t>
    </r>
    <r>
      <rPr>
        <sz val="11"/>
        <rFont val="Times New Roman"/>
        <family val="1"/>
        <charset val="204"/>
      </rPr>
      <t xml:space="preserve">
май 2015 г.
май 2016 г.
май 2017 г. 
май 2018 г.
май 2019 г.                                                                                                                                                                                                                                                                                                                    май 2020 г.</t>
    </r>
  </si>
  <si>
    <r>
      <rPr>
        <b/>
        <sz val="11"/>
        <rFont val="Times New Roman"/>
        <family val="1"/>
        <charset val="204"/>
      </rPr>
      <t>Контрольное событие:</t>
    </r>
    <r>
      <rPr>
        <sz val="11"/>
        <rFont val="Times New Roman"/>
        <family val="1"/>
        <charset val="204"/>
      </rPr>
      <t xml:space="preserve">
внесен в Законодательное Собрание Приморского края проект  закона Приморского края об исполнении краевого бюджета за отчетный год </t>
    </r>
  </si>
  <si>
    <t>3.1.1.3.</t>
  </si>
  <si>
    <t xml:space="preserve">внесение в Законодательное Собрание Приморского края проекта закона о краевом бюджете на очередной финансовый год и плановый период в программном формате </t>
  </si>
  <si>
    <r>
      <rPr>
        <b/>
        <sz val="11"/>
        <rFont val="Times New Roman"/>
        <family val="1"/>
        <charset val="204"/>
      </rPr>
      <t>дата наступления контрольного события (месяц, год):</t>
    </r>
    <r>
      <rPr>
        <sz val="11"/>
        <rFont val="Times New Roman"/>
        <family val="1"/>
        <charset val="204"/>
      </rPr>
      <t xml:space="preserve">
октябрь 2015 г.
октябрь 2016 г.
октябрь 2017 г.
октябрь 2018 г.
октябрь 2019 г.                                                                                                                                                                                                                                                                                          октябрь 2020 г.</t>
    </r>
  </si>
  <si>
    <r>
      <rPr>
        <b/>
        <sz val="11"/>
        <rFont val="Times New Roman"/>
        <family val="1"/>
        <charset val="204"/>
      </rPr>
      <t>Контрольное событие:</t>
    </r>
    <r>
      <rPr>
        <sz val="11"/>
        <rFont val="Times New Roman"/>
        <family val="1"/>
        <charset val="204"/>
      </rPr>
      <t xml:space="preserve">
внесен в Законодательное Собрание Приморского края проект закона о краевом бюджете на очередной финансовый год и плановый период в программном формате </t>
    </r>
  </si>
  <si>
    <t>3.1.1.2.</t>
  </si>
  <si>
    <t xml:space="preserve">разработаны  основные направления бюджетной и налоговой политики Приморского края  на очередной финансовый год и плановый период, размещены на сайте департамента финансов Приморского края </t>
  </si>
  <si>
    <r>
      <rPr>
        <b/>
        <sz val="11"/>
        <rFont val="Times New Roman"/>
        <family val="1"/>
        <charset val="204"/>
      </rPr>
      <t>дата наступления контрольного события (месяц, год):</t>
    </r>
    <r>
      <rPr>
        <sz val="11"/>
        <rFont val="Times New Roman"/>
        <family val="1"/>
        <charset val="204"/>
      </rPr>
      <t xml:space="preserve">
июль 2015 г.
июль 2016 г.
июль 2017 г. 
июль 2018 г.
июль 2019 г.                                                                                                                                                                                                                                                                                                      июль 2020 г.</t>
    </r>
  </si>
  <si>
    <r>
      <rPr>
        <b/>
        <sz val="11"/>
        <rFont val="Times New Roman"/>
        <family val="1"/>
        <charset val="204"/>
      </rPr>
      <t>Контрольное событие:</t>
    </r>
    <r>
      <rPr>
        <sz val="11"/>
        <rFont val="Times New Roman"/>
        <family val="1"/>
        <charset val="204"/>
      </rPr>
      <t xml:space="preserve">
разработаны  основные направления бюджетной и налоговой политики Приморского края  на очередной финансовый год и плановый период, размещены на сайте департамента финансов Приморского края </t>
    </r>
  </si>
  <si>
    <t>3.1.1.1</t>
  </si>
  <si>
    <t>В соответствии с проектом постановления о внесении изменений в госпрограмму расходы по мероприятию «Управление бюджетным процессом»  приведены в соответствии  Закону ПК от 21.12.2017  № 218-КЗ «О краевом бюджете на 2018 год и плановый период 2019 и 2020 годов» ( в ред. от 03.12.2018 № 396-КЗ) С учетом проекта изменений в программу плановые назначения по данному мероприятию сокращены на 21 377,31 тыс. рублей и составили 114 150,96 тыс. рублей. Фактическое исполнение- 103 668,80 тыс. рублей  (90,8 %).</t>
  </si>
  <si>
    <t xml:space="preserve">На мероприятие "Управление бюджетным процессом" предусмотрено  134 528,27 тыс. рублей, 
фактическое исполнение составило 103 668,80 тыс. рублей </t>
  </si>
  <si>
    <t>Организация и проведение:
    мероприятий по празднованию Дня российского предпринимателя; 
   ежегодной краевой конференции предпринимателей</t>
  </si>
  <si>
    <t>Реализация мероприятия в 2018 году не планируется.</t>
  </si>
  <si>
    <t>Предоставление субсидий субъектам малого и среднего предпринимательства на возмещение части затрат, связанных с созданием и (или) обеспечением деятельности центров молодежного инновационного творчества</t>
  </si>
  <si>
    <t>2.2.10.</t>
  </si>
  <si>
    <t>Финансовая поддержка муниципальных программ развития малого и среднего предпринимательства в виде предоставления субсидии бюджетам муниципальных образований, в том числе отнесенных к монопрофильным, на поддержку муниципальных программ развития малого  и среднего предпринимательства</t>
  </si>
  <si>
    <t>2.2.8.</t>
  </si>
  <si>
    <t xml:space="preserve">повышение конкурентоспособности субъектов малого и среднего предпринимательства Приморского края в приоритетных сферах экономики, развитие лизинга оборудования
</t>
  </si>
  <si>
    <t>Предоставление субсидий субъектам малого и среднего предпринимательства на возмещение затрат, связанных с уплатой лизинговых платежей по договорам финансовой аренды (лизинга)</t>
  </si>
  <si>
    <t>2.2.2.</t>
  </si>
  <si>
    <t>повышение конкурентоспособности субъектов малого предпримательства Приморского края в приоритетных сферах экономики, рост числа предпринимателей</t>
  </si>
  <si>
    <t xml:space="preserve">повышение конкурентоспособности субъектов малого и среднего предпринимательства Приморского края в приоритетных сферах экономики
</t>
  </si>
  <si>
    <t xml:space="preserve">Субсидии на реализацию мероприятий по созданию и (или) развитию частных промышленных парков
</t>
  </si>
  <si>
    <t>2.1.8.</t>
  </si>
  <si>
    <t xml:space="preserve">повышение конкурентоспособности малых и средних предприятий Приморского края в приоритетных сферах экономики
</t>
  </si>
  <si>
    <t xml:space="preserve">Предоставление субсидий автономной некоммерческой организации "Центр кластерного развития Приморского края" на предоставление услуг субъектам малого и среднего предпринимательства в целях развития территориальных кластеров
</t>
  </si>
  <si>
    <t>2.1.7.</t>
  </si>
  <si>
    <t>Субсидии в виде имущественного взноса автономной некоммерческой организации "Инжиниринговый центр Приморского края"</t>
  </si>
  <si>
    <t>2.1.6.</t>
  </si>
  <si>
    <t xml:space="preserve">Предоставление субсидий автономной некоммерческой организации "Инжиниринговый центр Приморского края" на предоставление услуг субъектам малого и среднего предпринимательства в области промышленного производства
</t>
  </si>
  <si>
    <t>2.1.5.</t>
  </si>
  <si>
    <t>Заключены соглашения с НО «Гарантийный фонд Приморского края» о предоставлении в 2018 году субсидий: в размере 56 818 181,82 руб. (из краевого и федерального бюджетов) и в размере 13 181 818,18 руб. (из краевого бюджета).
Субсидии перечислены Гарантийному фонду в полном объеме. 
За 2018 год Фондом выдано 152 поручительства субъектам малого и среднего предпринимательства на общую сумму 1 328 073 912,57 руб. Общий объем кредитов, выданных под поручительства Фонда, составил 3 020 863 890,64 руб.</t>
  </si>
  <si>
    <r>
      <rPr>
        <b/>
        <sz val="11"/>
        <rFont val="Times New Roman"/>
        <family val="1"/>
        <charset val="204"/>
      </rPr>
      <t xml:space="preserve">дата наступления контрольного события (месяц, год):
</t>
    </r>
    <r>
      <rPr>
        <sz val="11"/>
        <rFont val="Times New Roman"/>
        <family val="1"/>
        <charset val="204"/>
      </rPr>
      <t>март, ноябрь 2018 г.</t>
    </r>
  </si>
  <si>
    <r>
      <rPr>
        <b/>
        <sz val="11"/>
        <rFont val="Times New Roman"/>
        <family val="1"/>
        <charset val="204"/>
      </rPr>
      <t>Контрольное событие:</t>
    </r>
    <r>
      <rPr>
        <sz val="11"/>
        <rFont val="Times New Roman"/>
        <family val="1"/>
        <charset val="204"/>
      </rPr>
      <t xml:space="preserve">
заключено соглашение между департаментом экономики и развития предпринимательства Приморского края и АНО «Региональный центр координации поддержки экспортно ориентированных субъектов малого и среднего предпринимательства Приморского края» о предоставлении субсидии из краевого бюджета, федерального бюджета</t>
    </r>
  </si>
  <si>
    <t>2.1.2.1.</t>
  </si>
  <si>
    <t>разработанное техническое задание проекта стратегии социально-экономического развития Приморского края</t>
  </si>
  <si>
    <t>департамент проектного управления Приморского края</t>
  </si>
  <si>
    <t xml:space="preserve">проведение заседания Общественного экспертного совета по привлечению инвестиций в Приморский край и(или) заседания Совета по привлечению инвестиций в экономику Приморского края при Губернаторе Приморского края </t>
  </si>
  <si>
    <r>
      <rPr>
        <b/>
        <sz val="12"/>
        <rFont val="Times New Roman"/>
        <family val="1"/>
        <charset val="204"/>
      </rPr>
      <t xml:space="preserve">дата наступления контрольного события (месяц, год):
февраль, март, май, июнь, июль, август </t>
    </r>
    <r>
      <rPr>
        <sz val="12"/>
        <rFont val="Times New Roman"/>
        <family val="1"/>
        <charset val="204"/>
      </rPr>
      <t>2018</t>
    </r>
  </si>
  <si>
    <r>
      <rPr>
        <b/>
        <sz val="11"/>
        <rFont val="Times New Roman"/>
        <family val="1"/>
        <charset val="204"/>
      </rPr>
      <t>Контрольное событие:</t>
    </r>
    <r>
      <rPr>
        <sz val="11"/>
        <rFont val="Times New Roman"/>
        <family val="1"/>
        <charset val="204"/>
      </rPr>
      <t xml:space="preserve">
проведено заседание Общественного экспертного совета по привлечению инвестиций в Приморский край и(или) заседание Совета по привлечению инвестиций в экономику Приморского края при Губернаторе Приморского края </t>
    </r>
  </si>
  <si>
    <t>1.5.1.7.</t>
  </si>
  <si>
    <t xml:space="preserve">отчет о внедрении Стандарта развития конкуренции в Приморском крае рассмотрен на заседании Совета по содействию развитию конкуренции в Приморском крае 6 марта 2018 года. </t>
  </si>
  <si>
    <t>28 февраля 2018</t>
  </si>
  <si>
    <r>
      <rPr>
        <b/>
        <sz val="12"/>
        <rFont val="Times New Roman"/>
        <family val="1"/>
        <charset val="204"/>
      </rPr>
      <t>дата наступления контрольного события (месяц, год):</t>
    </r>
    <r>
      <rPr>
        <sz val="12"/>
        <rFont val="Times New Roman"/>
        <family val="1"/>
        <charset val="204"/>
      </rPr>
      <t xml:space="preserve">
февраль 2016 г.
февраль 2017 г.
</t>
    </r>
    <r>
      <rPr>
        <b/>
        <sz val="12"/>
        <rFont val="Times New Roman"/>
        <family val="1"/>
        <charset val="204"/>
      </rPr>
      <t>февраль 2018 г.</t>
    </r>
    <r>
      <rPr>
        <sz val="12"/>
        <rFont val="Times New Roman"/>
        <family val="1"/>
        <charset val="204"/>
      </rPr>
      <t xml:space="preserve">
февраль 2019 г.
февраль 2020 г.</t>
    </r>
  </si>
  <si>
    <r>
      <rPr>
        <b/>
        <sz val="11"/>
        <rFont val="Times New Roman"/>
        <family val="1"/>
        <charset val="204"/>
      </rPr>
      <t>Контрольное событие:</t>
    </r>
    <r>
      <rPr>
        <sz val="11"/>
        <rFont val="Times New Roman"/>
        <family val="1"/>
        <charset val="204"/>
      </rPr>
      <t xml:space="preserve">
рассмотрен отчет о внедрении Стандарта развития конкуренции в Приморском крае  на заседании Совета по содействию развития конкуренции в Приморском крае</t>
    </r>
  </si>
  <si>
    <t>1.5.1.6.</t>
  </si>
  <si>
    <t>разработана дорожная карта по содействию развитию конкуренции на приоритетных и социально значимых рынках для содействия развитию конкуренции в Приморском крае</t>
  </si>
  <si>
    <r>
      <rPr>
        <b/>
        <sz val="11"/>
        <rFont val="Times New Roman"/>
        <family val="1"/>
        <charset val="204"/>
      </rPr>
      <t>дата наступления контрольного события (месяц, год):</t>
    </r>
    <r>
      <rPr>
        <sz val="11"/>
        <rFont val="Times New Roman"/>
        <family val="1"/>
        <charset val="204"/>
      </rPr>
      <t xml:space="preserve">
ноябрь 2015 г.</t>
    </r>
  </si>
  <si>
    <r>
      <rPr>
        <b/>
        <sz val="11"/>
        <rFont val="Times New Roman"/>
        <family val="1"/>
        <charset val="204"/>
      </rPr>
      <t>Контрольное событие:</t>
    </r>
    <r>
      <rPr>
        <sz val="11"/>
        <rFont val="Times New Roman"/>
        <family val="1"/>
        <charset val="204"/>
      </rPr>
      <t xml:space="preserve">
разработана дорожная карта по содействию развитию конкуренции на приоритетных и социально значимых рынках  для содействия развитию конкуренции в Приморском крае</t>
    </r>
  </si>
  <si>
    <t>1.5.1.5.</t>
  </si>
  <si>
    <t>утверждение Губернатором Приморского края перечня приоритетных и социально значимых рынков  для содействия развитию конкуренции в Приморском крае</t>
  </si>
  <si>
    <r>
      <rPr>
        <b/>
        <sz val="11"/>
        <rFont val="Times New Roman"/>
        <family val="1"/>
        <charset val="204"/>
      </rPr>
      <t>дата наступления контрольного события (месяц, год):</t>
    </r>
    <r>
      <rPr>
        <sz val="11"/>
        <rFont val="Times New Roman"/>
        <family val="1"/>
        <charset val="204"/>
      </rPr>
      <t xml:space="preserve">
сентябрь 2015 г.</t>
    </r>
  </si>
  <si>
    <r>
      <rPr>
        <b/>
        <sz val="11"/>
        <rFont val="Times New Roman"/>
        <family val="1"/>
        <charset val="204"/>
      </rPr>
      <t>Контрольное событие:</t>
    </r>
    <r>
      <rPr>
        <sz val="11"/>
        <rFont val="Times New Roman"/>
        <family val="1"/>
        <charset val="204"/>
      </rPr>
      <t xml:space="preserve">
утвержден Губернатором Приморского края перечень приоритетных и социально значимых рынков  для содействия развитию конкуренции в Приморском крае</t>
    </r>
  </si>
  <si>
    <t>1.5.1.4.</t>
  </si>
  <si>
    <t>размещение проекта перечня приоритетных и социально значимых рынков  для содействия развитию конкуренции в Приморском крае на официальном сайте  департамента экономики и развития предпринимательства Приморского края  для публичного обсуждения</t>
  </si>
  <si>
    <r>
      <rPr>
        <b/>
        <sz val="11"/>
        <rFont val="Times New Roman"/>
        <family val="1"/>
        <charset val="204"/>
      </rPr>
      <t>дата наступления контрольного события (месяц, год):</t>
    </r>
    <r>
      <rPr>
        <sz val="11"/>
        <rFont val="Times New Roman"/>
        <family val="1"/>
        <charset val="204"/>
      </rPr>
      <t xml:space="preserve">
июль 2015 г.</t>
    </r>
  </si>
  <si>
    <r>
      <rPr>
        <b/>
        <sz val="11"/>
        <rFont val="Times New Roman"/>
        <family val="1"/>
        <charset val="204"/>
      </rPr>
      <t>Контрольное событие:</t>
    </r>
    <r>
      <rPr>
        <sz val="11"/>
        <rFont val="Times New Roman"/>
        <family val="1"/>
        <charset val="204"/>
      </rPr>
      <t xml:space="preserve">
сформирован проект перечня приоритетных и социально значимых рынков  для содействия развитию конкуренции в Приморском крае</t>
    </r>
  </si>
  <si>
    <t>1.5.1.3.</t>
  </si>
  <si>
    <r>
      <rPr>
        <b/>
        <sz val="11"/>
        <rFont val="Times New Roman"/>
        <family val="1"/>
        <charset val="204"/>
      </rPr>
      <t xml:space="preserve">дата наступления контрольного события (месяц, год): </t>
    </r>
    <r>
      <rPr>
        <sz val="11"/>
        <rFont val="Times New Roman"/>
        <family val="1"/>
        <charset val="204"/>
      </rPr>
      <t xml:space="preserve">
апрель 2015 г.</t>
    </r>
  </si>
  <si>
    <t>1.5.1.2.</t>
  </si>
  <si>
    <t xml:space="preserve">подготовлен отчет о состоянии конкуренции в Приморском крае. Информация о ходе выполнения мероприятий по проведению мониторинга состояния и развития конкурентной среды на рынках товаров и услуг в ходе реализации государственной программы «Экономическое развитие и инновационная экономика Приморского края» на 2013-2020 годы   размещена в информационно-телекоммуникационной сети Интернет на официальном сайте Администрации Приморского края.  </t>
  </si>
  <si>
    <t>подготовлен отчет о состоянии конкуренции в Приморском крае</t>
  </si>
  <si>
    <t>31 октябрь 2018 года</t>
  </si>
  <si>
    <r>
      <t xml:space="preserve">дата наступления контрольного события (месяц, год):
январь, апрель, июль, октябрь 2015 г.
январь, апрель, июль, октябрь 2016 г.
январь, апрель, июль, октябрь 2017 г.
январь, апрель, июль, </t>
    </r>
    <r>
      <rPr>
        <u/>
        <sz val="11"/>
        <rFont val="Times New Roman"/>
        <family val="1"/>
        <charset val="204"/>
      </rPr>
      <t>октябрь</t>
    </r>
    <r>
      <rPr>
        <sz val="11"/>
        <rFont val="Times New Roman"/>
        <family val="1"/>
        <charset val="204"/>
      </rPr>
      <t xml:space="preserve"> 2018 г.
январь, апрель, июль, октябрь 2019 г.
январь, апрель, июль, октябрь 2020 г.</t>
    </r>
  </si>
  <si>
    <r>
      <rPr>
        <b/>
        <sz val="11"/>
        <rFont val="Times New Roman"/>
        <family val="1"/>
        <charset val="204"/>
      </rPr>
      <t>Контрольное событие:</t>
    </r>
    <r>
      <rPr>
        <sz val="11"/>
        <rFont val="Times New Roman"/>
        <family val="1"/>
        <charset val="204"/>
      </rPr>
      <t xml:space="preserve">
подготовлен отчет о состоянии конкуренции в Приморском крае</t>
    </r>
  </si>
  <si>
    <t>1.5.1.1.</t>
  </si>
  <si>
    <t xml:space="preserve">в целях определения эффективности реализуемых мер по развитию конкуренции ежеквартально проводится мониторинг состояния конкуренции на приоритетных товарных рынках Приморского края (рынок агропродовольственных товаров, розничной торговли, строительства и стройматериалов, пассажирских и грузовых перевозок, жилищно-коммунальных услуг, туристских услуг). </t>
  </si>
  <si>
    <t>21 июня и 21 декабря 2018 года проведены семинары-совещания для представителей органов местного самоуправления муниципальных образований Приморского края по вопросам внедрения оценки регулирующего воздействия на муниципальном уровне и внедрения Стандарта развития конкуренции в Приморском крае.</t>
  </si>
  <si>
    <t>проведены семинары-совещания для представителей органов местного самоуправления муниципальных образований Приморского края по вопросам внедрения оценки регулирующего воздействия</t>
  </si>
  <si>
    <r>
      <rPr>
        <b/>
        <sz val="12"/>
        <rFont val="Times New Roman"/>
        <family val="1"/>
        <charset val="204"/>
      </rPr>
      <t>Контрольное событие:</t>
    </r>
    <r>
      <rPr>
        <sz val="12"/>
        <rFont val="Times New Roman"/>
        <family val="1"/>
        <charset val="204"/>
      </rPr>
      <t xml:space="preserve">
проведен семинар о процедуре оценки регулирующего воздействия для органов исполнительной власти Приморского края, органов местного самоуправления Приморского края</t>
    </r>
  </si>
  <si>
    <t>1.4.1.2.</t>
  </si>
  <si>
    <t>Отчет о внедрении ОРВ в Приморском крае за 2018 год  для формирования рейтинга качества проведения оценки регулирующего воздействия и экспертизы в субъектах Российской Федерации направлен в Минэкономразвития России в ноябре 2018 года. Сроки предоставления информации изменены  Минэкономразвития России.</t>
  </si>
  <si>
    <t>подготовлен отчет о о внедрении ОРВ в Приморском крае за 2018 год</t>
  </si>
  <si>
    <r>
      <rPr>
        <b/>
        <sz val="12"/>
        <rFont val="Times New Roman"/>
        <family val="1"/>
        <charset val="204"/>
      </rPr>
      <t>дата наступления контрольного события (месяц, год):</t>
    </r>
    <r>
      <rPr>
        <sz val="12"/>
        <rFont val="Times New Roman"/>
        <family val="1"/>
        <charset val="204"/>
      </rPr>
      <t xml:space="preserve">
ноябрь 2018</t>
    </r>
  </si>
  <si>
    <r>
      <rPr>
        <b/>
        <sz val="12"/>
        <rFont val="Times New Roman"/>
        <family val="1"/>
        <charset val="204"/>
      </rPr>
      <t>Контрольное событие:</t>
    </r>
    <r>
      <rPr>
        <sz val="12"/>
        <rFont val="Times New Roman"/>
        <family val="1"/>
        <charset val="204"/>
      </rPr>
      <t xml:space="preserve">
подготовлен отчет о состоянии оценки регулирующего воздействия в Приморском крае</t>
    </r>
  </si>
  <si>
    <t>1.4.1.1.</t>
  </si>
  <si>
    <t xml:space="preserve">           25 июня проведен семинар-совещание для представителей органов местного самоуправления муниципальных образований Приморского края по вопросам внедрения оценки регулирующего воздействия на муниципальном уровне и внедрения Стандарта развития конкуренции в Приморском крае.</t>
  </si>
  <si>
    <t>проведение семинара о процедуре оценки регулирующего воздействия для органов исполнительной власти Приморского края, органов местного самоуправления Приморского края</t>
  </si>
  <si>
    <t xml:space="preserve">29 января 2016 года;             
25 февраля 2016 года </t>
  </si>
  <si>
    <r>
      <rPr>
        <b/>
        <sz val="12"/>
        <rFont val="Times New Roman"/>
        <family val="1"/>
        <charset val="204"/>
      </rPr>
      <t>дата наступления контрольного события (месяц, год):</t>
    </r>
    <r>
      <rPr>
        <sz val="12"/>
        <rFont val="Times New Roman"/>
        <family val="1"/>
        <charset val="204"/>
      </rPr>
      <t xml:space="preserve">
февраль 2017 г. 
июнь 2017 г. 
ноябрь 2017 г.</t>
    </r>
  </si>
  <si>
    <r>
      <rPr>
        <b/>
        <sz val="11"/>
        <rFont val="Times New Roman"/>
        <family val="1"/>
        <charset val="204"/>
      </rPr>
      <t>Контрольное событие:</t>
    </r>
    <r>
      <rPr>
        <sz val="11"/>
        <rFont val="Times New Roman"/>
        <family val="1"/>
        <charset val="204"/>
      </rPr>
      <t xml:space="preserve">
проведен семинар о процедуре оценки регулирующего воздействия для органов исполнительной власти Приморского края, органов местного самоуправления Приморского края</t>
    </r>
  </si>
  <si>
    <t>Отчет о внедрении ОРВ в Приморском крае за 2017 год  для формирования рейтинга качества проведения оценки регулирующего воздействия и экспертизы в субъектах Российской Федерации направлен в Минэкономразвития России в ноябре 2017 года. Сроки предоставления информации изменены  Минэкономразвития России.</t>
  </si>
  <si>
    <t>подготовлен отчет о состоянии оценки регулирующего воздействия в Приморском крае</t>
  </si>
  <si>
    <t>15 февраля 2016 года</t>
  </si>
  <si>
    <r>
      <rPr>
        <b/>
        <sz val="12"/>
        <rFont val="Times New Roman"/>
        <family val="1"/>
        <charset val="204"/>
      </rPr>
      <t>дата наступления контрольного события (месяц, год):</t>
    </r>
    <r>
      <rPr>
        <sz val="12"/>
        <rFont val="Times New Roman"/>
        <family val="1"/>
        <charset val="204"/>
      </rPr>
      <t xml:space="preserve">
февраль 2015 г. 
февраль 2016 г. 
Февраль 2017 г.</t>
    </r>
  </si>
  <si>
    <r>
      <rPr>
        <b/>
        <sz val="11"/>
        <rFont val="Times New Roman"/>
        <family val="1"/>
        <charset val="204"/>
      </rPr>
      <t>Контрольное событие:</t>
    </r>
    <r>
      <rPr>
        <sz val="11"/>
        <rFont val="Times New Roman"/>
        <family val="1"/>
        <charset val="204"/>
      </rPr>
      <t xml:space="preserve">
подготовлен отчет о состоянии оценки регулирующего воздействия в Приморском крае</t>
    </r>
  </si>
  <si>
    <t>Завершена процедура оценки регулирующего воздействия по 20 нормативном правовым актам Приморского края. В отношении 1 закона Приморского края проведена экспертиза</t>
  </si>
  <si>
    <t>Повышение качества регуляторной среды для бизнеса</t>
  </si>
  <si>
    <t>1.4.1.</t>
  </si>
  <si>
    <t>уменьшение зависимости монопрофильных муниципальных образований от градообразующих предприятий, в том числе посредством развития социальной и инженерной инфраструктуры</t>
  </si>
  <si>
    <t>подготовлен проект решения о предоставлении бюджетных инвестиций управляющей компании особой экономической зоны</t>
  </si>
  <si>
    <r>
      <rPr>
        <b/>
        <sz val="11"/>
        <rFont val="Times New Roman"/>
        <family val="1"/>
        <charset val="204"/>
      </rPr>
      <t xml:space="preserve">дата наступления контрольного события (месяц, год):
</t>
    </r>
    <r>
      <rPr>
        <sz val="11"/>
        <rFont val="Times New Roman"/>
        <family val="1"/>
        <charset val="204"/>
      </rPr>
      <t>декабрь 2015 г.</t>
    </r>
  </si>
  <si>
    <r>
      <rPr>
        <b/>
        <sz val="11"/>
        <rFont val="Times New Roman"/>
        <family val="1"/>
        <charset val="204"/>
      </rPr>
      <t>Контрольное событие:</t>
    </r>
    <r>
      <rPr>
        <sz val="11"/>
        <rFont val="Times New Roman"/>
        <family val="1"/>
        <charset val="204"/>
      </rPr>
      <t xml:space="preserve">
Подготовлен проект решения о предоставлении бюджетных инвестиций управляющей компании особой экономической зоны</t>
    </r>
  </si>
  <si>
    <t>1.2.1.3.</t>
  </si>
  <si>
    <t>разработан закон Приморского края «Об установлении налоговых льгот резидентам территорий опережающего социально-экономического развития Приморского края»</t>
  </si>
  <si>
    <r>
      <rPr>
        <b/>
        <sz val="11"/>
        <rFont val="Times New Roman"/>
        <family val="1"/>
        <charset val="204"/>
      </rPr>
      <t xml:space="preserve">дата наступления контрольного события (месяц, год):
</t>
    </r>
    <r>
      <rPr>
        <sz val="11"/>
        <rFont val="Times New Roman"/>
        <family val="1"/>
        <charset val="204"/>
      </rPr>
      <t xml:space="preserve">июнь 2015 г.
</t>
    </r>
  </si>
  <si>
    <r>
      <rPr>
        <b/>
        <sz val="11"/>
        <rFont val="Times New Roman"/>
        <family val="1"/>
        <charset val="204"/>
      </rPr>
      <t>Контрольное событие:</t>
    </r>
    <r>
      <rPr>
        <sz val="11"/>
        <rFont val="Times New Roman"/>
        <family val="1"/>
        <charset val="204"/>
      </rPr>
      <t xml:space="preserve">
разработан закон Приморского края «Об установлении налоговых льгот резидентам территорий опережающего социально-экономического развития Приморского края»</t>
    </r>
  </si>
  <si>
    <t>1.2.1.2.</t>
  </si>
  <si>
    <t>разработан закон Приморского края «Об установлении льготного налогообложения резидентов особой экономической зоны промышленно-производственного типа             в г. Владивостоке»</t>
  </si>
  <si>
    <r>
      <rPr>
        <b/>
        <sz val="11"/>
        <rFont val="Times New Roman"/>
        <family val="1"/>
        <charset val="204"/>
      </rPr>
      <t xml:space="preserve">дата наступления контрольного события (месяц, год):
</t>
    </r>
    <r>
      <rPr>
        <sz val="11"/>
        <rFont val="Times New Roman"/>
        <family val="1"/>
        <charset val="204"/>
      </rPr>
      <t>март 2015 г.</t>
    </r>
  </si>
  <si>
    <r>
      <rPr>
        <b/>
        <sz val="11"/>
        <rFont val="Times New Roman"/>
        <family val="1"/>
        <charset val="204"/>
      </rPr>
      <t>Контрольное событие:</t>
    </r>
    <r>
      <rPr>
        <sz val="11"/>
        <rFont val="Times New Roman"/>
        <family val="1"/>
        <charset val="204"/>
      </rPr>
      <t xml:space="preserve">
разработан закон Приморского края «Об установлении льготного налогообложения резидентов особой экономической зоны промышленно-производственного типа в г. Владивостоке»</t>
    </r>
  </si>
  <si>
    <t>1.2.1.1.</t>
  </si>
  <si>
    <t>Отсутствие финансирования</t>
  </si>
  <si>
    <t xml:space="preserve">В соответствии с постановлением Правительства Российской Федерации от 6 декабря 2017 г. № 1477 «О досрочном прекращении существования особой экономической зоны промышленно-производственного типа на территории г. Владивостока»  особая экономическая зона перестала существовать.
</t>
  </si>
  <si>
    <t>увеличение с 75 тыс. авто до 100 тыс. авто объема сборки автомобилей в Приморском крае, переход на мелкоузловую сборку автомобилей, создание объектов инфраструктуры особой экономической зоны промышленно-производственного типа на территории города Владивостока</t>
  </si>
  <si>
    <t xml:space="preserve">создание эффективной инновационной инфраструктуры на территориях особых экономических зон Приморского края; создание инженерной, транспортной, социальной, инновационной и иной инфраструктуры особых экономических зон Приморского края; формирование системы управления особых экономических зон Приморского края;
обеспечение контроля за исполнением резидентами соглашений о ведении деятельности на территории особых экономических зон Приморского края; развитие экспорта высокотехнологичной продукции и интеллектуальных услуг;
создание новых рабочих мест в Приморском крае
</t>
  </si>
  <si>
    <t>разработан закон Приморского края «О внесении изменений в Закон Приморского края «О государственной поддержке инвестиционной деятельности в Приморском крае»</t>
  </si>
  <si>
    <r>
      <t xml:space="preserve">дата наступления контрольного события (месяц, год):
</t>
    </r>
    <r>
      <rPr>
        <sz val="11"/>
        <rFont val="Times New Roman"/>
        <family val="1"/>
        <charset val="204"/>
      </rPr>
      <t>сентябрь 2015 г.</t>
    </r>
  </si>
  <si>
    <r>
      <rPr>
        <b/>
        <sz val="11"/>
        <rFont val="Times New Roman"/>
        <family val="1"/>
        <charset val="204"/>
      </rPr>
      <t>Контрольное событие:</t>
    </r>
    <r>
      <rPr>
        <sz val="11"/>
        <rFont val="Times New Roman"/>
        <family val="1"/>
        <charset val="204"/>
      </rPr>
      <t xml:space="preserve">
разработан закон Приморского края «О внесении изменений в Закон Приморского края «О государственной поддержке инвестиционной деятельности в Приморском крае»</t>
    </r>
  </si>
  <si>
    <t>1.1.8.2.</t>
  </si>
  <si>
    <t>разработан и принят Закон Приморского края «Об участии Приморского края в проектах государственно-частного партнерства»</t>
  </si>
  <si>
    <r>
      <rPr>
        <b/>
        <sz val="11"/>
        <rFont val="Times New Roman"/>
        <family val="1"/>
        <charset val="204"/>
      </rPr>
      <t xml:space="preserve">дата наступления контрольного события (месяц, год):
</t>
    </r>
    <r>
      <rPr>
        <sz val="11"/>
        <rFont val="Times New Roman"/>
        <family val="1"/>
        <charset val="204"/>
      </rPr>
      <t>февраль 2015 г.</t>
    </r>
  </si>
  <si>
    <r>
      <rPr>
        <b/>
        <sz val="11"/>
        <rFont val="Times New Roman"/>
        <family val="1"/>
        <charset val="204"/>
      </rPr>
      <t>Контрольное событие:</t>
    </r>
    <r>
      <rPr>
        <sz val="11"/>
        <rFont val="Times New Roman"/>
        <family val="1"/>
        <charset val="204"/>
      </rPr>
      <t xml:space="preserve">
разработан и принят Закон Приморского края «Об участии Приморского края в проектах государственно-частного партнерства»</t>
    </r>
  </si>
  <si>
    <t>1.1.8.1.</t>
  </si>
  <si>
    <t>Исключено из ГП</t>
  </si>
  <si>
    <t>формирование репутации края как привлекательной и безопасной инвестиционной площадки в АТР. Повышение информированности потенциальных инвесторов об инвестиционных возможностях Приморского края. Проведение качественного маркетинга территории на всех уровнях</t>
  </si>
  <si>
    <t>заключено соглашение между департаментом экономики и стратегического развития Приморского края и АНО «Инвестиционное Агентство Приморского края» о предоставлении субсидии из краевого бюджета</t>
  </si>
  <si>
    <r>
      <rPr>
        <b/>
        <sz val="12"/>
        <rFont val="Times New Roman"/>
        <family val="1"/>
        <charset val="204"/>
      </rPr>
      <t>дата наступления контрольного события (месяц, год):</t>
    </r>
    <r>
      <rPr>
        <sz val="12"/>
        <rFont val="Times New Roman"/>
        <family val="1"/>
        <charset val="204"/>
      </rPr>
      <t xml:space="preserve">
</t>
    </r>
    <r>
      <rPr>
        <b/>
        <sz val="12"/>
        <rFont val="Times New Roman"/>
        <family val="1"/>
        <charset val="204"/>
      </rPr>
      <t>март 2018
апрель 2018
сентябрь 2018</t>
    </r>
    <r>
      <rPr>
        <sz val="12"/>
        <rFont val="Times New Roman"/>
        <family val="1"/>
        <charset val="204"/>
      </rPr>
      <t xml:space="preserve">
</t>
    </r>
  </si>
  <si>
    <r>
      <rPr>
        <b/>
        <sz val="11"/>
        <rFont val="Times New Roman"/>
        <family val="1"/>
        <charset val="204"/>
      </rPr>
      <t>Контрольное событие:</t>
    </r>
    <r>
      <rPr>
        <sz val="11"/>
        <rFont val="Times New Roman"/>
        <family val="1"/>
        <charset val="204"/>
      </rPr>
      <t xml:space="preserve">
заключено соглашение между департаментом экономики и стратегического развития Приморского края и АНО «Инвестиционное Агентство Приморского края» о предоставлении субсидии из краевого бюджета</t>
    </r>
  </si>
  <si>
    <t>1.1.2.2.</t>
  </si>
  <si>
    <t>разработан порядок определения объема и условий предоставления АНО «Инвестиционное Агентство Приморского края» субсидий из краевого бюджета на осуществление уставной деятельности</t>
  </si>
  <si>
    <r>
      <rPr>
        <b/>
        <sz val="11"/>
        <rFont val="Times New Roman"/>
        <family val="1"/>
        <charset val="204"/>
      </rPr>
      <t>Контрольное событие:</t>
    </r>
    <r>
      <rPr>
        <sz val="11"/>
        <rFont val="Times New Roman"/>
        <family val="1"/>
        <charset val="204"/>
      </rPr>
      <t xml:space="preserve">
разработан порядок определения объема и условий предоставления АНО «Инвестиционное Агентство Приморского края» субсидий из краевого бюджета на осуществление уставной деятельности</t>
    </r>
  </si>
  <si>
    <t>1.1.2.1.</t>
  </si>
  <si>
    <t xml:space="preserve">Фактический срок </t>
  </si>
  <si>
    <t xml:space="preserve">* Подпрограмма № 5 реализуется в рамках государственной программы Приморского края "Патриотическое воспитание граждан, реализация государственной национальной политики и развитие институтов гражданского общества на территории Приморского края" на 2018-2021 годы" в соответствии с постановлением Администрации Приморского края от 23 мая 2018 года № 239-па </t>
  </si>
  <si>
    <t>-</t>
  </si>
  <si>
    <t>иные внебюджетные источники</t>
  </si>
  <si>
    <t>бюджет муниципальных образований</t>
  </si>
  <si>
    <t>федеральный бюджет (субсидии, субвенции, иные межбюджетные трансферты)</t>
  </si>
  <si>
    <t>Поддержка иных общественных организаций в Приморском крае</t>
  </si>
  <si>
    <t>Создание и обеспечение функционирования интернет-портала на сайте Администрации Приморского края</t>
  </si>
  <si>
    <t xml:space="preserve">иные внебюджетные источники
</t>
  </si>
  <si>
    <t xml:space="preserve">территориальные государственные внебюджетные фонды
</t>
  </si>
  <si>
    <t xml:space="preserve">государственные внебюджетные фонды Российской Федерации
</t>
  </si>
  <si>
    <t xml:space="preserve">бюджет муниципальных образований
</t>
  </si>
  <si>
    <t xml:space="preserve">федеральный бюджет (субсидии, субвенции, иные межбюджетные трансферты)
</t>
  </si>
  <si>
    <t xml:space="preserve">Поддержка социально ориентированных некоммерческих организаций в Приморском крае
</t>
  </si>
  <si>
    <t>5.1.</t>
  </si>
  <si>
    <t xml:space="preserve">территориальные государственные внебюджетные фонды </t>
  </si>
  <si>
    <t>Основное мероприятие «Поддержка строительства гостевого комплекса и  инфраструктуры на о. Русский»</t>
  </si>
  <si>
    <t>4.3.</t>
  </si>
  <si>
    <t>Обеспечение объектов гражданской обороны</t>
  </si>
  <si>
    <t>4.2.7.</t>
  </si>
  <si>
    <t>Обеспечение деятельности подведомственного краевого государственного казенного учреждения «Представительство Администрации Приморского края при Правительстве Российской Федерации»</t>
  </si>
  <si>
    <t>4.2.4.</t>
  </si>
  <si>
    <t>Предоставление из краевого бюджета субсидий подведомственному краевому государственному бюджетному учреждению «Хозяйственное управление администрации края» на иные цели, не связанные с возмещением нормативных затрат при оказании государственных услуг (выполнении работ) в соответствии с государственным заданием (приобретение краевыми государственными учреждениями недвижимого, особо ценного и другого движимого имущества (основные средства)</t>
  </si>
  <si>
    <t>4.2.3.</t>
  </si>
  <si>
    <t>Предоставление из краевого бюджета субсидий подведомственному краевому государственному бюджетному учреждению «Хозяйственное управление администрации края» на иные цели, не связанные с возмещением нормативных затрат при оказании государственных услуг (выполнении работ) в соответствии с государственным заданием (проведение капитального ремонта)</t>
  </si>
  <si>
    <t>4.2.2.</t>
  </si>
  <si>
    <t>Предоставление из краевого бюджета субсидий подведомственному краевому государственному бюджетному учреждению «Хозяйственное управление администрации края» на финансовое обеспечение выполнения государственного задания на оказание государственных услуг (выполнение работ)</t>
  </si>
  <si>
    <t>4.2.1.</t>
  </si>
  <si>
    <t>Основное мероприятие «Материально-техническое обеспечение органов государственной власти Приморского края и представление интересов Администрации Приморского края в федеральных органах государственной власти»</t>
  </si>
  <si>
    <t>4.2.</t>
  </si>
  <si>
    <t>Обеспечение деятельности подведомственного краевого государственного казенного учреждения «Управление землями и имуществом на территории Приморского края»</t>
  </si>
  <si>
    <t>4.1.3.</t>
  </si>
  <si>
    <t>Управление и распоряжение имуществом, находящимся в собственности и в ведении Приморского края, в том числе: исполнение судебных актов, предусматривающих обращение взыскания на средства краевого бюджета</t>
  </si>
  <si>
    <t>4.1.2.</t>
  </si>
  <si>
    <t>4.1.1.</t>
  </si>
  <si>
    <t>Основное мероприятие «Управление и распоряжение имуществом, находящимся в собственности и в ведении Приморского края»</t>
  </si>
  <si>
    <t>4.1.</t>
  </si>
  <si>
    <t>Обслуживание государственного долга по реструктурированной задолженности по бюджетным кредитам Приморского края</t>
  </si>
  <si>
    <t>3.3.2.</t>
  </si>
  <si>
    <t>Обслуживание государственного долга Приморского края (за исключением реструктурированной задолженности)</t>
  </si>
  <si>
    <t>3.3.1.</t>
  </si>
  <si>
    <t>Основное мероприятие «Совершенствование управления государственным долгом Приморского края»</t>
  </si>
  <si>
    <t>3.3.</t>
  </si>
  <si>
    <t>Создание условий для устойчивого исполнения бюджетов закрытых административно-территориальных образований</t>
  </si>
  <si>
    <t>3.2.6.</t>
  </si>
  <si>
    <t>Выравнивание бюджетной обеспеченности поселений, входящих в состав муниципальных районов</t>
  </si>
  <si>
    <t>3.2.5.</t>
  </si>
  <si>
    <t>Поощрение за достигнутые результаты в работе по повышению качества управления бюджетным процессом органами местного самоуправления</t>
  </si>
  <si>
    <t>3.2.4.</t>
  </si>
  <si>
    <t>Обеспечение сбалансированности бюджетов муниципальных образований</t>
  </si>
  <si>
    <t>3.2.3.</t>
  </si>
  <si>
    <t>Выравнивание бюджетной обеспеченности муниципальных районов (городских округов)</t>
  </si>
  <si>
    <t>3.2.2.</t>
  </si>
  <si>
    <t>Выравнивание бюджетной обеспеченности поселений</t>
  </si>
  <si>
    <t>3.2.1.</t>
  </si>
  <si>
    <t>Основное мероприятие «Совершенствование межбюджетных отношений в Приморском крае»</t>
  </si>
  <si>
    <t>3.2.</t>
  </si>
  <si>
    <t>Расходы на совершенствование бюджетного процесса Приморского края</t>
  </si>
  <si>
    <t>3.1.2.</t>
  </si>
  <si>
    <t>3.1.1.</t>
  </si>
  <si>
    <t>Основное мероприятие «Управление бюджетным процессом в Приморском крае»</t>
  </si>
  <si>
    <t>3.1.</t>
  </si>
  <si>
    <t>3.</t>
  </si>
  <si>
    <t>Предоставление субсидий АНО «Региональный центр координации поддержки экспортно ориентированных субъектов малого и среднего предпринимательства Приморского края» на возмещение затрат, связанных с обеспечением ее деятельности</t>
  </si>
  <si>
    <t>Формирование и получение экономико-статистической информации</t>
  </si>
  <si>
    <t>1.8.1.</t>
  </si>
  <si>
    <t>Основное мероприятие «Обеспечение выполнения комплекса работ по реализации плана статистических работ»</t>
  </si>
  <si>
    <t>1.8.</t>
  </si>
  <si>
    <t>Разработка проекта стратегии социально-экономического развития Приморского края</t>
  </si>
  <si>
    <t>1.7.3.</t>
  </si>
  <si>
    <t>1.7.1.</t>
  </si>
  <si>
    <t>Основное мероприятие «Реализация механизмов стратегического управления социально-экономическим развитием Приморского края»</t>
  </si>
  <si>
    <t>1.7.</t>
  </si>
  <si>
    <t>Нормативно-правовое обеспечение создания условий для устойчивого экономического роста в Приморском крае</t>
  </si>
  <si>
    <t>1.6.3.</t>
  </si>
  <si>
    <t>Информационно-техническое сопровождение реализации государственной программы</t>
  </si>
  <si>
    <t>1.6.2.</t>
  </si>
  <si>
    <t>1.6.1.</t>
  </si>
  <si>
    <t>Основное мероприятие «Развитие государственного стратегического планирования»</t>
  </si>
  <si>
    <t>1.6.</t>
  </si>
  <si>
    <t>Мониторинг состояния и развития конкурентной среды на рынках товаров и услуг края</t>
  </si>
  <si>
    <t>1.5.1.</t>
  </si>
  <si>
    <t>Основное мероприятие «Создание благоприятной конкурентной среды»</t>
  </si>
  <si>
    <t>1.5.</t>
  </si>
  <si>
    <t>Основное мероприятие «Повышение качества оценки регулирующего воздействия нормативных правовых актов и их проектов</t>
  </si>
  <si>
    <t>1.4.</t>
  </si>
  <si>
    <t>Предоставление  субсидий из краевого бюджета бюджетам монопрофильных муниципальных образований Приморского края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Приморского края</t>
  </si>
  <si>
    <t>1.3.1.</t>
  </si>
  <si>
    <t>Основное мероприятие «Содействие развитию моногородов»</t>
  </si>
  <si>
    <t>1.3.</t>
  </si>
  <si>
    <t>Взнос в уставный капитал акционерного общества «Владивосток Индастриал Сервис» в целях создания инновационной, инженерной, транспортной, социльной и иной инфраструктуры особой экономической зоны промышленно-производственнго типа в городе Владивостоке</t>
  </si>
  <si>
    <t>1.2.1.</t>
  </si>
  <si>
    <t>Основное мероприятие «Развитие особых экономических зон»</t>
  </si>
  <si>
    <t>1.2.</t>
  </si>
  <si>
    <t>Создание (строительство, реконструкция) объектов инфраструктуры для краевых государственных нужд, необходимой для обеспечения функционирования инвестиционных проектов Приморского края</t>
  </si>
  <si>
    <t>1.1.8.</t>
  </si>
  <si>
    <t>Разработка и издание печатного материала «Каталог инвестиционных проектов Приморского края»</t>
  </si>
  <si>
    <t>1.1.7.</t>
  </si>
  <si>
    <t>Разработка и издание печатного материала «Инвестиционный паспорт Приморского края»</t>
  </si>
  <si>
    <t>1.1.6.</t>
  </si>
  <si>
    <t>Создание и программное сопровождение многоязычного интернет-портала об инвестиционной деятельности в Приморском крае</t>
  </si>
  <si>
    <t>1.1.5.</t>
  </si>
  <si>
    <t>Организация работы по оценке инвестиционной привлекательности Приморского края в рейтинговых исследованиях российских и зарубежных рейтинговых агентств</t>
  </si>
  <si>
    <t>1.1.4.</t>
  </si>
  <si>
    <t>Организация ежегодного Тихоокеанского экономического конгресса</t>
  </si>
  <si>
    <t>1.1.3.</t>
  </si>
  <si>
    <t>Предоставление АНО «Инвестиционное Агентство Приморского края»  субсидии из краевого бюджета на осуществление уставной деятельности</t>
  </si>
  <si>
    <t>1.1.2.</t>
  </si>
  <si>
    <t xml:space="preserve">Основное мероприятие «Создание благоприятных условий для привлечения инвестиций в экономику Приморского края»
</t>
  </si>
  <si>
    <t>1.1.</t>
  </si>
  <si>
    <t>иные внебюджетные источники*</t>
  </si>
  <si>
    <t>Оценка расходов в соответствии с программой</t>
  </si>
  <si>
    <t>Наименование государственной программы, подпрограммы</t>
  </si>
  <si>
    <t>Отчет</t>
  </si>
  <si>
    <t>Приложение № 13</t>
  </si>
  <si>
    <t>Приложение № 12</t>
  </si>
  <si>
    <t>Наименование подпрограммы, программы, принятой (принимаемой) в соответствии с требованиями федерального законодательства в сфере реализации государственной программы, отдельного мероприятия</t>
  </si>
  <si>
    <t>Объем бюджетных ассигнований краевого бюджета (тыс. руб.)</t>
  </si>
  <si>
    <t>департамент экономики и развития предпринимательства Приморского края</t>
  </si>
  <si>
    <t>департамент промышленности Приморского края</t>
  </si>
  <si>
    <t>794</t>
  </si>
  <si>
    <t>779</t>
  </si>
  <si>
    <t>784</t>
  </si>
  <si>
    <t>17 1 01 00000</t>
  </si>
  <si>
    <t>630</t>
  </si>
  <si>
    <t>17 1 01 61340</t>
  </si>
  <si>
    <t>012</t>
  </si>
  <si>
    <t>17 1 01 22600</t>
  </si>
  <si>
    <t>244</t>
  </si>
  <si>
    <t>департамент экономики и развития предпринимательства Приморского края;</t>
  </si>
  <si>
    <t>17 1 01 22610</t>
  </si>
  <si>
    <t>департамент информатизации и телекоммуникаций Приморского края</t>
  </si>
  <si>
    <t>755</t>
  </si>
  <si>
    <t>17 1 01 22620</t>
  </si>
  <si>
    <t>17 1 01 22630</t>
  </si>
  <si>
    <t>003</t>
  </si>
  <si>
    <t>1714053</t>
  </si>
  <si>
    <t>414</t>
  </si>
  <si>
    <t>17 1 01 40530</t>
  </si>
  <si>
    <t>17 1 02 00000</t>
  </si>
  <si>
    <t>1714099</t>
  </si>
  <si>
    <t>451</t>
  </si>
  <si>
    <t>17 1 02 40990</t>
  </si>
  <si>
    <t>17 1 03 00000</t>
  </si>
  <si>
    <t>521</t>
  </si>
  <si>
    <t>010</t>
  </si>
  <si>
    <t>1719243</t>
  </si>
  <si>
    <t>17 1 03 92430</t>
  </si>
  <si>
    <t>17 1 04 00000</t>
  </si>
  <si>
    <t>0113</t>
  </si>
  <si>
    <t>0020400</t>
  </si>
  <si>
    <t>1791003</t>
  </si>
  <si>
    <t>120,
240,
850</t>
  </si>
  <si>
    <t>17 1 06 10030</t>
  </si>
  <si>
    <t>798</t>
  </si>
  <si>
    <t>1710700000</t>
  </si>
  <si>
    <t>113</t>
  </si>
  <si>
    <t>17 1 07 10030</t>
  </si>
  <si>
    <t>120,
240,
851</t>
  </si>
  <si>
    <t>1792220</t>
  </si>
  <si>
    <t>17 1 7 22200</t>
  </si>
  <si>
    <t>1792221</t>
  </si>
  <si>
    <t>17 1 07 22210</t>
  </si>
  <si>
    <t>1710800000</t>
  </si>
  <si>
    <t>1792222</t>
  </si>
  <si>
    <t>17 1 08 22220</t>
  </si>
  <si>
    <t>752</t>
  </si>
  <si>
    <t>0106</t>
  </si>
  <si>
    <t>1730100000</t>
  </si>
  <si>
    <t>X</t>
  </si>
  <si>
    <t>17 3 01 21970</t>
  </si>
  <si>
    <t xml:space="preserve">240
</t>
  </si>
  <si>
    <t>1400</t>
  </si>
  <si>
    <t>1730200000</t>
  </si>
  <si>
    <t>1401</t>
  </si>
  <si>
    <t>5160110</t>
  </si>
  <si>
    <t>008</t>
  </si>
  <si>
    <t>1749101</t>
  </si>
  <si>
    <t>511</t>
  </si>
  <si>
    <t>17 3 02 91010</t>
  </si>
  <si>
    <t>5160120</t>
  </si>
  <si>
    <t>1749102</t>
  </si>
  <si>
    <t>17 3 02 91020</t>
  </si>
  <si>
    <t>1402</t>
  </si>
  <si>
    <t>5170200</t>
  </si>
  <si>
    <t>007</t>
  </si>
  <si>
    <t>1749103</t>
  </si>
  <si>
    <t>512</t>
  </si>
  <si>
    <t>17 3 02 91030</t>
  </si>
  <si>
    <t>5170800</t>
  </si>
  <si>
    <t>1403</t>
  </si>
  <si>
    <t>1749401</t>
  </si>
  <si>
    <t>540</t>
  </si>
  <si>
    <t>17 3 02 94010</t>
  </si>
  <si>
    <t>5210205</t>
  </si>
  <si>
    <t>009</t>
  </si>
  <si>
    <t>1749311</t>
  </si>
  <si>
    <t>530</t>
  </si>
  <si>
    <t>17 3 02 93110</t>
  </si>
  <si>
    <t>1730291010</t>
  </si>
  <si>
    <t>1730291020</t>
  </si>
  <si>
    <t>1301</t>
  </si>
  <si>
    <t>1730300000</t>
  </si>
  <si>
    <t>0650200</t>
  </si>
  <si>
    <t>013</t>
  </si>
  <si>
    <t>1742906</t>
  </si>
  <si>
    <t>720</t>
  </si>
  <si>
    <t>17 3 03 29060</t>
  </si>
  <si>
    <t>1742908</t>
  </si>
  <si>
    <t>17 3 03 29080</t>
  </si>
  <si>
    <t>1730329080</t>
  </si>
  <si>
    <t>Основное мероприятие "Управление и распоряжение имуществом, находящимся в собственности и в ведении Приморского края"</t>
  </si>
  <si>
    <t>1740100000</t>
  </si>
  <si>
    <t>1740110030</t>
  </si>
  <si>
    <t>120, 
240, 
850</t>
  </si>
  <si>
    <t>1740120780</t>
  </si>
  <si>
    <t>240,
830, 850</t>
  </si>
  <si>
    <t>1740170590</t>
  </si>
  <si>
    <t>110, 320,  
240, 830 
850</t>
  </si>
  <si>
    <t>610</t>
  </si>
  <si>
    <t>1740170610</t>
  </si>
  <si>
    <t>Основное мероприятие "Материально-техническое обеспечение органов государственной власти Приморского края и представление интересов Администрации Приморского края в федеральных органах государственной власти"</t>
  </si>
  <si>
    <t>1740200000</t>
  </si>
  <si>
    <t>1740270590</t>
  </si>
  <si>
    <t>1740270600</t>
  </si>
  <si>
    <t>1740270610</t>
  </si>
  <si>
    <t xml:space="preserve">1740270840
</t>
  </si>
  <si>
    <t xml:space="preserve">1740270850
</t>
  </si>
  <si>
    <t>110, 
240, 
850</t>
  </si>
  <si>
    <t xml:space="preserve">1740270880
</t>
  </si>
  <si>
    <t>612</t>
  </si>
  <si>
    <t>Основное мероприятие "Поддержка строительства гостевого комплекса и инфраструктуры на острове Русский"</t>
  </si>
  <si>
    <t>1740300000</t>
  </si>
  <si>
    <t>1740370680</t>
  </si>
  <si>
    <t>департамент по координации правоохранительной деятельности, исполнения административного законодательства и обеспечения деятельности мировых судей Приморского края</t>
  </si>
  <si>
    <t xml:space="preserve">департамент земельных и имущественных отношений Приморского края  </t>
  </si>
  <si>
    <t xml:space="preserve">департамент  информационной политики Приморского края    </t>
  </si>
  <si>
    <t>771</t>
  </si>
  <si>
    <t>789</t>
  </si>
  <si>
    <t>1006</t>
  </si>
  <si>
    <t>17 5 01 0000</t>
  </si>
  <si>
    <t>785</t>
  </si>
  <si>
    <t>1762174</t>
  </si>
  <si>
    <t>17 5 01 22960</t>
  </si>
  <si>
    <t>17 5 01 60730</t>
  </si>
  <si>
    <t>1766073</t>
  </si>
  <si>
    <t>департамент информатизации и телекоммуникаций Приморского края;</t>
  </si>
  <si>
    <t>департамент внутренней политики Приморского края;</t>
  </si>
  <si>
    <t>департамент информатизации и телекоммуникаций Приморского края;
департамент внутренней политики Приморского края</t>
  </si>
  <si>
    <t>17 5 02 00000</t>
  </si>
  <si>
    <t>17 5 02 60050</t>
  </si>
  <si>
    <t>17 5 02 60060</t>
  </si>
  <si>
    <t>17 5 02 60070</t>
  </si>
  <si>
    <t>17 5 02 60080</t>
  </si>
  <si>
    <t>Подпрограмма № 1 "Улучшение инвестиционного климата в Приморском крае" на 2013 - 2021 годы</t>
  </si>
  <si>
    <t>Объем инвестиций по отношению к ВРП Приморского края</t>
  </si>
  <si>
    <t>Базовое значение ВРП взято из прогноза социально - экономического развития Приморского края на 2018 год и плановый период 2019 и 2020 годов, утвержденного распоряжением Администрации Приморского края от 17 октября 2017 года №448-ра
Значение объема инвестиций соответствует значению за январь - сентябрь 2018 года.</t>
  </si>
  <si>
    <t>Прирост инвестиций в основной капитал к предыдущему году</t>
  </si>
  <si>
    <t>Отклонение значений показателя связано со снижением инвестиционной активности, связанное с неблагоприятной внешнеэкономической конъюнктурой, высокой неопределенностью в инвестиционном секторе в связи с принятыми санкциями в отношении Российской Федерации и волатильностью бивалютной корзины.
Расчетные периоды  январь - сентябрь 2017 и январь сентябрь 2018</t>
  </si>
  <si>
    <t>Прирост инвестиций в основной капитал без учета бюджетных средств</t>
  </si>
  <si>
    <t xml:space="preserve">Доля проектов нормативных правовых актов Приморского края, нормативных правовых актов Приморского края, прошедших процедуру оценки регулирующего воздействия, экспертизу, в общем объеме проектов нормативных правовых актов Приморского края, нормативных правовых актов Приморского края, затрагивающих вопросы осуществления предпринимательской и инвестиционной деятельности, подлежащих оценке регулирующего воздействия, включенных в План проведения экспертизы нормативных правовых актов Приморского края для устранения административных барьеров
</t>
  </si>
  <si>
    <t xml:space="preserve">Доля информации о деятельности на приоритетных товарных рынках Приморского края, опубликованной на официальном сайте, из общего объема информации, необходимой к публикации
</t>
  </si>
  <si>
    <t xml:space="preserve">Оценка предпринимательским сообществом эффективности реализации внедренных элементов деятельности органов исполнительной власти субъекта Российской Федерации по обеспечению благоприятного инвестиционного климата в регионе
</t>
  </si>
  <si>
    <t>Валовой региональный продукт Приморского края, в % к предыдущему году в сопоставимых ценах</t>
  </si>
  <si>
    <t>100,8*</t>
  </si>
  <si>
    <t>Расчет показателя валового регионального продукта (ВРП) производится территориальными органами государственной статистики в рамках внедрения элементов системы национальных счетов (СНС) на региональном уровне. Методология расчета разработана в центральном аппарате Госкомстата России и является единой для всех регионов.
*Оценочные показатели. В соответствии с п. 1.2.6 Федерального плана статистических работ ВРП формируются до 27 февраля  за год, предшествующий предыдущему, в текущих и постоянных ценах</t>
  </si>
  <si>
    <t>По предварительной оценке объем валового регионального продукта Приморского края за 2018 год составил 101,0% к уровню 2017 года. Динамика ВРП сформировалась за счет роста:  добычи полезных ископаемых (115,0%), оказания транспортных услуг (114,3%), оборота розничной торговли (104,%). Наблюдается снижение в обрабатывающем производстве (96,6%), производстве продукции сельского хозяйства (95,4% ), объеме работ, выполненных по виду деятельности "Строительство" (85,8%).</t>
  </si>
  <si>
    <t>Индекс производительности труда</t>
  </si>
  <si>
    <t>Приказ Росстата от 28.04.2018 № 274 «Об утверждении методики расчета показателя «Индекс производительности труда»                                                                                                                                                                                                                                                                                                                          *Оценочные показатели. В соответствии с п. 1.5.9 Федерального плана статистических работ Индекс производительности труда по субъектам Российской Федерации формируется ежегодно до 28 апреля</t>
  </si>
  <si>
    <t>115,1*</t>
  </si>
  <si>
    <t>Количество высокопроизводительных рабочих мест</t>
  </si>
  <si>
    <t xml:space="preserve">Приказ Росстата от 09.10.2017 № 665 «Об утверждении методики расчета показателя «Прирост высокопроизводительных рабочих мест, в процентах к предыдущему году»
</t>
  </si>
  <si>
    <t>Приказ Росстата от 15.12.2017 № 832 «Об утверждении методики расчета показателей «Доля продукции высокотехнологичных и наукоемких отраслей в валовом внутреннем продукте» и «Доля продукции высокотехнологичных и наукоемких отраслей в валовом региональном продукте субъекта российской федерации»
*Оценочные показатели. В соответствии с п. 2.6.5 Федерального плана статистических работ формируются ежегодно до 15 марта</t>
  </si>
  <si>
    <t xml:space="preserve">отклонений нет. </t>
  </si>
  <si>
    <t>отклонений нет.</t>
  </si>
  <si>
    <t>нет данных</t>
  </si>
  <si>
    <t>отклонений нет</t>
  </si>
  <si>
    <t>7.</t>
  </si>
  <si>
    <t>Доля расходов краевого бюджета, формируемая на основе государственных программ Приморского края, в общем объеме расходов краевого бюджета</t>
  </si>
  <si>
    <t>Значение показателя улучшено, объем расходов краевого бюджета по состоянию на 01.01.2019  в рамках государственных программ Приморского  края составил          104 336 506,76 тыс. рублей или 95,9 % от общего объема  расходов краевого бюджета          ( 108 802 073,08  тыс. руб.)</t>
  </si>
  <si>
    <t>Подпрограмма № 3 "Долгосрочное финансовое планирование и организация бюджетного процесса, совершенствование межбюджетных отношений в Приморском крае" на 2013 - 2021 годы</t>
  </si>
  <si>
    <t>Отношение среднего уровня расчетной бюджетной обеспеченности пяти наиболее обеспеченных муниципальных образований Приморского края после выравнивания в отчетном финансовом году к среднему уровню расчетной бюджетной обеспеченности пяти наименее обеспеченных муниципальных образований после выравнивания в отчетном финансовом году</t>
  </si>
  <si>
    <t>раз</t>
  </si>
  <si>
    <t>Отношение объема расходов на обслуживание государственного долга Приморского края к объему расходов краевого бюджета, за исключением расходов, которые осуществляются за счет субвенций, предоставляемых из федерального бюджета</t>
  </si>
  <si>
    <t>В связи с привлечением в 2018 году заемных средств в объемах меньше запланированных, уменьшились расходы на обслуживание долговых обязательств Приморского края, что привело к снижению данного показателя по итогам исполнения за 2018 год</t>
  </si>
  <si>
    <t>Объем налоговых и неналоговых доходов консолидированного бюджета субъекта Российской Федерации</t>
  </si>
  <si>
    <t>миллион рублей</t>
  </si>
  <si>
    <t>Сокращение количества краевых государственных унитарных предприятий, основанных на праве хозяйственного ведения, по отношению к предыдущему году</t>
  </si>
  <si>
    <t>Количество реорганизованных, ликвидированных и изменивших тип краевых государственных учреждений и краевых государственных унитарных предприятий</t>
  </si>
  <si>
    <t>Количество реорганизованных, ликвидированных и изменивших тип краевых государственных учреждений и краевых государственных унитарных предприятий.  Метод сбора информации - анализ данных, содержащихся в Реестре собственности Приморского края, а также распорядительных актов департамента, Администрации Приморского края.</t>
  </si>
  <si>
    <t>Доля государственных служащих в органах управления и контроля акционерных обществ с участием Приморского края</t>
  </si>
  <si>
    <t>% не менее</t>
  </si>
  <si>
    <t>показатель выполнен, 
отклонений нет</t>
  </si>
  <si>
    <t>шт.</t>
  </si>
  <si>
    <t>Значения показателя № 3 на 2017 год изменен в связи с  постановлением АПК от 27.12.2017 № 553-па "О внесении изменений в постановление Администрации Приморского края от 7 декабря 2012 года № 382-па", в связи с чем показатель выполнен, 
отклонений нет</t>
  </si>
  <si>
    <t>Выполнение плана по доходам от перечисления части чистой прибыли краевых государственных унитарных предприятий</t>
  </si>
  <si>
    <t xml:space="preserve">Показателем на каждый отчетный год является 100% исполнения плана. Расчет: поступление всей суммы (100%) запланированных доходов в краевой бюджет по администрируемым платежам на соответствующий финансовый год. </t>
  </si>
  <si>
    <t>Выполнение плана по доходам от дивидендов хозяйственных обществ</t>
  </si>
  <si>
    <t>Выполнение плана по доходам от приватизации краевого имущества, в том числе акций (долей) хозяйственных обществ</t>
  </si>
  <si>
    <t>Выполнение плана по доходам от аренды краевого имущества</t>
  </si>
  <si>
    <t>Выполнения плана по доходам от использования земельных участков</t>
  </si>
  <si>
    <t>Доля объектов недвижимого имущества, в том числе земельных участков, находящихся в собственности Приморского края, в отношении которых принято решение по управлению и распоряжению ими, по отношению к общему количеству объектов недвижимого имущества, находящихся в собственности Приморского края, не используемых для реализации государственных полномочий Приморского края либо свободных от прав третьих лиц</t>
  </si>
  <si>
    <t>Доля объектов недвижимого имущества, в том числе земельных участков, находящихся в собственности Приморского края, в отношении которых проведены проверки фактического использования и сохранности, по отношению к общему количеству объектов недвижимого имущества Приморского края, за исключением сетей инженерно-технического обеспечения</t>
  </si>
  <si>
    <t>Доля объектов недвижимого имущества, в том числе земельных участков, право собственности Приморского края на которые зарегистрировано, от общего числа объектов недвижимого имущества, подлежащих государственной регистрации (в рамках текущего года)</t>
  </si>
  <si>
    <t>(Х/У)х100=показатель, где X-количество объектов недвижимого имущества, в том числе земельных участков, право собственности Приморского края на которые зарегистрировано; Y-общее число объектов недвижимого имущества, подлежащие государственной регистрации</t>
  </si>
  <si>
    <t>Доля земельных участков, право собственности Приморского края на которые зарегистрировано, включенных в перечень участков, подлежащих вовлечению в оборот по отношению к зарегистрированным в текущем году</t>
  </si>
  <si>
    <t>(Х/У)х100=показатель, где X-количество земельных участков, право собственности Приморского края на которые зарегистрировано, подлежащие вовлечению в оборот; Y-количество земельных участков, право собственности Приморского края на которые зарегистрировано в 2015 году</t>
  </si>
  <si>
    <t xml:space="preserve">Количество рассмотренных заявлений в рамках реализации Федерального закона от 01.05.2016 N 119-ФЗ в установленном законом порядке
</t>
  </si>
  <si>
    <t>единица</t>
  </si>
  <si>
    <t xml:space="preserve">Количество мероприятий по информированию граждан о реализации Федерального закона от 01.05.2016 N 119-ФЗ
</t>
  </si>
  <si>
    <t xml:space="preserve">Сбор, обработка, систематизация и накопление информации, необходимой для определения кадастровой стоимости объектов капитального строительства
</t>
  </si>
  <si>
    <t>Наименование подпрограммы</t>
  </si>
  <si>
    <t xml:space="preserve">Оценка </t>
  </si>
  <si>
    <r>
      <t xml:space="preserve">Степень реализации мероприятияй 
</t>
    </r>
    <r>
      <rPr>
        <b/>
        <sz val="11"/>
        <color indexed="8"/>
        <rFont val="Times New Roman"/>
        <family val="1"/>
        <charset val="204"/>
      </rPr>
      <t>СРм=Мв/Мобщ</t>
    </r>
  </si>
  <si>
    <r>
      <t xml:space="preserve">Количество мероприятий, выполненных в полном объеме                                 </t>
    </r>
    <r>
      <rPr>
        <b/>
        <sz val="11"/>
        <color indexed="8"/>
        <rFont val="Times New Roman"/>
        <family val="1"/>
        <charset val="204"/>
      </rPr>
      <t>Мв</t>
    </r>
  </si>
  <si>
    <r>
      <t xml:space="preserve">Общее количество мероприятий                           </t>
    </r>
    <r>
      <rPr>
        <b/>
        <sz val="11"/>
        <color indexed="8"/>
        <rFont val="Times New Roman"/>
        <family val="1"/>
        <charset val="204"/>
      </rPr>
      <t>Мобщ</t>
    </r>
  </si>
  <si>
    <r>
      <t xml:space="preserve">Оценка степени соответствия запланированному уровню
</t>
    </r>
    <r>
      <rPr>
        <b/>
        <sz val="11"/>
        <color indexed="8"/>
        <rFont val="Times New Roman"/>
        <family val="1"/>
        <charset val="204"/>
      </rPr>
      <t>ССп/п=Зф п/п/Зп п/п</t>
    </r>
  </si>
  <si>
    <r>
      <t xml:space="preserve">Фактические расходы на реализацию                                       </t>
    </r>
    <r>
      <rPr>
        <b/>
        <sz val="11"/>
        <color indexed="8"/>
        <rFont val="Times New Roman"/>
        <family val="1"/>
        <charset val="204"/>
      </rPr>
      <t>Зф п/п</t>
    </r>
  </si>
  <si>
    <r>
      <t xml:space="preserve">Плановые расходы на реализацию                                       </t>
    </r>
    <r>
      <rPr>
        <b/>
        <sz val="11"/>
        <color indexed="8"/>
        <rFont val="Times New Roman"/>
        <family val="1"/>
        <charset val="204"/>
      </rPr>
      <t>Зп п/п</t>
    </r>
  </si>
  <si>
    <r>
      <t xml:space="preserve">оценка эффективности использования средств краевого бюджета
</t>
    </r>
    <r>
      <rPr>
        <b/>
        <sz val="11"/>
        <color indexed="8"/>
        <rFont val="Times New Roman"/>
        <family val="1"/>
        <charset val="204"/>
      </rPr>
      <t>Эис=СРм/ССп/п</t>
    </r>
  </si>
  <si>
    <r>
      <t xml:space="preserve">Оценка степени достижения плановых значений показателей </t>
    </r>
    <r>
      <rPr>
        <b/>
        <sz val="10"/>
        <rFont val="Arial Cyr"/>
        <charset val="204"/>
      </rPr>
      <t>СДП</t>
    </r>
  </si>
  <si>
    <r>
      <t xml:space="preserve">Число показателей подпрограммы
</t>
    </r>
    <r>
      <rPr>
        <b/>
        <sz val="10"/>
        <rFont val="Arial Cyr"/>
        <charset val="204"/>
      </rPr>
      <t>Nп</t>
    </r>
  </si>
  <si>
    <r>
      <t xml:space="preserve">Степень реализации подпрогаммы, программы
</t>
    </r>
    <r>
      <rPr>
        <b/>
        <sz val="11"/>
        <color indexed="8"/>
        <rFont val="Times New Roman"/>
        <family val="1"/>
        <charset val="204"/>
      </rPr>
      <t>СР п/п=СДП/Nп</t>
    </r>
    <r>
      <rPr>
        <sz val="11"/>
        <color theme="1"/>
        <rFont val="Times New Roman"/>
        <family val="2"/>
        <charset val="204"/>
      </rPr>
      <t xml:space="preserve">
</t>
    </r>
  </si>
  <si>
    <r>
      <t xml:space="preserve">оценка эффективности подпрогаммы, программы
</t>
    </r>
    <r>
      <rPr>
        <b/>
        <sz val="11"/>
        <color indexed="8"/>
        <rFont val="Times New Roman"/>
        <family val="1"/>
        <charset val="204"/>
      </rPr>
      <t>Эрп/п=СРп/п*Эис</t>
    </r>
    <r>
      <rPr>
        <sz val="11"/>
        <color theme="1"/>
        <rFont val="Times New Roman"/>
        <family val="2"/>
        <charset val="204"/>
      </rPr>
      <t xml:space="preserve">
</t>
    </r>
  </si>
  <si>
    <r>
      <t xml:space="preserve">Коэффициент значимости подпрограммы
</t>
    </r>
    <r>
      <rPr>
        <b/>
        <sz val="11"/>
        <color indexed="8"/>
        <rFont val="Times New Roman"/>
        <family val="1"/>
        <charset val="204"/>
      </rPr>
      <t>Ki=Зфп/п/3781630,661</t>
    </r>
  </si>
  <si>
    <r>
      <t xml:space="preserve">Эффективность реализации ГП
</t>
    </r>
    <r>
      <rPr>
        <b/>
        <sz val="11"/>
        <color indexed="8"/>
        <rFont val="Times New Roman"/>
        <family val="1"/>
        <charset val="204"/>
      </rPr>
      <t>ЭР гп=Эрп/п*Кi</t>
    </r>
  </si>
  <si>
    <t xml:space="preserve">"Улучшение инвестиционного климата в Приморском крае" 
</t>
  </si>
  <si>
    <t>итого</t>
  </si>
  <si>
    <t>№</t>
  </si>
  <si>
    <t>сводная бюджетная роспись на 1 января отчетного года</t>
  </si>
  <si>
    <t>сводная бюджетная роспись на 31 декабря отчетного года</t>
  </si>
  <si>
    <t>Содержание (эксплуатация) имущества, находящегося в государственной (муниципальной) собственности)</t>
  </si>
  <si>
    <t>Содержание, ремонт, охрана объектов от пожаров, эксплуатация зданий, содержание имущества, используемого органами власти (тыс. кв. м.)</t>
  </si>
  <si>
    <t>Организация и осуществление транспортного обслуживания должностных лиц в случаях, установленных нормативными правовыми актами Российской Федерации, субъектов Российской Федерации, органов местного самоуправления)</t>
  </si>
  <si>
    <t>Обеспечение транспортного обслуживания органов власти (машино-часы)</t>
  </si>
  <si>
    <t>Административное обеспечение деятельности организации)</t>
  </si>
  <si>
    <t>Материально-техническое обеспечение деятельности органов власти (количество отчетов)</t>
  </si>
  <si>
    <t>Обеспечение проведения мероприятий)</t>
  </si>
  <si>
    <t>Материально-техническое обеспечение мероприятий, проводимых органами власти (количество проведенных мероприятий)</t>
  </si>
  <si>
    <t>Сбор, обработка, систематизация и накопление информации, необходимой для определения кадастровой стоимости объектов капитального строительства</t>
  </si>
  <si>
    <t>1320545</t>
  </si>
  <si>
    <t>13.</t>
  </si>
  <si>
    <t>20.</t>
  </si>
  <si>
    <t>Итого</t>
  </si>
  <si>
    <t>Информация 
о внесенных ответственным исполнителем и (или) соисполнителями изменениях в государственную программу «Экономическое развитие и инновационная экономика Приморского края» на 2013 - 2021 годы за 2018 год</t>
  </si>
  <si>
    <t>Реквизиты нормативного правового акта Администрации Примоского края</t>
  </si>
  <si>
    <t>Перечень изменений</t>
  </si>
  <si>
    <t>обоснование изменений</t>
  </si>
  <si>
    <t>подпрограммы № 1,2,3,4,5.</t>
  </si>
  <si>
    <t>в соответствие с Протоколами заседаний бюджетной комиссии по рассмотрению бюджетных проектировок на 2018 год и плановый период 2019-2020 годов от 29 января 2018 года № 14, от 19 февраля 2018 года № 19.</t>
  </si>
  <si>
    <t xml:space="preserve">В подпрограмму № 1 «Улучшение инвестиционного климата в Приморском крае»:
На 2018 год сокращены расходы по мероприятию 1.8.1. «Формирование и получение экономико-статистической информации» (КБК 784 0412 1710822220 240) на 6 рублей, в результате сложившейся экономии средств по результатам конкурсных процедур. Заключен государственный контракт от 22.01.2018 г. № 1-ЕП на формирование и получение экономико-статистической информации.
На 2018-2020 годы сокращены расходы за счет внебюджетных источников по мероприятию 1.1.8 «Создание (строительство, реконструкция) объектов инфраструктуры для краевых государственных нужд, необходимой для обеспечения функционирования инвестиционных проектов Приморского края» включающие денежные средства, предназначенные на создание инфраструктуры особой экономической зоны промышленно – производственного типа на территории г. Владивостока (далее – ОЭЗ) в связи с досрочным прекращением существования ОЭЗ на основании постановления Правительства Российской Федерации №1477от 6 декабря 2017г.
 В подпрограмму № 2 «Развитие малого и среднего предпринимательства в Приморском крае»:
На 2018-2020 гг.: изменения касаются перераспределения бюджетных ассигнований между целевыми статьями расходов в пределах общего объема бюджетных ассигнований, предусмотренных на реализацию мероприятий в рамках подпрограммы № 2.
В частности, перераспределены средства краевого бюджета по мероприятиям, софинансируемым из федерального бюджета, в целях реализации Соглашения между Минэкономразвития России и Администрацией Приморского края о предоставлении субсидий из федерального бюджета на государственную поддержку малого и среднего предпринимательства в 
2018 году, исходя из установленного уровня софинансирования (88%).
Кроме того, в связи с отменой Порядка предоставления субсидий бюджетам муниципальных образований на поддержку программ развития малого и среднего предпринимательства (постановлением Администрации Приморского края от 27.12.2017 г. № 553-па) и Порядка предоставления субсидий субъектам МСП на возмещение затрат, связанных с выполнением обязательных требований Технического регламента Таможенного союза 
«О безопасности пищевой продукции» ТР ТС 021/2011 (постановлением Администрации Приморского края от 27.11.2017 г. № 485-па) предлагаем исключить объемы бюджетных ассигнований в 2019-2020 годах по соответствующим целевым статьям расходов.
Высвободившиеся средства краевого бюджета распределены на предоставление субсидий АНО «Региональный центр координации поддержки экспортно ориентированных субъектов малого и среднего предпринимательства Приморского края» (+ по 4 000 000,00 руб. на 2019 и 2020 годы) и на предоставление субсидий монопрофильным муниципальным образованиям (+ по 6 000 000,00 руб. на 2019 и 2020 годы).
Кроме того, вносятся  изменения в перечень показателей подпрограммы № 2, в связи с  приведением значений показателей в соответствие со значениями показателей, установленными соглашением между Минэкономразвития России и Администрацией Приморского края о предоставлении субсидий на государственную поддержку малого и среднего предпринимательства от 14.02.2018 г. № 139-09-2018-040, а также паспортом проекта «Разработка и внедрение сервисной модели поддержки малого и среднего предпринимательства на территории Приморского края».
В подпрограмму № 3 «Долгосрочное финансовое планирование и организация бюджетного процесса, совершенствование межбюджетных отношений в Приморском крае»:
увеличены расходы по мероприятию «Обеспечение сбалансированности бюджетов муниципальных образований» во исполнение Протокола заседания бюджетной комиссии по рассмотрению бюджетных проектировок 
от 19 февраля 2018 года №19;
внесены изменения по мероприятию «Совершенствование управления государственным долгом Приморского края» - во исполнение Постановления Правительства Российской Федерации от 13 декабря 2017 года № 1531 
«О проведении в 2017 году реструктуризации обязательств (задолженности) субъектов Российской Федерации перед Российской Федерацией по бюджетным кредитам». 
В подпрограмму № 4 «Управление имуществом, находящимся в собственности и в ведении Приморского края» на 2014-2020 годы:
В связи с поступлением в 2018 году адрес департамента земельных и имущественных отношений Приморского края и подведомственных департаменту учреждений исполнительных листами на взыскание расходов добавляется вид расходов 830 в мероприятиях:
4.1.1 «Руководство и управление в сфере установленных функций органов государственной власти Приморского края»;
4.1.3 «Обеспечение деятельности подведомственного краевого государственного казенного учреждения «Управление землями и имуществом на территории Приморского края»;
4.2.6 «Обеспечение деятельности подведомственного краевого государственного казенного учреждения «Представительство Администрации Приморского края при Правительстве Российской Федерации».
В 2018 году для определения кадастровой стоимости недвижимого имущества и земельных участков на территории Приморского края создано краевое государственное бюджетное учреждение «Центр кадастровой оценки Приморского края». 
В связи с чем, в Приложение № 2 государственной программы добавлены показатели государственных заданий на 2018 – 2020 годы КГБУ ««Центр кадастровой оценки Приморского края», и в Приложении № 1 добавлены показатели государственной программы «Сбор, обработка, систематизация и накопление информации, необходимой для определения кадастровой стоимости объектов капитального строительства» и «Количество объектов капитального строительства, в отношении которых определена кадастровая стоимость».
Включено новое мероприятие 4.2.7 «Обеспечение объектов гражданской обороны» с присвоением кода бюджетной классификации 779 0113 1740270880 612, и дополнительной классификацией 72 на 2018 год в размере 3 727 040,00 рублей на приобретение средств индивидуальной защиты приборов радиационной и химической разведки и контроля на объект «Радиошкола ДОСААФ»., в соответствии с решением Бюджетной комиссии по рассмотрению бюджетных проектировок на 2018 год и плановый период 2019 и 2020 годов от 26 января 2018 года.
В подпрограмму № 5 «Поддержка социально ориентированных некоммерческих организаций в Приморском крае» на 2014 – 2020 годы:
В 2018 году увеличен лимит бюджетных ассигнований по мероприятию  
5.2.4 «Предоставление субсидий Приморской краевой общественной организации ветеранов (пенсионеров) войны, труда, Вооруженных Сил 
и правоохранительных органов» на сумму 5 000,00 тыс. рублей 
(КБК 1006 1750260080 630).
Данные изменения планируются к внесению в соответствии 
с перераспределением бюджетных ассигнований из мероприятия 
6.6.1 «Приобретение ценных подарков для ветеранов и инвалидов Великой Отечественной войны 1941 - 1945 годов, вдов участников Великой Отечественной войны 1941 - 1945 годов, погибших в годы войны 
(не вступившим в повторный брак), бывших несовершеннолетних узников концлагерей, гетто и других мест принудительного содержания, созданных фашистами и их союзниками в период Второй мировой войны, к годовщине Победы в Великой Отечественной войне 1941 - 1945 годов» государственной программы Приморского края «Социальная поддержка населения Приморского края» на 2013 – 2020 годы на сумму 5 000,00 тыс. рублей 
(КБК 1006 0360622180 244), в том числе:
3 600 тыс. рублей предусмотрено программой;
1 400,00 тыс. рублей по итогам заседания бюджетной комиссии 
по рассмотрению бюджетных проектировок на текущий финансовый год 
и плановый период.
Данные изменения инициированы департаментом труда и социального развития Приморского края (Лаврентьева Л.Ф.) письмо от 02.02.2018 № 26/1125 по согласованию с департаментом внутренней политики Приморского края (Ясевич П.Е.).
Также, департаментом внутренней политики Приморского края подготовлено ходатайство в адрес департамента финансов Приморского края 
от 02.02.2018 № 33/355 о внесении изменений в Закон Приморского края 
от 21 декабря 2017 года № 218-КЗ «О краевом бюджете на 2018 год и плановый период 2019 и 2020 годов».
Кроме того, в целях исполнения п. 2.2 протокола заседания антинаркотической комиссии Приморского края от 23.03.2017 № 37 в пп. 7 ст. 3 Закона Приморского края от 05.04.2013 № 183-КЗ «О поддержке социально ориентированных некоммерческих организаций в Приморском крае» внесено изменение.
В связи с переносом мероприятия 5.2.4 «Предоставление субсидий Приморской краевой общественной организации ветеранов (пенсионеров) войны, труда, Вооруженных Сил и правоохранительных органов» из государственной программы Приморского края «Социальная поддержка населения Приморского края на 2013-2020 годы» в подпрограмму перенесен соответствующий показатель, отражающий реализацию указанного мероприятия.
В соответствии с изменением в Закон Приморского края от 07.11.2017 
№ 187-КЗ «О внесении изменений в статью 3 Закона Приморского края 
«О поддержке социально ориентированных некоммерческих организаций в Приморском крае» наименование мероприятия 5.1.2.5. дополнено словами «либо отбывших уголовное наказание в виде лишения свободы и (или) подвергшихся иным мерам уголовно-правого характера».
</t>
  </si>
  <si>
    <t xml:space="preserve">
Соответствующим проектом постановления вносятся изменения:
В приложении № 4 к государственной программе необходимо дополнить графу 7 строки «17 4 01 70590» подпункта 4.1.3 пункта 4 цифрами «320», обозначающими вид расходов;
В приложении № 5 к государственной программе в графе 10 подпункта 3.2.3 пункта 3 необходимо заменить цифры «250000,00» цифрами «350000,00».
Данная ошибка произошла при переносе приложений № 4, 5 к государственной программе из формата Excel в формат Word для направления на опубликование постановления Администрации Приморского края 
от 30 марта 2018 года № 139-па «О внесении изменений в постановление Администрации Приморского края от 7 декабря 2012 года № 382-па 
«Об утверждении государственной программы Приморского края «Экономическое развитие и инновационная экономика Приморского края» на 2013-2020 годы».
</t>
  </si>
  <si>
    <t>с целью устранения технической ошибки.</t>
  </si>
  <si>
    <t>подпрограмммы №3,4</t>
  </si>
  <si>
    <t>во исполнение подпункта 3.1 пункта 3 раздела II протокола заседания Администрации Приморского края под руководством врио Губернатора Приморского края А.В. Тарасенко от 17.05.2018 № 4-АПК в части продления срока реализации государственных программ до 2021 года</t>
  </si>
  <si>
    <t xml:space="preserve">В подпрограмму № 1 «Улучшение инвестиционного климата в Приморском крае»:
увеличено финансирование по мероприятию 1.1.2. «Предоставление автономной некоммерческой организации «Инвестиционное Агентство Приморского края» субсидии из краевого бюджета на осуществление уставной деятельности»:
в 2018 году на 19 578,06 тыс. руб.; 
в 2019 году на 19 500,00 тыс. руб.;
в 2020 году на 19 500,00 тыс. руб.;
в 2021 году на 19 500,00 тыс. руб.
Средства дополнительной субсидии будут направлены на:
- Фонд оплаты труда и начисления на оплату труда 13 775 457,0 рублей;
- Налоги, сборы и иные обязатальные платежи в бюджеты бюджетной системы Российской Федерации 47 982,0 рублей;
- Приобретение мебели для оборудования рабочих мест -
157 542,0 рублей; 
- Командировки 180 000,0 рублей;
- Услуги связи и интернета 117 579,5 рублей; 
- Оплата аренды и коммунальных платежей 2 318 040,0 рублей;
- Информационно - техническое, хозяйственное обеспечение деятельности 1 803 048,00 рублей (Агентству необходимо автоматизировать рабочие процессы по сопровождению клиентов и по подготовке мероприятий по привлечению инвестиций. При изменении формата работы Агентства и введением новой организационной структуры планируется увеличение потока заявителей и создание электронных личных кабинетов инициаторов проектов с целью повышения качества предоставляемых услуг);
- Обслуживание автомобиля 319 800,0 рублей;
- Обслуживание оргтехники 114 600,0 рублей;
- Расходы на организацию и участие в выстовочно-ярморочных и конгрессных мероприятиях 499 014,0 рублей;
- Расходы на повышение квалификации сотрудников 245 000,0 рублей.
в подпрограмму № 2 «Развитие малого и среднего предпринимательства в Приморском крае»:
Продлено действие подпрограммы до 2021 года, включая показатели и объемы финансирования мероприятий.
Дополнено объемами финансирования за счет средств бюджетов муниципальных образований на период 2018-2021 годы;
Исключено финансирование мероприятия 2.2.2. «Предоставление субсидий субъектам малого и среднего предпринимательства на возмещение затрат, связанных с уплатой лизинговых платежей по договорам финансовой аренды (лизинга)» с 2019 года с учетом приоритетов государственной поддержки малого и среднего предпринимательства: переход к наиболее результативным «возвратным» механизмам и нефинансовым мерам поддержки.
«Прямая» финансовая поддержка сохранится на уровне муниципальных образований в виде субсидий, в том числе на приобретение оборудования в лизинг.
В целях упрощения доступа субъектов малого предпринимательства к льготному лизингу оборудования в 2018 году в Дальневосточном федеральном округе планируется создание региональной лизинговой компании, предоставляющей услуги лизинга оборудования по льготным ставкам: не более 8 % годовых по лизингу иностранного оборудования, не более 6 % годовых в части лизинга оборудования отечественного производства. Данный механизм позволит полностью обеспечить потребность малого бизнеса Дальневосточного округа в получении поддержки по лизингу, стимулировать развитие новых производств.
Введена новая формулировка мероприятия по предоставлению субсидий некоммерческой организации «Гарантийный фонд Приморского края» с 2019 года (мероприятие 2.1.6. «Предоставление субсидий некоммерческой организации «Гарантийный фонд Приморского края» с целью финансового обеспечения затрат, связанных с организацией деятельности» взамен мероприятия 2.1.5. «Предоставление субсидий некоммерческой организации «Гарантийный фонд Приморского края» на возмещение затрат, связанных с организацией ее деятельности»).
Формулировка меняется в связи с приведением в соответствие с постановлением Администрации Приморского края от 15.04.2015 № 120-па 
«Об утверждении Порядка определения объема и предоставления субсидий из краевого бюджета некоммерческой организации «Гарантийный фонд Приморского края».
Введено новое мероприятие 2.1.3. «Предоставление субсидий автономной некоммерческой организации «Центр поддержки предпринимательства Приморского края» в целях финансового обеспечения затрат, связанных с организацией деятельности» с 2019 года взамен мероприятию 2.1.2. «Предоставление субсидий автономной некоммерческой организации «Региональный центр координации поддержки экспортно ориентированных субъектов малого и среднего предпринимательства Приморского края» на возмещение затрат, связанных с обеспечением ее деятельности».
Изменения связаны с переименованием АНО «Региональный центр координации поддержки экспортно ориентированных субъектов малого и среднего предпринимательства Приморского края» (далее – Центр развития экспорта) в АНО «Центр поддержки предпринимательства Приморского края» (далее – Центр поддержки предпринимательства) и возложением на него функций единого органа управления организациями инфраструктуры поддержки малого и среднего предпринимательства в соответствии с требованиями приказа Минэкономразвития России от 14.02.2018 № 67 «Об утверждении требований к реализации мероприятий субъектами Российской Федерации, бюджетам которых предоставляются 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 требований к организациям, образующим инфраструктуру поддержки субъектов малого и среднего предпринимательства».
Создание единого органа управления организациями, образующими инфраструктуру поддержки субъектов малого и среднего предпринимательства Приморского края, предусмотрено Паспортом проекта «Разработка и внедрение сервисной модели поддержки малого и среднего предпринимательства на территории Приморского края».
Кроме того, на базе Центра развития экспорта в 2018 году (далее на базе Центра поддержки предпринимательства с 2019 года) планируется создание и обеспечение функционирования Центра оказания услуг для бизнеса (далее – ЦОУ), который будет предоставлять услуги, необходимые для организации и ведения предпринимательской деятельности.
Создание ЦОУ осуществляется в соответствии с Моделью организации и функционирования центров оказания услуг в субъектах Российской Федерации (утв. Проектным комитетом по основному направлению стратегического развития Российской Федерации «Малый бизнес и поддержка индивидуальной предпринимательской инициативы», протокол от 20.04.2017 № 28 (3)), а также Постановлением Правительства Российской Федерации от 22.12.2012 № 1376 «Об утверждении правил организации деятельности многофункциональных центров предоставления государственных и муниципальных услуг» и предусмотрено Паспортом проекта «Разработка и внедрение сервисной модели поддержки малого и среднего предпринимательства на территории Приморского края».
В подпрограмму № 3 «Долгосрочное финансовое планирование и организация бюджетного процесса, совершенствование межбюджетных отношений в Приморском крае»:
внесены изменения в связи с увеличением расходов на межбюджетные трансферты бюджетам муниципальных образований Приморского края в целях поддержки мер по обеспечению сбалансированности местных бюджетов.
В подпрограмму № 4 «Управление имуществом, находящимся в собственности и в ведении Приморского края» на 2014-2020 годы:
уменьшены в 2018 году бюджетные ассигнований по мероприятию 
4.1.2. «Управление и распоряжение имуществом, находящимся в собственности и в ведении Приморского края, в том числе исполнение судебных актов, предусматривающих обращение взыскания на средства краевого бюджета» на 1653,63 тыс. руб.
В связи с поступлением в 2018 году исполнительных листов, предусматривающих взыскание задолженности с Приморского края 
в лице департамента земельных и имущественных отношений Приморского края, за счет казны Приморского края запланировано перераспределение бюджетных ассигнований краевого бюджета с кодов бюджетной классификации департамента земельных и имущественных отношений Приморского края на департамент финансов Приморского края на общую сумму 1 516,13 тыс.  рублей:
с КБК 779-0113-1740120780-244 в сумме 1 511 777,85 рублей в связи с образовавшейся экономией при проведении конкурсных процедур, 
779-0113-1740120780-831 (и/л) на сумму 4 352,00 рублей для оплаты государственной пошлины по исполнительным листам, 
на код бюджетной классификации департамента финансов Приморского края 752-0113-9999929050-831.
Также, в связи с необходимостью оплаты исполнительских сборов по трем исполнительным производствам (дела № 2-2251/2016, № 2-2985/2016, 
№ 2-2058/2016) просим увеличить лимиты бюджетных обязательств по коду бюджетной классификации 779-0113-1740120780 853 в сумме 137,50 тыс. рублей за счет сокращения ассигнований по коду бюджетной классификации 
779-0113-1740120780-244.
Уменьшены в 2018 году бюджетные ассигнования по мероприятию 
4.1.3. «Управление и распоряжение имуществом, находящимся в собственности и в ведении Приморского края, в том числе исполнение судебных актов, предусматривающих обращение взыскания на средства краевого бюджета» на 13 955,88 тыс. рублей.
А также, увеличены бюджетные ассигнования по указанному мероприятию в 2019 году – на 50 095,21 тыс. рублей, в 2020 году – на 44 802,56 тыс. рублей за счет бюджетных ассигнований, предусмотренных в 2019-2020 годах на исполнение мероприятия 4.2.2. «Предоставление из краевого бюджета субсидий подведомственному краевому государственному бюджетному учреждению «Хозяйственное управление администрации края» на иные цели, не связанные с возмещением нормативных затрат при оказании государственных услуг (выполнении работ) в соответствии с государственным заданием (проведение капитального ремонта)».
Изменения связаны с необходимостью проведения капитального ремонта здания административного назначения, расположенного по адресу: 
г. Владивосток, ул. Куйбышева, д. 1.
Увеличены в 2018 году бюджетные ассигнования:
по мероприятию 4.2.6. «Обеспечение деятельности подведомственного краевого государственного казенного учреждения «Представительство Администрации Приморского края при Правительстве Российской Федерации» на 12 121,96 тыс. рублей для долгосрочной аренды учреждением отдельно стоящего здания, расположенного по адресу: г. Москва, ул. Жуковского, д. 10, общей площадью 1 145,4 кв.м.
по мероприятию 4.2.7. «Обеспечение объектов гражданской обороны» в сумме 5 315,54 тыс. руб. на структурированную кабельную сеть на объекте 
ГО «Радиошкола».
Во исполнение пункта 3.1 протокола заседания Администрации Приморского края под руководством врио Губернатора Приморского края А.В. Тарасенко от 17 мая 2018 года № 4-АПК подготовлены предложения по внесению изменений в подпрограмму № 4 и мероприятия государственной программы Приморского края «Экономическое развитие и инновационная экономика Приморского края» на 2013-2020 годы с учетом продления сроков реализации Программы до 2021 года.
В подпрограмму № 5 «Поддержка социально ориентированных некоммерческих организаций в Приморском крае» на 2014 – 2020 годы:
Мероприятия подпрограммы с 1 июля 2018 года будут реализованы в рамках государственной программы Приморского края «Патриотическое воспитание граждан, реализация государственной национальной политики и развитие институтов гражданского общества на территории Приморского края» на 2018-2020 годы» </t>
  </si>
  <si>
    <r>
      <rPr>
        <b/>
        <sz val="12"/>
        <rFont val="Times New Roman"/>
        <family val="1"/>
        <charset val="204"/>
      </rPr>
      <t xml:space="preserve">Контрольное событие: </t>
    </r>
    <r>
      <rPr>
        <sz val="12"/>
        <rFont val="Times New Roman"/>
        <family val="1"/>
        <charset val="204"/>
      </rPr>
      <t xml:space="preserve">
исполнен план проверок сохранности использования по назначению краевого имущества, утвержденного приказом департамента</t>
    </r>
  </si>
  <si>
    <t xml:space="preserve">Во исполнение приказа департамента земельных и имущественных отношений Приморского края от 29.06.2018 №107 «Об утверждении плана -графика проведения проверок имущества Приморского края на II полугодие 2018 года» проводились проверки использования имущества Приморского края на предмет соответствия его целевому назначению и сохранности, а также с целью выявления излишнего, неиспользуемого или используемого 
не по назначению имущества.
Проведено 44 проверки целевого использования и сохранности имущества Приморского края (без земельных участков), в ходе которых обследовано 125 объектов недвижимого имущества. В результате выявленных нарушений в адрес краевых предприятий и учреждений направлено 22 предписаний об устранении нарушений, по которым учреждениями и предприятиями ведется работа. 
</t>
  </si>
  <si>
    <r>
      <rPr>
        <b/>
        <sz val="12"/>
        <rFont val="Times New Roman"/>
        <family val="1"/>
        <charset val="204"/>
      </rPr>
      <t>Контрольное событие:</t>
    </r>
    <r>
      <rPr>
        <sz val="12"/>
        <rFont val="Times New Roman"/>
        <family val="1"/>
        <charset val="204"/>
      </rPr>
      <t xml:space="preserve"> 
исполнен краевой бюджет в части доходов по администрируемым источникам за отчетный период и проведена претензионно-исковая работа</t>
    </r>
  </si>
  <si>
    <r>
      <rPr>
        <b/>
        <sz val="12"/>
        <rFont val="Times New Roman"/>
        <family val="1"/>
        <charset val="204"/>
      </rPr>
      <t xml:space="preserve">дата наступления контрольного события (месяц, год): 
</t>
    </r>
    <r>
      <rPr>
        <sz val="12"/>
        <rFont val="Times New Roman"/>
        <family val="1"/>
        <charset val="204"/>
      </rPr>
      <t>март, июнь, сентябрь, декабрь 2015 г.</t>
    </r>
  </si>
  <si>
    <r>
      <rPr>
        <b/>
        <sz val="12"/>
        <rFont val="Times New Roman"/>
        <family val="1"/>
        <charset val="204"/>
      </rPr>
      <t>Контрольное событие:</t>
    </r>
    <r>
      <rPr>
        <sz val="12"/>
        <rFont val="Times New Roman"/>
        <family val="1"/>
        <charset val="204"/>
      </rPr>
      <t xml:space="preserve"> 
подготовлен  отчет об исполнении бюджета главного распорядителя, распорядителя, получателя бюджетных средств, главного администратора, администратора источников финансирования дефицита бюджета, главного администратора, администратора доходов бюджета</t>
    </r>
  </si>
  <si>
    <r>
      <rPr>
        <b/>
        <sz val="12"/>
        <rFont val="Times New Roman"/>
        <family val="1"/>
        <charset val="204"/>
      </rPr>
      <t xml:space="preserve">дата наступления контрольного события (месяц, год): 
</t>
    </r>
    <r>
      <rPr>
        <sz val="12"/>
        <rFont val="Times New Roman"/>
        <family val="1"/>
        <charset val="204"/>
      </rPr>
      <t xml:space="preserve">март, июнь, сентябрь, декабрь 2016 г. 
март, июнь, сентябрь, декабрь 2017 г. 
март, июнь, сентябрь, декабрь 2018 г. 
март, июнь, сентябрь, декабрь 2019 г. 
март, июнь, сентябрь, декабрь 2020 г. </t>
    </r>
  </si>
  <si>
    <t>Утвержденные бюджетные назначения на 2018 год составили 463 356 930,00 рублей, поступило доходов 468 622 557,12 рублей, исполнение составило 101,14 % от утвержденных бюджетных назначений.</t>
  </si>
  <si>
    <t>За  2018 год для реализации полномочий органов государственной власти Приморского края  для осуществления полномочий органов местного самоуправления из собственности Приморского края в собственность муниципальных образований передано 11 объектов недвижимого имущества и 4 объекта движимого имущества. Между краевыми организациями перераспределено 15 объектов недвижимого имущества и 2847 объектов движимого имущества. За 12 месяцев 2018 года право собственности Приморского края зарегистрировано на 74 земельных участка, общая площадь зарегистрированных участков 1 214 064 кв. м.</t>
  </si>
  <si>
    <r>
      <rPr>
        <b/>
        <sz val="12"/>
        <rFont val="Times New Roman"/>
        <family val="1"/>
        <charset val="204"/>
      </rPr>
      <t>Контрольное событие:</t>
    </r>
    <r>
      <rPr>
        <sz val="12"/>
        <rFont val="Times New Roman"/>
        <family val="1"/>
        <charset val="204"/>
      </rPr>
      <t xml:space="preserve"> 
исполнено подведомственным краевым государственным учреждениям «Хозяйственное управление администрации края» государственное задание за отчетный период</t>
    </r>
  </si>
  <si>
    <r>
      <rPr>
        <b/>
        <sz val="12"/>
        <rFont val="Times New Roman"/>
        <family val="1"/>
        <charset val="204"/>
      </rPr>
      <t>дата наступления контрольного события (месяц, год):</t>
    </r>
    <r>
      <rPr>
        <sz val="12"/>
        <rFont val="Times New Roman"/>
        <family val="1"/>
        <charset val="204"/>
      </rPr>
      <t xml:space="preserve"> 
апрель, июль, октябрь 2015 г.
январь, апрель, июль, октябрь 2016 г.
январь, апрель, июль, октябрь 2017 г.
январь, апрель, июль, октябрь 2018 г.
январь, апрель, июль, октябрь 2019 г.
январь, апрель, июль, октябрь 2020 г.</t>
    </r>
  </si>
  <si>
    <t>Срок предоставления государственного задания ГБУ "ХОЗУ" в адрес департамента не позднее 30.01.2019 года</t>
  </si>
  <si>
    <t>Субсидии ГБУ «ХОЗУ» на обеспечение видеонаблюдения на 2018 год утверждены в сумме 2300,00 тыс. руб. На 01.10.2018 исполнения составило 2 204,00 рублей, или 95,83 %</t>
  </si>
  <si>
    <t>Бюджетные обязательства КГКУ «Представительство Администрации Приморского края при Правительстве Российской Федерации» за 2018 год утверждены в сумме 63 912,25 тыс. руб. Исполнение  на 31.12.2018 составляет 54 566,99 тыс. рублей (85,38 %).</t>
  </si>
  <si>
    <t>Невозможно провести работы, бюджетные ассигнования возвращены в бюджет края</t>
  </si>
  <si>
    <t xml:space="preserve">Показатель 1.
Отношение среднего уровня расчетной бюджетной обеспеченности пяти наиболее обеспеченных муниципальных образований Приморского края после выравнивания в отчетном финансовом году к среднему уровню расчетной бюджетной обеспеченности пяти наименее обеспеченных муниципальных образований после выравнивания в отчетном финансовом году  (1,84+1,41+1,39+1,39+1,38)/ (1,32+1,32+1,32+1,32+1,32)=1,1 
https://primorsky.ru/upload/iblock/2fe/2fe08d946c4049dfa626adda04933e9c.xlsx
Исходные данные для расчета показателя размещены на странице департамента финансов сайта Администрации Приморского края.
</t>
  </si>
  <si>
    <t xml:space="preserve">
Отношение объема расходов на обслуживание государственного долга Приморского края к объему расходов краевого бюджета, за исключением расходов, которые осуществляются за счет субвенций, предоставляемых из федерального бюджета
Расчет произведен по данным отчета об исполнении консолидированного бюджета субъекта Российской Федерации и бюджета территориального государственного внебюджетного фонда за 2018 год (код формы по ОКУД 0503317).
Фактические расходы бюджета субъекта – 100731011,75 тыс. рублей, 
сумма субвенций, фактически поступивших из федерального бюджета – 3739306,71 тыс. рублей, 
сумма расходов на обслуживание государственного долга Приморского края – 3768,96 тыс. рублей.
Фактическое значение показателя «Отношение объема расходов на обслуживание государственного долга Приморского края к объему расходов краевого бюджета, за исключением расходов, которые осуществляются за счет субвенций, предоставляемых из федерального бюджета» составило 0,004 % (3768,96/ 96991705,04)*100%).
Данные для расчета будут размещены на странице департамента финансов сайта Администрации Приморского края
«Отчет об исполнении консолидированного бюджета субъекта РФ и бюджета территориального государственного внебюджетного фонда по состоянию на 01.01.2019».
</t>
  </si>
  <si>
    <t>доходы от приватизации краевого имущества на 2018 год не планировались и не поступали</t>
  </si>
  <si>
    <t>Перевыполнение плана связано с продлением в 2018 году договоров аренды на неопределенный срок и соответствующей оплатой арендной платы по ним.</t>
  </si>
  <si>
    <t>Перевыполнение плана обусловлено следующими факторами: 
- проведением претензионно-исковой работы;
- оплатой арендаторами задолженности по арендной плате за предыдущие периоды.</t>
  </si>
  <si>
    <t>е</t>
  </si>
  <si>
    <t>Доля продукции высокотехнологичных и наукоемких отраслей в валовом региональном продукте относительно уровня 2011 года, в процентах</t>
  </si>
  <si>
    <t xml:space="preserve"> единиц</t>
  </si>
  <si>
    <t>10.</t>
  </si>
  <si>
    <t>11.</t>
  </si>
  <si>
    <t>11.1.</t>
  </si>
  <si>
    <t>Приложение № 2</t>
  </si>
  <si>
    <t>Приложение № 1</t>
  </si>
  <si>
    <t>12.</t>
  </si>
  <si>
    <t>14.</t>
  </si>
  <si>
    <t>15.</t>
  </si>
  <si>
    <t xml:space="preserve">В соответствии с Регламентом разработки, согласования, утверждения и контроля реализации Плана контрольных событий проекта, Плана-графика проекта, Оперативного плана мероприятий проекта в рамках реализации Приморским краем соглашений о создании ТОСЭР  велась реализация  мероприятий по строительству и ремонту объектов транспортной и коммунальной инфраструктуры в 
ТОСЭР «Надеждинская» 
ТОСЭР «Михайловский»
ТОСЭР «Большой Камень».
</t>
  </si>
  <si>
    <r>
      <t xml:space="preserve">дата наступления контрольного события (месяц, год):
</t>
    </r>
    <r>
      <rPr>
        <sz val="12"/>
        <rFont val="Times New Roman"/>
        <family val="1"/>
        <charset val="204"/>
      </rPr>
      <t xml:space="preserve">июнь, декабрь </t>
    </r>
    <r>
      <rPr>
        <b/>
        <sz val="12"/>
        <rFont val="Times New Roman"/>
        <family val="1"/>
        <charset val="204"/>
      </rPr>
      <t xml:space="preserve">
</t>
    </r>
  </si>
  <si>
    <t xml:space="preserve">В рамках мероприятия внедрен механизм работы с инвесторами по принципу «одного окна» (постановление Администрации Приморского края от 24.12.2013 № 501-па «Об утверждении Единого регламента сопровождения инвестиционных проектов по принципу «одного окна»).
Проведены заседания ОЭС:
 19 февраля 2018 года 
 23 марта 2018 года 
15 мая 2018 года 
 21 июня 2018 года 
 27 сентября 2018 года 
 24 октября 2018 года 
 12 декабря 2018 </t>
  </si>
  <si>
    <t>% исполнения</t>
  </si>
  <si>
    <t>Кп = Кр + Кмо + Кгф + Кц, где: Кп - количество субъектов малого и среднего предпринимательства, получивших государственную поддержку в рамках реализации данной подпрограммы;
Кр - количество субъектов МСП, получивших "прямую" финансовую поддержку в рамках настоящей подпрограммы;
Кмо - количество субъектов МСП, получивших поддержку в муниципальных образованиях края за счет средств субсидий из краевого и федерального бюджетов;
Кгф - количество субъектов МСП, получивших поддержку в НО "Гарантийный фонд Приморского края";
Кц - количество субъектов МСП, получивших поддержку в АНО "Центр развития экспорта Приморского края".
Источником информации для определения значения показателя являются отчеты получателей поддержки и реестры субъектов малого и среднего предпринимательства - получателей субсидий, утвержденные департаментом экономики и развития предпринимательства Приморского края.</t>
  </si>
  <si>
    <t>Количество субъектов МСП / (Численность населения Приморского края / 1000). Источник информации для расчета показателя: данные ФНС России - единый реестр субъектов МСП (rmsp.nalog.ru); данные Росстата (gks.ru).
*Данные представлены по состоянию на 01.12.2018, в связи с отсутствием информации о численности населения Приморского края по итогам 2018 года. В соответствии с п. 1.8.1 Федерального плана статистических работ, утвержденным распоряжением Правительства Российской Федерации от 6 мая 2008 г. № 671-р, итоговая оценка численности постоянного населения на 1 января текущего года формируется до 15 марта ежегодно.</t>
  </si>
  <si>
    <t>Дч = Чмсп / Чз * 100%, где: Дч - доля среднесписочной численности работников (без внешних совместителей), занятых у субъектов малого и среднего предпринимательства (в том числе у индивидуальных предпринимателей), в общей численности занятого населения;
Чмсп - среднесписочная численность работников (без внешних совместителей), занятых у субъектов малого и среднего предпринимательства (в том числе у индивидуальных предпринимателей);
Чз - общая численность занятого населения.
Источник информации для расчета показателя: данные ФНС России - единый реестр субъектов МСП (rmsp.nalog.ru); данные Росстата (gks.ru).
*Данные представлены по состоянию на 01.12.2018, в связи с отсутствием информации о численности занятого населения по итогам 2018 года.</t>
  </si>
  <si>
    <r>
      <t>Км = К1 + К2 + К3 + К4, где: Км - количество вновь созданных рабочих мест (включая вновь зарегистрированных индивидуальных предпринимателей);
К1 - количество вновь созданных рабочих мест у субъектов малого и среднего предпринимательства, получивших "прямую" финансовую поддержку в рамках реализации подпрограммы;
К2 - количество  вновь созданных рабочих мест у субъектов малого и среднего предпринимательства (включая вновь зарегистрированных индивидуальных предпринимателей), получивших финансовую поддержку в муниципальных образованиях края</t>
    </r>
    <r>
      <rPr>
        <sz val="12"/>
        <rFont val="Times New Roman"/>
        <family val="1"/>
        <charset val="204"/>
      </rPr>
      <t>;</t>
    </r>
    <r>
      <rPr>
        <sz val="12"/>
        <color theme="1"/>
        <rFont val="Times New Roman"/>
        <family val="1"/>
        <charset val="204"/>
      </rPr>
      <t xml:space="preserve">
К3 - количество  вновь созданных рабочих мест у субъектов малого и среднего предпринимательства, получивших поддержку в НО "Гарантийный фонд Приморского края";
К4 - количество  вновь созданных рабочих мест у субъектов малого и среднего предпринимательства, получивших поддержку в АНО "Центр развития экспорта Приморского края".
Источником информации для определения значения показателя являются сведения и отчеты получателей поддержки.</t>
    </r>
  </si>
  <si>
    <t>П=100%хКС/ОК, где П - процент сокращенных предприятий, КС - количество сокращенных предприятий, ОК -общее количество предприятий.    
Метод сбора информации - анализ данных, содержащихся в Реестре собственности Приморского края, а также распорядительных актов департамента, Администрации Приморского края.</t>
  </si>
  <si>
    <t>Д=100%хКЧ/ОК, где Д - доля государственных гражданских служащих в органах управления и контроля акционерных обществ с участием Приморского края, 
КС - количество государственных служащих в органах управления и контроля акционерных обществ , 
ОК -общее количество членов в органах управления и контроля акционерных обществ с участием Приморского края.  
Метод сбора информации - анализ данных, содержащихся распоряжениях департамента о направлении представителей интересов Приморского края в органы управления и контроля акционерных обществ.</t>
  </si>
  <si>
    <t>(Х/Y)х100 = показатель Y - запланированная сумма по доходам в краевой бюджет от аренды краевого имущества на отчетный год;
X - фактически поступившая в краевой бюджет сумма по доходам от аренды краевого имущества за отчетный год</t>
  </si>
  <si>
    <t xml:space="preserve">(Х/У)х100=показатель Х - сумма арендной платы, поступившая за отчетный период;
У – сумма арендной платы, запланированная за отчетный период
</t>
  </si>
  <si>
    <t xml:space="preserve">(Х/У)х100=показатель Х - количество объектов недвижимого имущества, в том числе земельных участков, находящихся в собственности Приморского края, в отношении которых принято решение по управлению и распоряжению ими;
У – общее количество объектов недвижимого имущества, находящихся в собственности Приморского края, не используемых для реализации государственных полномочий Приморского края либо свободных от прав третьих лиц.
Метод сбора информации - анализ данных, содержащихся в Реестре собственности Приморского края, а также распорядительных актов департамента, Администрации Приморского края, согласий департамента на управление и (или) распоряжение объектами краевой собственности. 
</t>
  </si>
  <si>
    <t>(Х/У)х100=показатель Х – количество объектов недвижимого имущества, в том числе земельных участков, находящихся в собственности Приморского края, в отношении которых проведены проверки фактического использования и сохранности; У - общее количество объектов недвижимого имущества Приморского края, за исключением сетей инженерно-технического обеспечения.
 Метод сбора информации - анализ данных, содержащихся в Реестре собственности Приморского края, а также количества объектов недвижимого имущества, находящихся в краевой собственности, в отношении которых за отчетный период проведены проверки использования по назначению и сохранности.</t>
  </si>
  <si>
    <t>В Приморском крае работают каналы прямой связи инвесторов и руководства Приморского края для оперативного решения возникающих в процессе инвестиционной деятельности проблем и вопросов:
-  запущен на обновленной платформе  двуязычный Инвестиционный интернет-портал Приморского края: www.invest.primorsky.ru
 - работает электронная почта приема инвестиционных заявок - prim-invest@inbox.ru
Количество посетителей Инвестиционного интернет-портала Приморского края за январь - декабрь  2018 года - 23 648</t>
  </si>
  <si>
    <t xml:space="preserve">Наименование подпрограммы, программы, принятой в соответствии с требованиями федерального законодательства в сфере реализации государственной программы
</t>
  </si>
  <si>
    <t>Плановый срок</t>
  </si>
  <si>
    <t>начала реализации</t>
  </si>
  <si>
    <t xml:space="preserve"> окончания реализации</t>
  </si>
  <si>
    <t xml:space="preserve"> начала реализации</t>
  </si>
  <si>
    <t xml:space="preserve">Причины недостижения запланированных результатов
</t>
  </si>
  <si>
    <t xml:space="preserve">Наименование показателя государственной программы Ед.
изм. Значение показателя Алгоритм формирования (формула)  Примечание
Доля расходов краевого бюджета, формируемая на основе государственных программ Приморского края, в общем объеме расходов краевого бюджета % 
95,9 Д = ГП /Р,  где
Д - доля расходов краевого бюджета, формируемых в рамках государственных программ Приморского края; 
ГП-  объем расходов краевого бюджета, утвержденного законом Приморского края в рамках государственных программ; 
Р-общий объем расходов краевого бюджета -объем расходов краевого бюджета, утвержденного законом Приморского края в рамках государственных программ составил 104 336 506,76 тыс. рублей;
- общий объем расходов краевого бюджета 108 802 073,08 тыс. руб.
</t>
  </si>
  <si>
    <r>
      <t xml:space="preserve">* Показатель исключен из Распоряжения Правительства РФ от 10.04.2014 № 570-р "Об утверждении перечней показателей оценки эффективности деятельности и методик определения целевых значений показателей оценки эффективности деятельности руководителей органов исполнительной власти по созданию благоприятных условий ведения предпринимательской деятельности (до 2018 года)" в связи с принятием Постановления Правительства РФ </t>
    </r>
    <r>
      <rPr>
        <b/>
        <sz val="12"/>
        <color theme="1"/>
        <rFont val="Times New Roman"/>
        <family val="1"/>
        <charset val="204"/>
      </rPr>
      <t>от 19.04.2018</t>
    </r>
    <r>
      <rPr>
        <sz val="12"/>
        <color theme="1"/>
        <rFont val="Times New Roman"/>
        <family val="1"/>
        <charset val="204"/>
      </rPr>
      <t xml:space="preserve"> № 472 "Об осуществлении мер по реализации государственной политики в сфере оценки эффективности деятельности органов исполнительной власти субъектов Российской Федерации и признании утратившими силу некоторых актов Правительства Российской Федерации".</t>
    </r>
  </si>
  <si>
    <r>
      <t xml:space="preserve">* Показатель исключен из Распоряжения Правительства РФ от 10.04.2014 № 570-р "Об утверждении перечней показателей оценки эффективности деятельности и методик определения целевых значений показателей оценки эффективности деятельности руководителей органов исполнительной власти по созданию благоприятных условий ведения предпринимательской деятельности (до 2018 года)" в связи с принятием Постановления Правительства РФ </t>
    </r>
    <r>
      <rPr>
        <b/>
        <sz val="12"/>
        <color theme="1"/>
        <rFont val="Times New Roman"/>
        <family val="1"/>
        <charset val="204"/>
      </rPr>
      <t xml:space="preserve">от 19.04.2018 </t>
    </r>
    <r>
      <rPr>
        <sz val="12"/>
        <color theme="1"/>
        <rFont val="Times New Roman"/>
        <family val="1"/>
        <charset val="204"/>
      </rPr>
      <t>№ 472 "Об осуществлении мер по реализации государственной политики в сфере оценки эффективности деятельности органов исполнительной власти субъектов Российской Федерации и признании утратившими силу некоторых актов Правительства Российской Федерации".</t>
    </r>
  </si>
  <si>
    <t>запланированные результаты достигнуты</t>
  </si>
  <si>
    <t>https://www.primorsky.ru/upload/medialibrary/a2f/a2fdafbe0fa09e33dfbe140707b17e12.xlsx
Отчет консолидированного бюджета Приморского края на 01.01.2019</t>
  </si>
  <si>
    <t>Значение показателя улучшено</t>
  </si>
  <si>
    <t xml:space="preserve">С целью реализации мероприятия 22 января 2018 года между департаментом и Территориальным органом Федеральной службы государственной статистики по Приморскому краю был заключен государственный контракт № 1-ЕП на сумму 829 404 руб. 00 коп. Оплачено 829 404 руб. 00 коп.
Доступ к экономико-статистической информации открыт на сайте Территориального органа Федеральной службы государственной статистики по Приморскому краю -  http://primstat.gks.ru/ 
</t>
  </si>
  <si>
    <t xml:space="preserve">Результаты реализации подпрограммы:
В 2018 году на реализацию подпрограммы № 3 «Долгосрочное финансовое планирование и организация бюджетного процесса, совершенствование межбюджетных отношений в Приморском крае» (далее подпрограмма) в рамках государственной программы Приморского края «Экономическое развитие и инновационная экономика Приморского края» на 2013 – 2021 годы предусмотрено бюджетных ассигнований в объеме 2 753 261,65 тыс. рублей. 
Источниками финансового обеспечения подпрограммы являются средства федерального и краевого бюджетов, из них:
за счет средств федерального бюджета предусмотрено 
252 026,00 тыс. рублей;
за счет средств краевого бюджета – 2 501 235,65 тыс. рублей.
Законами Приморского края от 19.10.2018 № № 362-КЗ, от 03.12.2018 
№ 396-КЗ внесены изменения в Закон Приморского края от 21.12.2017 № 218-КЗ «О краевом бюджете на 2018 год и плановый период 2019 и 2020 годов», в связи с чем уточнены расходы по подпрограмме №3. 
В ходе исполнения подпрограммы объем фактического исполнения по состоянию на 1 января 2019 года составил 2 579 213,91 тыс. рублей, что составило 93,7% от плановых назначений, утвержденных государственной программой на текущую дату без учета изменений, из них: 
за счет средств краевого бюджета – 2 327 187,91тыс. рублей.
</t>
  </si>
  <si>
    <t>показатель улучшен</t>
  </si>
  <si>
    <t xml:space="preserve">Распоряжение Правительства РФ от 10.04.2014 N 570-р "Об утверждении перечней показателей оценки эффективности деятельности и методик определения целевых значений показателей оценки эффективности деятельности руководителей органов исполнительной власти по созданию благоприятных условий ведения предпринимательской деятельности (до 2018 года)" 
Проведены процедуры оценки регулирующего воздействия в отношении 20 проектов НПА Приморского края. Сроки проведения ОРВ соответствуют требованиям постановления Администрации Приморского края  от 26 декабря 2012 года  № 435-па «Об утверждении Порядка организации и проведения оценки регулирующего воздействия проектов нормативных правовых актов Приморского края, экспертизы нормативных правовых актов Приморского края, оценки фактического воздействия нормативных правовых актов Приморского края».
Проведена экспертиза Закона Приморского края от 19.12.2013 №332-КЗ «О регулировании отношений в сфере оборота древесины на территории Приморского края». 
В Минэкономразвития России направлена информация, необходимая для формирования рейтинга качества осуществления оценки регулирующего воздействия и экспертизы в субъектах Российской Федерации за 2018 г.
</t>
  </si>
  <si>
    <t xml:space="preserve">Распоряжение Правительства РФ от 10.04.2014 N 570-р "Об утверждении перечней показателей оценки эффективности деятельности и методик определения целевых значений показателей оценки эффективности деятельности руководителей органов исполнительной власти по созданию благоприятных условий ведения предпринимательской деятельности (до 2018 года)" 
Ссылки на размещенную информацию по рынкам на странице департамента в разделе «Развитие конкуренции»:
https://www.primorsky.ru/upload/medialibrary/ad5/ad58d85df09ebed02f69ae90f4de1df9.doc
https://www.primorsky.ru/upload/medialibrary/f02/f02ef16d9c5f6b7fbeb9a5a7dbf691fe.doc
</t>
  </si>
  <si>
    <t>показатель в расчет не вошел, так как нет данных</t>
  </si>
  <si>
    <t xml:space="preserve">Приказ Росстата от 30.01.2014 № 56 "Об утверждении методик расчета показателей "Прирост инвестиций в основной капитал, в процентах к предыдущему году", "Объем инвестиций в основной капитал (за исключением бюджетных средств)", "Доля инвестиций в основной капитал в валовом внутреннем продукте" и "Доля инвестиций в основной капитал в валовом региональном продукте субъекта Российской Федерации"
Расчетный показатель. Определяется как отношение объема инвестиций в основной капитал к валовому региональному продукту.
Инв./ВРП*100%
Сайт департамента экономики и развития предпринимательства Приморского края (ВРП)
https://primorsky.ru/authorities/executive-agencies/departments/economics/366-%D1%80%D0%B0%20%D0%BE%D1%82%2019.10.2018.PDF
</t>
  </si>
  <si>
    <t xml:space="preserve">Приказ Росстата от 30.01.2014 № 56 "Об утверждении методик расчета показателей "Прирост инвестиций в основной капитал, в процентах к предыдущему году", "Объем инвестиций в основной капитал (за исключением бюджетных средств)", "Доля инвестиций в основной капитал в валовом внутреннем продукте" и "Доля инвестиций в основной капитал в валовом региональном продукте субъекта Российской Федерации"
Расчетный показатель. Определяется как отношение объема инвестиций в основной капитал  за отчетный год к объему инвестиций в основной капитал за предыдущий год.
Инв. отчетный год/Инв.предыд.год*100%-100%
Источником данных служат данные территориального органа Федеральной службы статистики по Приморскому краю из раздела "Официальная статистика" /Предпринимательство/Инвестиции/"Динамика инвестиций в основной капитал".
Сайт федеральной службы государственной статистики 
http://www.primstat.ru:81/BGD/BASE18/IssWWW.exe/Stg/0218/%D1%8D%D0%BA%D1%81%D0%BF%D1%80%D0%B5%D1%81%D1%81%20%D0%B8%D0%BD%D0%B2%D0%B5%D1%81%D1%82%D0%B8%D1%86%D0%B8%D0%B8%2012_2017.htm   
</t>
  </si>
  <si>
    <t xml:space="preserve">Приказ Росстата от 30.01.2014 № 56
"Об утверждении методик расчета показателей "Прирост инвестиций в основной капитал, в процентах к предыдущему году", "Объем инвестиций в основной капитал (за исключением бюджетных средств)", "Доля инвестиций в основной капитал в валовом внутреннем продукте" и "Доля инвестиций в основной капитал в валовом региональном продукте субъекта Российской Федерации"
Расчетный показатель. Определяется как отношение объема инвестиций в основной капитал без учета бюджетных средств за отчетный год к объему инвестиций без учета бюджетных средств за предыдущий год.
Инв.(без БС) отчетный год/Инв.предыд.год(без БС)*100%-100%
Показатель объема инвестиций в основной капитал без учета бюджетных сретсв рассчитывается как разница между объемом инвестиций в основной капитал и объемом бюджетных средств. Сайт федеральной службы государственной статистики 
http://www.primstat.ru/default.aspx 
</t>
  </si>
  <si>
    <t xml:space="preserve">Распоряжение Правительства РФ от 10.04.2014 N 570-р "Об утверждении перечней показателей оценки эффективности деятельности и методик определения целевых значений показателей оценки эффективности деятельности руководителей органов исполнительной власти по созданию благоприятных условий ведения предпринимательской деятельности (до 2018 года)" 
Показатель оценочный
</t>
  </si>
  <si>
    <t>Количество заявлений граждан, поступивших в департамент земельных и имущественных отношений Приморского края в рамках реализации Федерального закона от 01.05.2016 № 119-ФЗ. Метод сбора информации - анализ сведений о заявлениях граждан, содержащихся в федеральной информационной системе "На Дальний Восток" (надальнийвосток.рф). Основание ст. 3 и п. 2 ч. 4 ст. 5 Федерального закона от 01.05.2016 № 119-ФЗ.</t>
  </si>
  <si>
    <t>Ежеквартальное предоставление отчетов по сбору и обработки информации в Россреестр. Результатом обработки будет являться подготовка отчета  по определению кадастровой стоимости объектов и составление отчета об итогах государственной кадастровой оценки</t>
  </si>
  <si>
    <t xml:space="preserve">Количество размещенных в средствах массовой информации материалов и информационных поводов (официальные сообщения, видеоролики, новостные сюжеты, крупноформатные программы, интервью, печатные издания, раздаточные материалы, стенды, интернет-баннеры и др.), связанных с реализацией Федерального закона от 01.05.2016 № 119-ФЗ. Метод сбора информации - учет выпускаемых материалов и мониторинг информационных ресурсов.
https://primorsky.ru/news/145680/?sphrase_id=5408738
https://primorsky.ru/dv-gektar/index.php?sphrase_id=5408738
</t>
  </si>
  <si>
    <t>Обозначения</t>
  </si>
  <si>
    <t>Государственная программа</t>
  </si>
  <si>
    <t>1.1.2</t>
  </si>
  <si>
    <t>2.1.1</t>
  </si>
  <si>
    <t>2.1.2</t>
  </si>
  <si>
    <t>2.2.3.2.</t>
  </si>
  <si>
    <t>3.1.2</t>
  </si>
  <si>
    <t>3.2.1</t>
  </si>
  <si>
    <t>3.2.2</t>
  </si>
  <si>
    <t>3.2.3</t>
  </si>
  <si>
    <t>3.2.4</t>
  </si>
  <si>
    <t>3.2.5</t>
  </si>
  <si>
    <t>3.2.6</t>
  </si>
  <si>
    <t>Подпрограмма № 4 
«Управление имуществом, 
находящимся в 
собственности и
 в ведении Приморского 
края, на 2014 - 2021 годы»</t>
  </si>
  <si>
    <t>4.1.4.</t>
  </si>
  <si>
    <t>4.1.5.</t>
  </si>
  <si>
    <t>4.2.5.</t>
  </si>
  <si>
    <t>4.2.6.</t>
  </si>
  <si>
    <t>5.2.1.</t>
  </si>
  <si>
    <t>5.2.2.</t>
  </si>
  <si>
    <t>5.2.3.</t>
  </si>
  <si>
    <t>5.2.4.</t>
  </si>
  <si>
    <t>Оценка степени реализации мероприятий подпрограмм, программ по ФЗ.</t>
  </si>
  <si>
    <t>СРм</t>
  </si>
  <si>
    <t>Оценка степени соответствия запланированному уровню затрат.</t>
  </si>
  <si>
    <t>ССгп</t>
  </si>
  <si>
    <t>Оценка эффективности использования средств краевого бюджета.</t>
  </si>
  <si>
    <t>Эис</t>
  </si>
  <si>
    <t>Оценка степени достижения плановых значений показателей государственной программы.</t>
  </si>
  <si>
    <t>СДП</t>
  </si>
  <si>
    <t>Оценка степени реализации подпрограммы, программы по ФЗ.</t>
  </si>
  <si>
    <t>СР п/п</t>
  </si>
  <si>
    <t>Оценка эффективности реализации подпрограммы, программ по ФЗ.</t>
  </si>
  <si>
    <t>ЭРп/п</t>
  </si>
  <si>
    <t>Оценка степени реализации государственной программы.</t>
  </si>
  <si>
    <t>СР гп</t>
  </si>
  <si>
    <t>Коэффициент значимости подпрограммы</t>
  </si>
  <si>
    <t>Кi</t>
  </si>
  <si>
    <t>Оценка эффективности реализации государственной программы.</t>
  </si>
  <si>
    <t>ЭРгп</t>
  </si>
  <si>
    <t xml:space="preserve">оказывает непосредственное влияние на все показатели подпрограммы
</t>
  </si>
  <si>
    <t>Степень достижения планового значения показателя (СДП)</t>
  </si>
  <si>
    <t>расчетное</t>
  </si>
  <si>
    <t>если СДП больше 1, значение СДП принимается равным 1.</t>
  </si>
  <si>
    <t>подпрограммы 
1, 2., 3, 4, 5</t>
  </si>
  <si>
    <t xml:space="preserve">прирост инвестиций в основной капитал к предыдущему году, прирост инвестиций в основной капитал без учета бюджетных средств
</t>
  </si>
  <si>
    <t xml:space="preserve">оказывает прямое влияние на все показатели подпрограммы, оказывает непосредственное влияние на достижение следующих показателей: объем инвестиций по отношению к ВРП Приморского края, прирост инвестиций в основной капитал к предыдущему году, прирост инвестиций в основной капитал без учета бюджетных средств
</t>
  </si>
  <si>
    <r>
      <t xml:space="preserve">оказывает прямое влияние </t>
    </r>
    <r>
      <rPr>
        <sz val="12"/>
        <color rgb="FFFF0000"/>
        <rFont val="Arial Cyr"/>
        <charset val="204"/>
      </rPr>
      <t>на все показатели подпрограммы</t>
    </r>
    <r>
      <rPr>
        <sz val="12"/>
        <rFont val="Arial Cyr"/>
        <charset val="204"/>
      </rPr>
      <t xml:space="preserve">, оказывает непосредственное влияние на достижение следующих показателей: объем инвестиций по отношению к ВРП Приморского края, прирост инвестиций в основной капитал к предыдущему году, прирост инвестиций в основной капитал без учета бюджетных средств
</t>
    </r>
  </si>
  <si>
    <t xml:space="preserve">оказывает непосредственное влияние на показатели подпрограммы
</t>
  </si>
  <si>
    <t xml:space="preserve">оказывает непосредственное влияние на все показатели программы
</t>
  </si>
  <si>
    <t xml:space="preserve">так как мероприятие направлено на реализацию государственной политики и обеспечение макроэкономической стабильности, оно оказывает влияние на достижение всех показателей государственной программы
так как мероприятие направлено на реализацию государственной политики и обеспечение макроэкономической стабильности, оно оказывает влияние на достижение всех показателей государственной программы
</t>
  </si>
  <si>
    <t xml:space="preserve">оказывает влияние на достижение всех показателей государственной программы
</t>
  </si>
  <si>
    <t xml:space="preserve">оказывает непосредственное влияние на достижение следующих показателей: доля расходов краевого бюджета, формируемая на основе государственных программ Приморского края, в общем объеме расходов краевого бюджета
</t>
  </si>
  <si>
    <t>???</t>
  </si>
  <si>
    <t>Связь мероприятий 
программы 
с показателями</t>
  </si>
  <si>
    <t xml:space="preserve">оказывает непосредственное влияние на все показатели подпрограммы, а также следующие показатели государственной программы: доля продукции, произведенной субъектами малого и среднего предпринимательства, в общем объеме ВРП Приморского края; оборот продукции (услуг), производимой малыми предприятиями, в том числе микропредприятиями, и индивидуальными предпринимателями на территории Приморского края
</t>
  </si>
  <si>
    <t xml:space="preserve">снижение долговой нагрузки на краевой бюджет
</t>
  </si>
  <si>
    <t xml:space="preserve">Отклонение от исполнения плана связано с проведением конкурсных процедур в соответствии с Федеральным законом № 44-ФЗ, экономией фонда оплаты труда в связи с наличием вакантных ставок
31
</t>
  </si>
  <si>
    <t>Государственное задание выполнено в полном объеме
32</t>
  </si>
  <si>
    <t>Оплата работ "по факту" на основании актов выполненных работ
33</t>
  </si>
  <si>
    <t xml:space="preserve">Оплата работ "по факту" на основании актов выполненных работ
</t>
  </si>
  <si>
    <t>СДП= ЗПф/ЗПп</t>
  </si>
  <si>
    <t>!!!!</t>
  </si>
  <si>
    <t>!!!!!
1 значение показателя 
занижено в разы</t>
  </si>
  <si>
    <t>Подпрограмма № 4 «Управление имуществом, находящимся в собственности и в ведении Приморского края» на 2014-2021 годы</t>
  </si>
  <si>
    <t>Подпрограмма № 5 "Поддержка социально ориентированных некоммерческих и иных общественных организаций в Приморском крае" на 2014-2018 годы *</t>
  </si>
  <si>
    <t>На улучшение инвестиционного климата в Приморском крае в 2018 году запланировано 141,2 млн рублей.</t>
  </si>
  <si>
    <t>На улучшение инвестиционного климата в Приморском крае в 2018 году израсходовано  153,6  млн рублей. (108%).</t>
  </si>
  <si>
    <t>результаты достигнуты</t>
  </si>
  <si>
    <t>Мониторинг создания объектов транспортной, энергетической, коммунальной инфраструктуры с участием средств краевого бюджета</t>
  </si>
  <si>
    <t>Организация работы канала прямой связи инвесторов и руководства Приморского края для оперативного решения возникающих в процессе инвестиционной деятельности проблем и вопросов.
 запуск на обновленной платформе  двуязычного Инвестиционного интернет-портал Приморского края: www.invest.primorsky.ru
 прием   инвестиционных заявок на электронная почта приема - prim-invest@inbox.ru
Сопровождение инвестиционного интернет-портала Приморского края.</t>
  </si>
  <si>
    <t>проведение оценки регулирующего воздействия проектов нормативных правовых актов Приморского края, экспертизы нормативных правовых актов Приморского края в порядке и в сроки в соответствии с Законом Приморского края от 22.12.2008 № 373-КЗ, Постановлением Администрации Приморского края от 26.12.2012 № 435-па.</t>
  </si>
  <si>
    <t>Обеспечение деятельности департамента экономики и развития предпринимательства Приморского края израсходовано  44,2 млн рублей. (103%)
Принято 18 нормативных правовых актов Приморского края</t>
  </si>
  <si>
    <t xml:space="preserve">Информационное сопровождение на официальном сайте Администрации Приморского края сайта департамента экономики и развития предпринимательства Приморского края: 
http://primorsky.ru/authorities/executive-agencies/departments/economics/
</t>
  </si>
  <si>
    <t>Принято 18 нормативных правовых актов Приморского края</t>
  </si>
  <si>
    <t>Заключение государственного контракта между департаментом экономики и развития предпринимательства Приморского края и Территориальным органом Федеральной службы государственной статистики по Приморскому краю на сумму 829, 4 млн рублей.
Получение экономико-статистической информации, представление теледоступа к базе готовых документов</t>
  </si>
  <si>
    <t>На развитие малого и среднего предпринимательства в Приморском крае в 2018 году запланировано 124,22 млн рублей, в том числе - 82,9 млн рублей за счет средств федерального бюджета, 37,6 млн рублей -за счет средств краевого бюджета.</t>
  </si>
  <si>
    <t>На финансовую поддержку организаций, образующих инфраструктуру поддержки субъектов малого и среднего предпринимательства в 2018 году запланировано - 33,5 млн рублей.</t>
  </si>
  <si>
    <t>На финансовую поддержку организаций, образующих инфраструктуру поддержки субъектов малого и среднего предпринимательства в 2018 году израсходовано  - 33,5 млн рублей. (100%)</t>
  </si>
  <si>
    <t>Заключено соглашение с АНО «Центр развития экспорта Приморского края» на предоставление в 2018 году субсидии из краевого и федерального бюджетов в размере 37,5 млн руб.(100%).  В 2018 году все средства субсидии перечислены Центру в полном объеме.
В результате, Центром организовано:
- участие 21 субъекта малого и среднего предпринимательства Приморского края в 7 международных выставочных мероприятиях за рубежом;
- участие 21 субъекта малого и среднего предпринимательства Приморского края в 4 приемах иностранных;
- участие 38 субъектов малого и среднего предпринимательства Приморского края в 4 бизнес-миссиях в КНР.
Оказано 50 специализированных консультаций по тематике внешнеэкономической деятельности.
Продукция 10 экспортно ориентированных предпринимателей Приморского края размещена на электронной торговой площадке alibaba.com. 
При содействии Центра 22 субъектами малого и среднего предпринимательства заключено 42 контракта на общую сумму более 30 млн. долларов США.
Оказана поддержка 270 экспортно-ориентированным субъектам малого и среднего предпринимательства.
Центром также организовано 74 обучающих мероприятий (курсы, семинары, тренинги, мастер-классы) для потенциальных и действующих предпринимателей Приморского края в которых приняло участие 1507 человек. География обучающих мероприятий в 2018 году затронула 21 муниципальное образование Приморского края.</t>
  </si>
  <si>
    <t>Повышение конкурентоспособности малых и средних предприятий Приморского края в приоритетных сферах экономики
На финансовую поддержку субъектов малого и среднего предпринимательства, производящих и реализующих товары (работы, услуги), предназначенные для внутреннего рынка Российской Федерации и (или) экспорта в 2018 году запланировано - 16,6 млн рублей.</t>
  </si>
  <si>
    <t>На финансовую поддержку субъектов малого и среднего предпринимательства, производящих и реализующих товары (работы, услуги), предназначенные для внутреннего рынка Российской Федерации и (или) экспорта в 2018 году израсходовано - 16,5 млн рублей. (99,4%)</t>
  </si>
  <si>
    <t>Поддержка в виде субсидии предоставлена одному субъекту малого предпринимательства - экспортеру в объеме 100,0 тыс. руб.(100%)</t>
  </si>
  <si>
    <t xml:space="preserve">С целью формирования положительного образа предпринимателя, популяризация роли предпринимательства в 2018 году запланировано проведение ежегодной краевой конференции предпринимателей Приморского края - 55 тысяч рублей.
</t>
  </si>
  <si>
    <t xml:space="preserve">С целью формирования положительного образа предпринимателя, популяризация роли предпринимательства в 2018 году израсходовано - 55 тысяч рублей. (100%)
</t>
  </si>
  <si>
    <t xml:space="preserve">запланировано проведение ежегодной краевой конференции предпринимателей Приморского края - 55 тысяч рублей.
</t>
  </si>
  <si>
    <t xml:space="preserve">В рамках порядка предоставления субсидий на софинансирование муниципальных программ развития малого и среднего предпринимательства запланировано проведение анкетирования 10% субъектов МСП - получателей субсидий за счет бюджетных средств.
</t>
  </si>
  <si>
    <t>В рамках порядка предоставления субсидий на софинансирование муниципальных программ развития малого и среднего предпринимательства запланировано проведение анкетирования 10% субъектов МСП - получателей субсидий за счет бюджетных средств.</t>
  </si>
  <si>
    <t xml:space="preserve">В 2018 году на реализацию подпрограммы № 3 «Долгосрочное финансовое планирование и организация бюджетного процесса, совершенствование межбюджетных отношений в Приморском крае» (далее подпрограмма) в рамках государственной программы Приморского края «Экономическое развитие и инновационная экономика Приморского края» на 2013 – 2021 годы предусмотрено бюджетных ассигнований в объеме 2 753 261,65 тыс. рублей. 
Источниками финансового обеспечения подпрограммы являются средства федерального и краевого бюджетов, из них:
за счет средств федерального бюджета предусмотрено 
252 026,00 тыс. рублей;
за счет средств краевого бюджета – 2 501 235,65 тыс. рублей.
</t>
  </si>
  <si>
    <t xml:space="preserve">На управление бюджетным процессом предусмотрено в соответствии с подпрограммой 134 528,27 тыс. рублей. </t>
  </si>
  <si>
    <t xml:space="preserve">На мероприятие "Управление бюджетным процессом" предусмотрено  101938,27 тыс. рублей, </t>
  </si>
  <si>
    <t>На мероприятие "Расходы на совершенствование бюджетного процесса Приморского края" запланировано - 32590 тысяч рублей.</t>
  </si>
  <si>
    <t>На мероприятие "Расходы на совершенствование бюджетного процесса Приморского края" израсходовано - 0  тысяч рублей.</t>
  </si>
  <si>
    <t>Неисполнение по мероприятию «Расходы на совершенствование бюджетного процесса Приморского края» произошло в связи с тем, что запланированное департаментом финансов Приморского края приобретение автоматизированных систем финансово-экономического анализа было осуществлено централизованно краевым государственным казенным учреждением «Информационно-технологический центр».</t>
  </si>
  <si>
    <t>На основное мероприятие «Совершенствование межбюджетных отношений в Приморском крае»  предусмотрено 2 024 438,98 тыс. рублей,</t>
  </si>
  <si>
    <t>На выравнивание бюджетной обеспеченности поселений в 2018 году запланировано - 51715,45 тысяч рублей.</t>
  </si>
  <si>
    <t>На выравнивание бюджетной обеспеченности поселений в 2018 году израсходовано- 51141,22 тысяч рублей.(98,8%)</t>
  </si>
  <si>
    <t>На выравнивание бюджетной обеспеченности муниципальных районов (городских округов) в 2018 году запланировано
 - 1 018 620,07  тысяч рублей.</t>
  </si>
  <si>
    <t>На выравнивание бюджетной обеспеченности муниципальных районов (городских округов) в 2018 году израсходовано - 1018272,0 тысяч рублей (99,9%)</t>
  </si>
  <si>
    <t>На обеспечение сбалансированности бюджетов муниципальных образований в 2018 году запланировано- 400000 тысяч рублей.</t>
  </si>
  <si>
    <t>На обеспечение сбалансированности бюджетов муниципальных образований в 2018 году израсходовано - 850000 тысяч рублей. (215%)</t>
  </si>
  <si>
    <t>На поощрение за достигнутые результаты в работе по повышению качества управления бюджетным процессом органами местного самоуправления в 2018 году запланировано - 10000 тысяч рублей</t>
  </si>
  <si>
    <t>Поощрение за достигнутые результаты в работе по повышению качества управления бюджетным процессом органами местного самоуправления составило 10000 тысяч рублей (100%)</t>
  </si>
  <si>
    <t>На выравнивание бюджетной обеспеченности поселений, входящих в состав муниципальных районов в 2018 году запланировано - 292077,46 тысяч рублей.</t>
  </si>
  <si>
    <t>На создание условий для устойчивого исполнения бюджетов закрытых административно-территориальных образований в 2018 году запланировано - 252026,0 тысяч рублей</t>
  </si>
  <si>
    <t>На создание условий для устойчивого исполнения бюджетов закрытых административно-территориальных образований в 2018 году израсходовано - 252026,0 тысяч рублей (100%)</t>
  </si>
  <si>
    <t>На обслуживание государственного долга Приморского края (за исключением реструктурированной задолженности) запланировано - 590525,44 тысячи рублей</t>
  </si>
  <si>
    <t xml:space="preserve">На обслуживание государственного долга Приморского края (за исключением реструктурированной задолженности) израсходовано 0 рублей </t>
  </si>
  <si>
    <t>На обслуживание государственного долга по реструктурированной задолженности по бюджетным кредитам Приморского края запланировано 3768,96 рублей</t>
  </si>
  <si>
    <t>На обслуживание государственного долга по реструктурированной задолженности по бюджетным кредитам Приморского края израсходовано 100% - 3768,96 тысяч рублей</t>
  </si>
  <si>
    <t xml:space="preserve">обеспечение учета имущества Приморского края, формирование в отношении него полных и достоверных сведений. Пополнение краевого бюджета. Обеспечение эффективного использования краевого имущества
на руководство и управление в сфере установленных функций органов государственной власти Приморского края 114682,68 млн рублей.
</t>
  </si>
  <si>
    <t xml:space="preserve">На руководство и управление в сфере установленных функций органов государственной власти Приморского края израсходовано - 107796,18 млн рублей.(94%)
За 2018 год проведены аукционы по предоставлению в собственность и аренду 19 земельных участков общей площадью 9,02 га.
Планы по доходам краевого бюджета на 2018 год составили 463, 35 млн рублей, поступило доходов 468,622 млн рублей, исполнение составило 101,14% от утвержденных бюджетных назначений. Внесено в Реестр собственности Приморского края 170 объектов недвижимости, земля – 15, исключено - 2 000 объектов в связи со списанием. Зарегистрировано право собственности Приморского края на 75 объектов недвижимости.
</t>
  </si>
  <si>
    <t>На управление и распоряжение имуществом, находящимся в собственности и в ведении Приморского края, в том числе исполнение судебных актов, предусматривающих обращение взыскания на средства краевого бюджета запланировано 64,82 млн рублей.</t>
  </si>
  <si>
    <t xml:space="preserve">исполнение бюджетных смет расходов КГКУ "Управление землями и имуществом на территории Приморского края"
Бюджетные ассигнования  КГКУ "УЗИ" на 2018 год утверждены в сумме 325645,42 тыс.руб. 
</t>
  </si>
  <si>
    <t>Бюджетные ассигнования  КГКУ "УЗИ" на 2018 год утверждены в сумме 325645,42 тыс.руб. Исполнение бюджетной сметы учреждения по состоянию на 31.12.2018 составляет 266 620,33 тыс. рублей (81,87 % от утвержденных бюджетных назначений на 2018 год).</t>
  </si>
  <si>
    <t xml:space="preserve">выполнение показателей государственных услуг, оказываемых согласно государственному заданию КГБУ "Центр кадастровой оценки Приморского края" на очередной финансовый год
Субсидии ГБУ «Центр кадастровой оценки Приморского края» на финансовое обеспечение выполнения государственного задания на 2018 год утверждены в сумме 63993,29 тыс. руб.
</t>
  </si>
  <si>
    <t>Субсидии ГБУ «Центр кадастровой оценки Приморского края» на финансовое обеспечение выполнения государственного задания на 2018 год утверждены в сумме 63993,29 тыс. руб. На 31.12.2018 исполнения по данному виду расходов составило 63 313,11 тыс. руб. (98,9 %)</t>
  </si>
  <si>
    <t xml:space="preserve">предоставление субсидий КГБУ "Центр кадастровой оценки Приморского края" на приобретения недвижимого, особо ценного и другого движимого имущества (основные средства)
Субсидии КГБУ «ЦКО» на приобретение основных средств на 2018 год утверждены по программе в сумме  4 150,00 тыс. руб., 
</t>
  </si>
  <si>
    <t xml:space="preserve">На Субсидии ГБУ «ХОЗУ» на финансовое обеспечение выполнения государственного задания на 2018 год утверждены в сумме 782 745,23 тыс. руб. на выполнение показателей государственных услуг, оказываемых согласно государственного задания ГБУ "Хозяйственное управление администрации края" на очередной финансовый год, предоставление субсидий ГБУ "Хозяйственное управление администрации края" для проведения капитального ремонта имущества и приобретения недвижимого, особо ценного и другого движимого имущества (основные средства)
</t>
  </si>
  <si>
    <t>Субсидии ГБУ «ХОЗУ» на финансовое обеспечение выполнения государственного задания на 2018 год утверждены в сумме 782 745,23 тыс. руб. На 01.12.2018 исполнения по данному виду расходов составило 777 918,89 тыс. руб. (99,38 %)</t>
  </si>
  <si>
    <t xml:space="preserve">Государственное задание выполнено в полном объеме
</t>
  </si>
  <si>
    <t xml:space="preserve">предоставление субсидий ГБУ "Хозяйственное управление администрации края" для проведения капитального ремонта имущества
Субсидии ГБУ «ХОЗУ» на проведение капитального ремонта на 2018 год утверждены  в сумме 93900,00 тыс. руб. 
</t>
  </si>
  <si>
    <t>Субсидии ГБУ «ХОЗУ» на проведение капитального ремонта на 2018 год утверждены  в сумме 93900,00 тыс. руб. На 01.12.2018 исполнения составило 25 249,19 рублей, или 26,89%.</t>
  </si>
  <si>
    <t xml:space="preserve">предоставление субсидий ГБУ "Хозяйственное управление администрации края" для приобретения недвижимого, особо ценного и другого движимого имущества (основные средства)
Субсидии ГБУ «ХОЗУ» на приобретение основных средств на 2018 год утверждены в сумме  90961,47 тыс. руб.,
</t>
  </si>
  <si>
    <t xml:space="preserve">предоставление субсидий ГБУ "Хозяйственное управление администрации края" на обеспечение видеонаблюдения и иные мероприятия, направленные на защищенность объектов (территорий) краевых государственных учреждений Приморского края
Субсидии ГБУ «ХОЗУ» на обеспечение видеонаблюдения на 2018 год утверждены в сумме 2300,00 тыс. руб.
</t>
  </si>
  <si>
    <t xml:space="preserve">Оплата работ "по факту" на основании актов выполненных работ
</t>
  </si>
  <si>
    <t xml:space="preserve">исполнение бюджетных смет расходов КГКУ "Представительство Администрации Приморского края при Правительстве Российской Федерации"
Бюджетные обязательства КГКУ «Представительство Администрации Приморского края при Правительстве Российской Федерации» за 2018 год утверждены в сумме 63 912,25 тыс. руб.
</t>
  </si>
  <si>
    <t xml:space="preserve">Обеспечение объектов гражданской обороны
Бюджетные обязательства на 2018 год  на реализацию указанного мероприятия утверждены в сумме 9042,58 тыс. руб. </t>
  </si>
  <si>
    <t>Бюджетные обязательства на 2018 год  на реализацию указанного мероприятия утверждены в сумме 9042,58 тыс. руб. Исполнение  на 31.12.2018 составляет 8 646,07 рублей (95,62%).</t>
  </si>
  <si>
    <t xml:space="preserve">технологическое присоединение к сетям электроснабжения комплекса зданий в б. Боярин, о. Русский, г. Владивосток
Бюджетные обязательства на 2018 год  на реализацию указанного мероприятия утверждены в сумме 1804,09 тыс. руб. 
</t>
  </si>
  <si>
    <t>Бюджетные обязательства на 2018 год  на реализацию указанного мероприятия утверждены в сумме 1804,09 тыс. руб. Исполнение на 31.12.2018 составляет 0,00 рублей (0,00%).</t>
  </si>
  <si>
    <t>Предоставление в 2018 году субсидии АНО «Региональный центр координации поддержки экспортно ориентированных субъектов малого и среднего предпринимательства Приморского края» за счет средств краевого и федерального бюджетов в целях финансового обеспечения его деятельности, на общую сумму 37 500 000,00 руб.
Оказание поддержки не менее 1758 субъектам малого и среднего предпринимательства.
Создание 139 рабочих мест субъектами малого и среднего предпринимательства, получившими государственную поддержку.
Заключение субъектами малого и среднего предпринимательства при содействии Центра 36 экспортных контрактов.</t>
  </si>
  <si>
    <t>Заключение соглашения между департаментом экономики и развития предпринимательства Приморского края и АНО «Региональный центр координации поддержки экспортно ориентированных субъектов малого и среднего предпринимательства Приморского края» о предоставлении субсидии из краевого и федерального бюджетов на возмещение затрат, связанных с обеспечением деятельности.</t>
  </si>
  <si>
    <t>Предоставление в 2018 году субсидии НО «Гарантийный фонд Приморского края» за счет средств краевого и федерального бюджетов в целях финансового обеспечения его деятельности, на общую сумму 70 000 000,00 руб.
Оказание поддержки не менее 100 субъектам малого и среднего предпринимательства.
Создание 120 рабочих мест субъектами малого и среднего предпринимательства, получившими государственную поддержку.</t>
  </si>
  <si>
    <t>Предоставление субсидий субъектам малого и среднего предпринимательства Приморского края - экспортерам за счет средств краевого бюджета на общую сумму 100,0 тыс. руб. с целью возмещения части затрат, связанных с уплатой процентов по кредитам.</t>
  </si>
  <si>
    <t>Предоставление субсидий монопрофильным муниципальным образованиям за счет средств краевого и федерального бюджетов в рамках реализации муниципальных программ (подпрограмм) развития малого и среднего предпринимательства в общем объеме 12 916 600,0 руб.
Оказание поддержки 6 субъектам малого и среднего предпринимательства.
Создание не менее 6 новых рабочих мест субъектами малого и среднего предпринимательства, получившими государственную поддержку.</t>
  </si>
  <si>
    <t>Подпрограмма № 4. "Управление имуществом, находящимся в собственности и в ведении Приморского края, на 2014 - 2021 годы"</t>
  </si>
  <si>
    <t>о степени выполнения подпрограмм, программ, принятых в соответствии с требованиями 
федерального законодательства в сфере реализации государственной программы 
государственной программы Приморского края государственной программы Приморского края
"Экономическое развитие и инновационная экономика Приморского края" на 2013 - 2021 годы
за 2018 год.</t>
  </si>
  <si>
    <t>На организацию деятельности АНО «Инвестиционное Агентство Приморского края» в целях предоставления услуг в сфере повышения инвестиционной привлекательности Приморского края, роста привлечения капитала с внешних рынков
запланировано предоставление субсидии из краевого бюджета 48578,06 млн рублей.
Организация работы совещательного органа «Экспертный (общественный) совет по привлечению инвестиций»;</t>
  </si>
  <si>
    <t>Предоставлено  АНО «Инвестиционное Агентство Приморского края»  субсидий из краевого бюджета на осуществление уставной деятельности в размере 58678,8 млн рублей. (120%)</t>
  </si>
  <si>
    <t>На организацию деятельности АНО «Инвестиционное Агентство Приморского края» в целях предоставления услуг в сфере повышения инвестиционной привлекательности Приморского края, роста привлечения капитала с внешних рынков
запланировано предоставление субсидии из краевого бюджета 48578,06 млн рублей.</t>
  </si>
  <si>
    <t xml:space="preserve">Предоставлено  АНО «Инвестиционное Агентство Приморского края»  субсидий из краевого бюджета на осуществление уставной деятельности в размере 58678,8 млн рублей.
В отчетном периоде - 1-4 кварталы 2018 года -  в Агентство поступила 85 инвестиционных заявок на реализацию инвестиционных проектов на территории Приморского края.
За текущий период было проведено 157 консультаций для субъектов инвестиционной деятельности
В 2018 году Агентство приняло участие в 32 конгрессно-выставочных международных мероприятиях.
В рамках PR-взаимодействия со СМИ за отчетный период Агентством подготовлено и размещено на инвестиционном портале более 230 пресс-релизов. </t>
  </si>
  <si>
    <t xml:space="preserve">Заключено соглашение между департаментом экономики и развития предпринимательства Приморского края и автономной некоммерческой организацией "Инвестиционное Агентство Приморского края" о предоставлении субсидий из краевого бюджета на осуществление уставной деятельности от 26 марта 2018 года в соответствии с приказом  Департамента от 23.03.2018 № 17.
Заключено дополнительное соглашение между департаментом экономики и развития предпринимательства Приморского края и автономной некоммерческой организацией "Инвестиционное Агентство Приморского края" о предоставлении субсидий из краевого бюджета на осуществление уставной деятельности от 03.04.2018 г. №1/1
Заключено дополнительное соглашение между департаментом экономики и развития предпринимательства Приморского края и автономной некоммерческой организацией "Инвестиционное Агентство Приморского края" о предоставлении субсидий из краевого бюджета на осуществление уставной деятельности от 24.09.2018 г. №1/2 
Заключено дополнительное соглашение между департаментом экономики и развития предпринимательства Приморского края и автономной некоммерческой организацией "Инвестиционное Агентство Приморского края" о предоставлении субсидий из краевого бюджета на осуществление уставной деятельности от 07.12.2018 г. №1/3 </t>
  </si>
  <si>
    <t>проведение исследования конкурентной среды на рынках товаров и услуг Приморского края в соответствии с распоряжением Правительства РФ от 05.09.2015 , распоряжением Губернатора Приморского края от 13.05.2016 № 88-рг,  пресечение согласованных действий хозяйствующих субъектов, направленных на недопущение ограничения и устранения конкуренции на рынках товаров и услуг Приморского края, в соответствии с Федеральным законом от 26.07.2006 № 135-ФЗ, Постановлением Правительства РФ от 18.10 2018, распоряжением Губернатора Приморского края от 28.02.2019 № 52-рг</t>
  </si>
  <si>
    <r>
      <rPr>
        <b/>
        <sz val="11"/>
        <rFont val="Times New Roman"/>
        <family val="1"/>
        <charset val="204"/>
      </rPr>
      <t>Контрольное событие:</t>
    </r>
    <r>
      <rPr>
        <sz val="11"/>
        <rFont val="Times New Roman"/>
        <family val="1"/>
        <charset val="204"/>
      </rPr>
      <t xml:space="preserve"> внедрение Стандарта развития конкуренции в Приморском крае. Утвержден состав Совета по содействию развития конкуренции в Приморском крае</t>
    </r>
  </si>
  <si>
    <t xml:space="preserve">распоряжение Губернатора Приморского края об утверждении Совета по содействию развития конкуренции в Приморском крае </t>
  </si>
  <si>
    <t>Распоряжение Губернатора Приморского края 56-рг от 28.03.2016 "Об утверждении Перечня социально значимых рынков и приоритетных рынков для содействия развитию конкуренции в Приморском крае"</t>
  </si>
  <si>
    <t xml:space="preserve">13 мая 2016 года распоряжением Губернатора Приморского края № 88 утвержден "План мероприятий ("Дорожная карта") по содействию развитию конкуренции, развитию конкурентной среды в Приморском крае". </t>
  </si>
  <si>
    <t>рассмотрение  отчета о внедрении Стандарта развитию конкуренции в Приморском крае  на заседании Совета по содействию развитию конкуренции в Приморском крае</t>
  </si>
  <si>
    <t>Обеспечение деятельности департамента экономики и развития предпринимательства Приморского края - 42,64  млн рублей.
Разработка и принятие нормативных правовых актов Приморского края в соответствии с полномочиями департамента экономики и развития предпринимательства Приморского края.
Принятие Стратегии социально-экономического развития Приморского края.</t>
  </si>
  <si>
    <t>На обеспечение деятельности департамента экономики и развития предпринимательства Приморского края в 2018 году запланировано  42644,23 млн рублей</t>
  </si>
  <si>
    <t>На обеспечение деятельности департамента экономики и развития предпринимательства Приморского края в 2018 году запланировано-   42644,23 млн рублей,  использовано - 44258,82 млн. рублей.</t>
  </si>
  <si>
    <t xml:space="preserve">Осуществлялось информационно-методическое обеспечение процедур оценки регулирующего воздействия.
Организована возможность трансляции фото или видеонаблюдения за реализацией мероприятий Плана социального развития центров экономического роста Приморского края. 
Сайт для просмотра: http://primorsky.ru/authorities/executive-agencies/departments/economics/plan-sotsialnogo-razvitiya-tsentrov-ekonomicheskogo-rosta-primorskogo-kraya-/video/
Фотоотчеты размещены: https://primorsky.ru/authorities/executive-agencies/departments/economics/plan-sotsialnogo-razvitiya-tsentrov-ekonomicheskogo-rosta-primorskogo-kraya-/foto/
Осуществлялось информационное сопровождение на официальном сайте Администрации Приморского края сайта департамента экономики и развития предпринимательства Приморского края.
</t>
  </si>
  <si>
    <t>Разработка нормативных правовых актов в соответствии полномочиями департамента экономики и развития предпримательства Приморского края.</t>
  </si>
  <si>
    <t>На разработку Стратегии социально-экономического развития Приморского края до 2030 года запланировано -35283,96 млн рублей .
На обеспечение деятельности департамента проектного управления запланировано  - 13925,77 млн рублей.</t>
  </si>
  <si>
    <t>На разработку Стратегии социально-экономического развития Приморского края до 2030 года израсходовано -35283,96 млн рублей.
На обеспечение деятельности департамента проектного управления Приморского края израсходовано-  14553,7 млн рублей.</t>
  </si>
  <si>
    <t>На обеспечение деятельности департамента проектного управления запланировано  - 13925,77 млн рублей.</t>
  </si>
  <si>
    <t>На обеспечение деятельности департамента проектного управления Приморского края израсходовано-  14553,7 млн рублей.</t>
  </si>
  <si>
    <t>На разработку Стратегии социально-экономического развития Приморского края до 2030 года запланировано -35283,96 млн рублей .</t>
  </si>
  <si>
    <t xml:space="preserve">На разработку Стратегии социально-экономического развития Приморского края до 2030 года израсходовано -35283,96 млн рублей. 27 декабря 2018 года приемочной комиссией департамента приняты результаты научно-исследовательской работы по теме «Разработка Стратегии социально-экономического развития Приморского края до 2030 года». 
Постановлением Администрации Приморского края от 28 декабря 2018 года № 668-па утверждена Стратегия социально-экономического развития Приморского края до 2030 года.
</t>
  </si>
  <si>
    <t>На развитие малого и среднего предпринимательства в Приморском крае в 2018 году израсходовано 124,12 млн рублей, в том числе -82,9 млн рублей за счёт средств федерального бюджета, 37,6 млн рублей -а счет средств краевого бюджета.</t>
  </si>
  <si>
    <t>После получения документов от АНО «Центр развития экспорта Приморского края» на получение субсидии (заявление от 06.04.2018), а также проверки и получения информации в порядке межведомственного информационного взаимодействия, заключено соглашение с Центром от 26.04.2018 № 6 о предоставлении в 2018 году субсидии в размере 37 500 000,00 руб. за счет средств краевого бюджета, в том числе источником финансового обеспечения которых являются средства федерального бюджета, в соответствии с утвержденным объемом бюджетных ассигнований, предусмотренном в законе о краевом бюджете на 2018 год. В связи с этим, заключения доп. соглашения в текущем году не требуется.</t>
  </si>
  <si>
    <t>Обеспечение функционирования страницы «Малый бизнес Приморья» официального сайта Администрации Приморского края и регионального портала поддержки малого и среднего предпринимательства в сети Интернет.
Ведение реестра субъектов малого и среднего предпринимательства - получателей поддержки.</t>
  </si>
  <si>
    <t xml:space="preserve">На мероприятие "Управление бюджетным процессом "израсходовано 103 668,8 тыс. рублей, </t>
  </si>
  <si>
    <t>На выравнивание бюджетной обеспеченности поселений, входящих в состав муниципальных районов в 2018 году направлено - 290336,92 тысячи рублей. (99,4%)</t>
  </si>
  <si>
    <r>
      <rPr>
        <b/>
        <sz val="11"/>
        <rFont val="Times New Roman"/>
        <family val="1"/>
        <charset val="204"/>
      </rPr>
      <t xml:space="preserve">Контрольное событие 2 
</t>
    </r>
    <r>
      <rPr>
        <sz val="11"/>
        <rFont val="Times New Roman"/>
        <family val="1"/>
        <charset val="204"/>
      </rPr>
      <t>утверждены Администрацией Приморского края нормативы формирования расходов на содержание органов местного самоуправления городских округов, муниципальных районов городских и сельских поселений, входящих в состав муниципальных районов Приморского края, на очередной финансовый год</t>
    </r>
  </si>
  <si>
    <t xml:space="preserve">Субсидии КГБУ «ЦКО» на приобретение основных средств на 2018 год утверждены по программе в сумме  4 150,00 тыс. руб.,  исполнение по данному виду расходов составило 3 982,86 тыс. руб. (95,97%). </t>
  </si>
  <si>
    <t>исполнение подведомственным краевым государственным учреждениям «Хозяйственное управление администрации края» государственное задание за отчетный период</t>
  </si>
  <si>
    <t xml:space="preserve">Субсидии ГБУ «ХОЗУ» на приобретение основных средств на 2018 год утверждены в сумме  90961,47 тыс. руб.,  исполнение по данному виду расходов составило                       77 197,40 тыс. руб. (84,87 %). </t>
  </si>
  <si>
    <t xml:space="preserve">предоставление субсидий ГБУ "Хозяйственное управление администрации края" на обеспечение требований пожарной безопасности в краевых государственных учреждениях Приморского края
Субсидии ГБУ «ХОЗУ» на мероприятия по обеспечению требований пожарной безопасности на 2018 год утверждены в сумме 6500,00 тыс. руб. 
</t>
  </si>
  <si>
    <t>Субсидии ГБУ «ХОЗУ» на мероприятия по обеспечению требований пожарной безопасности на 2018 год утверждены в сумме 6500,00 тыс. руб. На 01.12.2018 исполнения составило 6 499,49 рублей, или 99,99%</t>
  </si>
  <si>
    <t>Подпрограмма N 5 "Поддержка социально ориентированных некоммерческих  и иных общественных организаций в Приморском крае" на 2014 - 2018 годы</t>
  </si>
  <si>
    <t>Подпрограмма № 4 «Управление имуществом, находящимся в собственности и в ведении Приморского края, на 2014 - 2021 годы»</t>
  </si>
  <si>
    <t>Подпрограмма № 3 «Долгосрочное финансовое планирование и организация бюджетного процесса, совершенствование межбюджетных отношений в Приморском    крае»     на     2013 -    2021 годы</t>
  </si>
  <si>
    <t>Государственная программа Приморского края «Экономическое развитие и инновационная экономика Приморского     края»    на    2013 - 2021 годы</t>
  </si>
  <si>
    <t>о расходовании бюджетных ассигнований краевого бюджета на реализацию государственной программы Приморского края (тыс. руб.)
"Экономическое развитие и инновационная экономика Приморского края" на 2013 - 2021 годы
за 2018 год</t>
  </si>
  <si>
    <t>Подпрограмма №  1 «Улучшение инвестиционного климата в Приморском крае»  на 2013-2021 годы</t>
  </si>
  <si>
    <t>о расходовании бюджетных ассигнований и внебюджетных источников 
на реализацию государственной программы Приморского края (тыс. руб.)
"Экономическое развитие и инновационная экономика Приморского края" на 2013 - 2021 годы
 2018 год.</t>
  </si>
  <si>
    <t xml:space="preserve">Постановление Администрации Приморского края от 30 марта 2018 года № 139-па "О внесении изменений в постановление Администрации Приморского края от 7 декабря 2012 года № 382-па "Об  утверждении государственной программы Приморского края "Экономическое развитие и инновационная экономика Приморского края" на 2013-2021 годы" </t>
  </si>
  <si>
    <t xml:space="preserve">Постановление Администрации Приморского края от 4 мая 2018 г.№ 215-па  "О внесении изменений в постановление Администрации Приморского края от 7 декабря 2012 года № 382-па "Об  утверждении государственной программы Приморского края "Экономическое развитие и инновационная экономика Приморского края" на 2013-2021 годы" </t>
  </si>
  <si>
    <t xml:space="preserve">Постановление Администрации Приморского края от  20 сентября 2018 г. N 456-па  "О внесении изменений в постановление Администрации Приморского края от 7 декабря 2012 года № 382-па "Об  утверждении государственной программы Приморского края "Экономическое развитие и инновационная экономика Приморского края" на 2013-2021годы" </t>
  </si>
  <si>
    <t>Подпрограмма № 4 "Управление имуществом, находящимся в собственности и в ведении Приморского края" на 2014-2021 годы</t>
  </si>
  <si>
    <t xml:space="preserve">За 2018 год проведены аукционы по предоставлению в собственность и аренду 19 земельных участков общей площадью 9,02 га.
Планы по доходам краевого бюджета на 2018 год составили 463, 35 млн рублей, поступило доходов 468,622 млн рублей, исполнение составило 101,14% от утвержденных бюджетных назначений. Внесено в Реестр собственности Приморского края 170 объектов недвижимости, земля – 15, исключено - 2 000 объектов в связи со списанием. Зарегистрировано право собственности Приморского края на 75 объектов недвижимости.
 В отчетном периоде действовал 41 договор найма жилых помещений жилищного фонда Приморского края коммерческого использования, оплата по которым поступает в доход краевого бюджета, за наём жилья в краевой бюджет зачислено 5, 855 млн руб., что составляет 101% годового планового задания, установленного Законом Приморского края от 21.12.2017 № 218-КЗ. В результате проведенной процедуры досудебного взыскания арендаторами в добровольном порядке оплачено 15 тыс. рублей задолженности.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</si>
</sst>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00_р_._-;\-* #,##0.00_р_._-;_-* &quot;-&quot;??_р_._-;_-@_-"/>
    <numFmt numFmtId="165" formatCode="#,##0.0"/>
    <numFmt numFmtId="166" formatCode="0.0"/>
    <numFmt numFmtId="167" formatCode="_-* #,##0.00\ _р_._-;\-* #,##0.00\ _р_._-;_-* &quot;-&quot;??\ _р_._-;_-@_-"/>
    <numFmt numFmtId="168" formatCode="_-* #,##0.0\ _р_._-;\-* #,##0.0\ _р_._-;_-* &quot;-&quot;??\ _р_._-;_-@_-"/>
    <numFmt numFmtId="169" formatCode="0.000"/>
    <numFmt numFmtId="170" formatCode="#,##0.00\ _₽"/>
    <numFmt numFmtId="171" formatCode="0.0000"/>
  </numFmts>
  <fonts count="59" x14ac:knownFonts="1">
    <font>
      <sz val="11"/>
      <color theme="1"/>
      <name val="Times New Roman"/>
      <family val="2"/>
      <charset val="204"/>
    </font>
    <font>
      <b/>
      <sz val="14"/>
      <color theme="1"/>
      <name val="Times New Roman"/>
      <family val="1"/>
      <charset val="204"/>
    </font>
    <font>
      <sz val="14"/>
      <color theme="1"/>
      <name val="Times New Roman"/>
      <family val="1"/>
      <charset val="204"/>
    </font>
    <font>
      <sz val="10"/>
      <color theme="1"/>
      <name val="Times New Roman"/>
      <family val="1"/>
      <charset val="204"/>
    </font>
    <font>
      <sz val="12"/>
      <color theme="1"/>
      <name val="Times New Roman"/>
      <family val="1"/>
      <charset val="204"/>
    </font>
    <font>
      <sz val="12"/>
      <name val="Times New Roman"/>
      <family val="1"/>
      <charset val="204"/>
    </font>
    <font>
      <b/>
      <sz val="12"/>
      <name val="Times New Roman"/>
      <family val="1"/>
      <charset val="204"/>
    </font>
    <font>
      <b/>
      <sz val="12"/>
      <color theme="1"/>
      <name val="Times New Roman"/>
      <family val="1"/>
      <charset val="204"/>
    </font>
    <font>
      <u/>
      <sz val="14"/>
      <color theme="1"/>
      <name val="Times New Roman"/>
      <family val="1"/>
      <charset val="204"/>
    </font>
    <font>
      <sz val="11"/>
      <color theme="1"/>
      <name val="Times New Roman"/>
      <family val="2"/>
      <charset val="204"/>
    </font>
    <font>
      <sz val="11"/>
      <color theme="1"/>
      <name val="Calibri"/>
      <family val="2"/>
      <scheme val="minor"/>
    </font>
    <font>
      <sz val="11"/>
      <color theme="1"/>
      <name val="Times New Roman"/>
      <family val="1"/>
      <charset val="204"/>
    </font>
    <font>
      <b/>
      <sz val="11"/>
      <color theme="1"/>
      <name val="Times New Roman"/>
      <family val="1"/>
      <charset val="204"/>
    </font>
    <font>
      <sz val="12"/>
      <color theme="1"/>
      <name val="Times New Roman"/>
      <family val="2"/>
      <charset val="204"/>
    </font>
    <font>
      <sz val="14"/>
      <color theme="1"/>
      <name val="Times New Roman"/>
      <family val="2"/>
      <charset val="204"/>
    </font>
    <font>
      <b/>
      <sz val="14"/>
      <color theme="1"/>
      <name val="Times New Roman"/>
      <family val="2"/>
      <charset val="204"/>
    </font>
    <font>
      <u/>
      <sz val="14"/>
      <color theme="1"/>
      <name val="Times New Roman"/>
      <family val="2"/>
      <charset val="204"/>
    </font>
    <font>
      <u/>
      <sz val="11"/>
      <color theme="10"/>
      <name val="Times New Roman"/>
      <family val="2"/>
      <charset val="204"/>
    </font>
    <font>
      <sz val="10"/>
      <color rgb="FF000000"/>
      <name val="Arial"/>
      <family val="2"/>
      <charset val="204"/>
    </font>
    <font>
      <sz val="10"/>
      <name val="Arial Cyr"/>
      <charset val="204"/>
    </font>
    <font>
      <sz val="12"/>
      <name val="Arial Cyr"/>
      <charset val="204"/>
    </font>
    <font>
      <sz val="11"/>
      <name val="Arial Cyr"/>
      <charset val="204"/>
    </font>
    <font>
      <sz val="11"/>
      <name val="Times New Roman"/>
      <family val="1"/>
      <charset val="204"/>
    </font>
    <font>
      <b/>
      <sz val="11"/>
      <color indexed="8"/>
      <name val="Times New Roman"/>
      <family val="1"/>
      <charset val="204"/>
    </font>
    <font>
      <sz val="11"/>
      <color indexed="8"/>
      <name val="Times New Roman"/>
      <family val="1"/>
      <charset val="204"/>
    </font>
    <font>
      <sz val="12"/>
      <name val="Times New Roman"/>
      <family val="2"/>
      <charset val="204"/>
    </font>
    <font>
      <b/>
      <sz val="11"/>
      <name val="Times New Roman"/>
      <family val="1"/>
      <charset val="204"/>
    </font>
    <font>
      <sz val="11"/>
      <name val="Times New Roman"/>
      <family val="2"/>
      <charset val="204"/>
    </font>
    <font>
      <sz val="12"/>
      <color indexed="8"/>
      <name val="Times New Roman"/>
      <family val="2"/>
      <charset val="204"/>
    </font>
    <font>
      <sz val="11"/>
      <color indexed="8"/>
      <name val="Times New Roman"/>
      <family val="2"/>
      <charset val="204"/>
    </font>
    <font>
      <sz val="12"/>
      <color indexed="8"/>
      <name val="Times New Roman"/>
      <family val="1"/>
      <charset val="204"/>
    </font>
    <font>
      <b/>
      <sz val="11"/>
      <name val="Arial Cyr"/>
      <charset val="204"/>
    </font>
    <font>
      <sz val="12"/>
      <color rgb="FF000000"/>
      <name val="Times New Roman"/>
      <family val="1"/>
      <charset val="204"/>
    </font>
    <font>
      <sz val="11"/>
      <color rgb="FFFF0000"/>
      <name val="Times New Roman"/>
      <family val="1"/>
      <charset val="204"/>
    </font>
    <font>
      <u/>
      <sz val="11"/>
      <name val="Times New Roman"/>
      <family val="1"/>
      <charset val="204"/>
    </font>
    <font>
      <b/>
      <sz val="14"/>
      <name val="Times New Roman"/>
      <family val="1"/>
      <charset val="204"/>
    </font>
    <font>
      <sz val="14"/>
      <name val="Arial Cyr"/>
      <charset val="204"/>
    </font>
    <font>
      <sz val="14"/>
      <name val="Times New Roman"/>
      <family val="1"/>
      <charset val="204"/>
    </font>
    <font>
      <sz val="16"/>
      <name val="Times New Roman"/>
      <family val="1"/>
      <charset val="204"/>
    </font>
    <font>
      <sz val="10"/>
      <name val="Times New Roman"/>
      <family val="1"/>
      <charset val="204"/>
    </font>
    <font>
      <b/>
      <sz val="12"/>
      <color indexed="8"/>
      <name val="Times New Roman"/>
      <family val="1"/>
      <charset val="204"/>
    </font>
    <font>
      <b/>
      <sz val="10"/>
      <name val="Times New Roman"/>
      <family val="1"/>
      <charset val="204"/>
    </font>
    <font>
      <i/>
      <sz val="10"/>
      <name val="Times New Roman"/>
      <family val="1"/>
      <charset val="204"/>
    </font>
    <font>
      <b/>
      <sz val="18"/>
      <name val="Times New Roman"/>
      <family val="1"/>
      <charset val="204"/>
    </font>
    <font>
      <sz val="18"/>
      <name val="Times New Roman"/>
      <family val="1"/>
      <charset val="204"/>
    </font>
    <font>
      <sz val="18"/>
      <name val="Arial Cyr"/>
      <charset val="204"/>
    </font>
    <font>
      <b/>
      <sz val="16"/>
      <name val="Times New Roman"/>
      <family val="1"/>
      <charset val="204"/>
    </font>
    <font>
      <sz val="15"/>
      <name val="Times New Roman"/>
      <family val="1"/>
      <charset val="204"/>
    </font>
    <font>
      <b/>
      <sz val="12"/>
      <color rgb="FF000000"/>
      <name val="Times New Roman"/>
      <family val="1"/>
      <charset val="204"/>
    </font>
    <font>
      <b/>
      <sz val="10"/>
      <name val="Arial Cyr"/>
      <charset val="204"/>
    </font>
    <font>
      <sz val="26"/>
      <color rgb="FFFF0000"/>
      <name val="Arial Cyr"/>
      <charset val="204"/>
    </font>
    <font>
      <sz val="18"/>
      <color theme="1"/>
      <name val="Times New Roman"/>
      <family val="2"/>
      <charset val="204"/>
    </font>
    <font>
      <sz val="20"/>
      <color theme="1"/>
      <name val="Times New Roman"/>
      <family val="2"/>
      <charset val="204"/>
    </font>
    <font>
      <sz val="9"/>
      <color theme="1"/>
      <name val="Times New Roman"/>
      <family val="2"/>
      <charset val="204"/>
    </font>
    <font>
      <sz val="9"/>
      <color theme="1"/>
      <name val="Times New Roman"/>
      <family val="1"/>
      <charset val="204"/>
    </font>
    <font>
      <b/>
      <sz val="9"/>
      <color theme="1"/>
      <name val="Times New Roman"/>
      <family val="1"/>
      <charset val="204"/>
    </font>
    <font>
      <b/>
      <sz val="10"/>
      <color theme="1"/>
      <name val="Times New Roman"/>
      <family val="1"/>
      <charset val="204"/>
    </font>
    <font>
      <sz val="14"/>
      <color rgb="FF000000"/>
      <name val="Calibri"/>
      <family val="2"/>
    </font>
    <font>
      <sz val="12"/>
      <color rgb="FFFF0000"/>
      <name val="Arial Cyr"/>
      <charset val="204"/>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6" tint="0.79998168889431442"/>
        <bgColor indexed="64"/>
      </patternFill>
    </fill>
    <fill>
      <patternFill patternType="solid">
        <fgColor theme="9" tint="0.7999816888943144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medium">
        <color indexed="64"/>
      </bottom>
      <diagonal/>
    </border>
  </borders>
  <cellStyleXfs count="10">
    <xf numFmtId="0" fontId="0" fillId="0" borderId="0"/>
    <xf numFmtId="164" fontId="9" fillId="0" borderId="0" applyFont="0" applyFill="0" applyBorder="0" applyAlignment="0" applyProtection="0"/>
    <xf numFmtId="0" fontId="10" fillId="0" borderId="0"/>
    <xf numFmtId="0" fontId="9" fillId="0" borderId="0"/>
    <xf numFmtId="0" fontId="17" fillId="0" borderId="0" applyNumberFormat="0" applyFill="0" applyBorder="0" applyAlignment="0" applyProtection="0"/>
    <xf numFmtId="4" fontId="18" fillId="0" borderId="8">
      <alignment horizontal="right" shrinkToFit="1"/>
    </xf>
    <xf numFmtId="0" fontId="19" fillId="0" borderId="0"/>
    <xf numFmtId="0" fontId="10" fillId="0" borderId="0"/>
    <xf numFmtId="167" fontId="19" fillId="0" borderId="0" applyFont="0" applyFill="0" applyBorder="0" applyAlignment="0" applyProtection="0"/>
    <xf numFmtId="0" fontId="19" fillId="0" borderId="0"/>
  </cellStyleXfs>
  <cellXfs count="866">
    <xf numFmtId="0" fontId="0" fillId="0" borderId="0" xfId="0"/>
    <xf numFmtId="0" fontId="3" fillId="0" borderId="0" xfId="0" applyFont="1" applyAlignment="1">
      <alignment horizontal="center" vertical="center"/>
    </xf>
    <xf numFmtId="0" fontId="2" fillId="0" borderId="0" xfId="0" applyFont="1" applyFill="1" applyAlignment="1">
      <alignment horizontal="left" vertical="center"/>
    </xf>
    <xf numFmtId="0" fontId="0" fillId="0" borderId="0" xfId="0" applyFill="1"/>
    <xf numFmtId="0" fontId="4" fillId="0" borderId="5" xfId="0" applyFont="1" applyFill="1" applyBorder="1" applyAlignment="1">
      <alignment horizontal="center" vertical="center" wrapText="1"/>
    </xf>
    <xf numFmtId="0" fontId="4" fillId="0" borderId="1" xfId="0" applyFont="1" applyFill="1" applyBorder="1" applyAlignment="1" applyProtection="1">
      <alignment horizontal="justify" vertical="top" wrapText="1"/>
      <protection locked="0"/>
    </xf>
    <xf numFmtId="0" fontId="12" fillId="0" borderId="0" xfId="0" applyFont="1" applyAlignment="1">
      <alignment horizontal="right"/>
    </xf>
    <xf numFmtId="0" fontId="11" fillId="0" borderId="1" xfId="0" applyFont="1" applyBorder="1" applyAlignment="1">
      <alignment horizontal="center" vertical="top" wrapText="1"/>
    </xf>
    <xf numFmtId="0" fontId="11" fillId="0" borderId="1" xfId="0" applyFont="1" applyBorder="1" applyAlignment="1">
      <alignment horizontal="center" vertical="center" wrapText="1"/>
    </xf>
    <xf numFmtId="0" fontId="4" fillId="0" borderId="1" xfId="3" applyFont="1" applyFill="1" applyBorder="1" applyAlignment="1">
      <alignment horizontal="center" vertical="top" wrapText="1"/>
    </xf>
    <xf numFmtId="0" fontId="4" fillId="0" borderId="1" xfId="3" applyFont="1" applyFill="1" applyBorder="1" applyAlignment="1">
      <alignment horizontal="justify" vertical="top" wrapText="1"/>
    </xf>
    <xf numFmtId="0" fontId="0" fillId="0" borderId="0" xfId="0" applyFill="1" applyAlignment="1">
      <alignment vertical="top"/>
    </xf>
    <xf numFmtId="0" fontId="2" fillId="0" borderId="0" xfId="0" applyFont="1" applyFill="1" applyAlignment="1">
      <alignment horizontal="center" vertical="top"/>
    </xf>
    <xf numFmtId="0" fontId="11" fillId="0" borderId="0" xfId="0" applyFont="1" applyFill="1" applyAlignment="1">
      <alignment vertical="top"/>
    </xf>
    <xf numFmtId="4" fontId="0" fillId="0" borderId="0" xfId="0" applyNumberFormat="1" applyFill="1" applyAlignment="1">
      <alignment vertical="top"/>
    </xf>
    <xf numFmtId="4" fontId="0" fillId="0" borderId="0" xfId="0" applyNumberFormat="1" applyFill="1" applyBorder="1" applyAlignment="1">
      <alignment horizontal="center" vertical="top"/>
    </xf>
    <xf numFmtId="0" fontId="4" fillId="0" borderId="1" xfId="0" applyFont="1" applyFill="1" applyBorder="1" applyAlignment="1">
      <alignment horizontal="left" vertical="top" wrapText="1"/>
    </xf>
    <xf numFmtId="0" fontId="5" fillId="0" borderId="1" xfId="0" applyFont="1" applyFill="1" applyBorder="1" applyAlignment="1" applyProtection="1">
      <alignment horizontal="justify" vertical="top" wrapText="1"/>
      <protection locked="0"/>
    </xf>
    <xf numFmtId="0" fontId="5" fillId="0" borderId="1" xfId="0" applyFont="1" applyFill="1" applyBorder="1" applyAlignment="1">
      <alignment horizontal="center" vertical="top" wrapText="1"/>
    </xf>
    <xf numFmtId="0" fontId="4" fillId="0" borderId="0" xfId="0" applyFont="1" applyFill="1" applyAlignment="1">
      <alignment vertical="top"/>
    </xf>
    <xf numFmtId="0" fontId="4" fillId="0" borderId="0" xfId="0" applyFont="1" applyFill="1" applyAlignment="1">
      <alignment horizontal="center" vertical="top"/>
    </xf>
    <xf numFmtId="0" fontId="4" fillId="0" borderId="1" xfId="0" applyFont="1" applyFill="1" applyBorder="1" applyAlignment="1">
      <alignment horizontal="center" vertical="top"/>
    </xf>
    <xf numFmtId="166" fontId="4" fillId="0" borderId="1" xfId="3" applyNumberFormat="1" applyFont="1" applyFill="1" applyBorder="1" applyAlignment="1">
      <alignment horizontal="center" vertical="top" wrapText="1"/>
    </xf>
    <xf numFmtId="1" fontId="4" fillId="0" borderId="1" xfId="3" applyNumberFormat="1" applyFont="1" applyFill="1" applyBorder="1" applyAlignment="1">
      <alignment horizontal="center" vertical="top" wrapText="1"/>
    </xf>
    <xf numFmtId="0" fontId="5" fillId="0" borderId="1" xfId="3" applyFont="1" applyFill="1" applyBorder="1" applyAlignment="1">
      <alignment horizontal="center" vertical="top" wrapText="1"/>
    </xf>
    <xf numFmtId="166" fontId="4" fillId="0" borderId="1" xfId="0" applyNumberFormat="1" applyFont="1" applyFill="1" applyBorder="1" applyAlignment="1">
      <alignment horizontal="center" vertical="top" wrapText="1"/>
    </xf>
    <xf numFmtId="0" fontId="14" fillId="0" borderId="0" xfId="0" applyFont="1" applyFill="1" applyAlignment="1">
      <alignment vertical="top"/>
    </xf>
    <xf numFmtId="0" fontId="1" fillId="0" borderId="0" xfId="0" applyFont="1" applyAlignment="1">
      <alignment vertical="center"/>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1" fillId="0" borderId="1" xfId="0" applyFont="1" applyFill="1" applyBorder="1" applyAlignment="1">
      <alignment horizontal="center" vertical="center"/>
    </xf>
    <xf numFmtId="4" fontId="11" fillId="0" borderId="1" xfId="1" applyNumberFormat="1" applyFont="1" applyFill="1" applyBorder="1" applyAlignment="1">
      <alignment horizontal="center" vertical="center"/>
    </xf>
    <xf numFmtId="4" fontId="11" fillId="0" borderId="1" xfId="1" applyNumberFormat="1" applyFont="1" applyBorder="1" applyAlignment="1">
      <alignment horizontal="center" vertical="center"/>
    </xf>
    <xf numFmtId="4" fontId="11" fillId="0" borderId="1" xfId="0" applyNumberFormat="1" applyFont="1" applyFill="1" applyBorder="1" applyAlignment="1">
      <alignment horizontal="center" vertical="center"/>
    </xf>
    <xf numFmtId="166" fontId="5" fillId="0" borderId="1" xfId="3" applyNumberFormat="1" applyFont="1" applyFill="1" applyBorder="1" applyAlignment="1">
      <alignment horizontal="center" vertical="top" wrapText="1"/>
    </xf>
    <xf numFmtId="4" fontId="0" fillId="0" borderId="7" xfId="0" applyNumberFormat="1" applyFill="1" applyBorder="1" applyAlignment="1">
      <alignment horizontal="center" vertical="top"/>
    </xf>
    <xf numFmtId="0" fontId="5" fillId="0" borderId="1" xfId="0" applyFont="1" applyFill="1" applyBorder="1" applyAlignment="1">
      <alignment horizontal="justify" vertical="top" wrapText="1"/>
    </xf>
    <xf numFmtId="166" fontId="5" fillId="0" borderId="1" xfId="0" applyNumberFormat="1" applyFont="1" applyFill="1" applyBorder="1" applyAlignment="1">
      <alignment horizontal="center" vertical="top" wrapText="1"/>
    </xf>
    <xf numFmtId="0" fontId="20" fillId="0" borderId="0" xfId="6" applyFont="1" applyFill="1"/>
    <xf numFmtId="0" fontId="20" fillId="0" borderId="0" xfId="6" applyFont="1" applyFill="1" applyAlignment="1">
      <alignment horizontal="justify"/>
    </xf>
    <xf numFmtId="49" fontId="11" fillId="0" borderId="1" xfId="6" applyNumberFormat="1" applyFont="1" applyFill="1" applyBorder="1" applyAlignment="1">
      <alignment horizontal="center" vertical="center"/>
    </xf>
    <xf numFmtId="49" fontId="12" fillId="0" borderId="1" xfId="6" applyNumberFormat="1" applyFont="1" applyFill="1" applyBorder="1" applyAlignment="1">
      <alignment horizontal="center" vertical="center"/>
    </xf>
    <xf numFmtId="0" fontId="12" fillId="4" borderId="1" xfId="6" applyFont="1" applyFill="1" applyBorder="1" applyAlignment="1">
      <alignment horizontal="justify" vertical="center" wrapText="1"/>
    </xf>
    <xf numFmtId="0" fontId="12" fillId="4" borderId="1" xfId="6" applyFont="1" applyFill="1" applyBorder="1" applyAlignment="1">
      <alignment horizontal="center" vertical="center" wrapText="1"/>
    </xf>
    <xf numFmtId="0" fontId="26" fillId="4" borderId="1" xfId="6" applyFont="1" applyFill="1" applyBorder="1" applyAlignment="1">
      <alignment horizontal="center" vertical="center" wrapText="1"/>
    </xf>
    <xf numFmtId="0" fontId="22" fillId="0" borderId="1" xfId="6" applyFont="1" applyFill="1" applyBorder="1" applyAlignment="1">
      <alignment horizontal="justify" vertical="center" wrapText="1"/>
    </xf>
    <xf numFmtId="0" fontId="26" fillId="4" borderId="1" xfId="6" applyFont="1" applyFill="1" applyBorder="1" applyAlignment="1">
      <alignment horizontal="justify" vertical="center" wrapText="1"/>
    </xf>
    <xf numFmtId="0" fontId="11" fillId="0" borderId="1" xfId="6" applyFont="1" applyFill="1" applyBorder="1" applyAlignment="1">
      <alignment horizontal="center" vertical="center"/>
    </xf>
    <xf numFmtId="0" fontId="12" fillId="0" borderId="1" xfId="6" applyFont="1" applyFill="1" applyBorder="1" applyAlignment="1">
      <alignment horizontal="justify" vertical="center" wrapText="1"/>
    </xf>
    <xf numFmtId="0" fontId="12" fillId="0" borderId="1" xfId="6" applyFont="1" applyFill="1" applyBorder="1" applyAlignment="1">
      <alignment horizontal="center" vertical="center"/>
    </xf>
    <xf numFmtId="0" fontId="11" fillId="0" borderId="1" xfId="6" applyFont="1" applyFill="1" applyBorder="1" applyAlignment="1">
      <alignment horizontal="justify" vertical="center" wrapText="1"/>
    </xf>
    <xf numFmtId="0" fontId="11" fillId="0" borderId="1" xfId="6" applyFont="1" applyFill="1" applyBorder="1" applyAlignment="1">
      <alignment horizontal="center" vertical="center" wrapText="1"/>
    </xf>
    <xf numFmtId="14" fontId="11" fillId="0" borderId="1" xfId="6" applyNumberFormat="1" applyFont="1" applyFill="1" applyBorder="1" applyAlignment="1">
      <alignment horizontal="center" vertical="center"/>
    </xf>
    <xf numFmtId="0" fontId="26" fillId="0" borderId="1" xfId="6" applyFont="1" applyFill="1" applyBorder="1" applyAlignment="1">
      <alignment horizontal="justify" vertical="center" wrapText="1"/>
    </xf>
    <xf numFmtId="0" fontId="12" fillId="0" borderId="1" xfId="6" applyFont="1" applyFill="1" applyBorder="1" applyAlignment="1">
      <alignment horizontal="center" vertical="center" wrapText="1"/>
    </xf>
    <xf numFmtId="49" fontId="26" fillId="0" borderId="1" xfId="6" applyNumberFormat="1" applyFont="1" applyFill="1" applyBorder="1" applyAlignment="1">
      <alignment horizontal="center" vertical="center" wrapText="1"/>
    </xf>
    <xf numFmtId="14" fontId="12" fillId="0" borderId="1" xfId="6" applyNumberFormat="1" applyFont="1" applyFill="1" applyBorder="1" applyAlignment="1">
      <alignment horizontal="center" vertical="center"/>
    </xf>
    <xf numFmtId="0" fontId="33" fillId="0" borderId="1" xfId="6" applyFont="1" applyFill="1" applyBorder="1" applyAlignment="1">
      <alignment horizontal="center" vertical="center"/>
    </xf>
    <xf numFmtId="0" fontId="5" fillId="0" borderId="0" xfId="6" applyFont="1" applyFill="1" applyAlignment="1">
      <alignment horizontal="center" vertical="center"/>
    </xf>
    <xf numFmtId="0" fontId="36" fillId="0" borderId="0" xfId="6" applyFont="1" applyFill="1"/>
    <xf numFmtId="0" fontId="36" fillId="0" borderId="0" xfId="6" applyFont="1" applyFill="1" applyAlignment="1">
      <alignment horizontal="justify"/>
    </xf>
    <xf numFmtId="0" fontId="37" fillId="0" borderId="0" xfId="3" applyFont="1" applyFill="1" applyAlignment="1">
      <alignment vertical="center" wrapText="1"/>
    </xf>
    <xf numFmtId="0" fontId="36" fillId="0" borderId="0" xfId="6" applyFont="1" applyFill="1" applyProtection="1">
      <protection locked="0"/>
    </xf>
    <xf numFmtId="0" fontId="39" fillId="0" borderId="0" xfId="6" applyFont="1" applyFill="1" applyBorder="1"/>
    <xf numFmtId="0" fontId="39" fillId="0" borderId="0" xfId="6" applyFont="1" applyFill="1" applyAlignment="1">
      <alignment vertical="top"/>
    </xf>
    <xf numFmtId="0" fontId="5" fillId="0" borderId="0" xfId="6" applyFont="1" applyFill="1" applyAlignment="1">
      <alignment horizontal="center" vertical="top"/>
    </xf>
    <xf numFmtId="0" fontId="39" fillId="0" borderId="0" xfId="6" applyFont="1" applyFill="1" applyAlignment="1">
      <alignment horizontal="center" vertical="top"/>
    </xf>
    <xf numFmtId="0" fontId="39" fillId="0" borderId="0" xfId="6" applyFont="1" applyFill="1"/>
    <xf numFmtId="4" fontId="6" fillId="0" borderId="1" xfId="6" applyNumberFormat="1" applyFont="1" applyFill="1" applyBorder="1" applyAlignment="1">
      <alignment horizontal="center" vertical="center"/>
    </xf>
    <xf numFmtId="4" fontId="40" fillId="4" borderId="1" xfId="6" applyNumberFormat="1" applyFont="1" applyFill="1" applyBorder="1" applyAlignment="1">
      <alignment horizontal="center" vertical="center" wrapText="1"/>
    </xf>
    <xf numFmtId="0" fontId="40" fillId="4" borderId="1" xfId="6" applyFont="1" applyFill="1" applyBorder="1" applyAlignment="1">
      <alignment horizontal="center" vertical="center" wrapText="1"/>
    </xf>
    <xf numFmtId="165" fontId="39" fillId="0" borderId="0" xfId="6" applyNumberFormat="1" applyFont="1" applyFill="1" applyBorder="1"/>
    <xf numFmtId="4" fontId="5" fillId="0" borderId="1" xfId="6" applyNumberFormat="1" applyFont="1" applyFill="1" applyBorder="1" applyAlignment="1">
      <alignment horizontal="center" vertical="top"/>
    </xf>
    <xf numFmtId="4" fontId="6" fillId="0" borderId="1" xfId="6" applyNumberFormat="1" applyFont="1" applyFill="1" applyBorder="1" applyAlignment="1">
      <alignment horizontal="center" vertical="top"/>
    </xf>
    <xf numFmtId="0" fontId="6" fillId="0" borderId="1" xfId="6" applyFont="1" applyFill="1" applyBorder="1" applyAlignment="1">
      <alignment horizontal="center" vertical="center" wrapText="1"/>
    </xf>
    <xf numFmtId="4" fontId="6" fillId="4" borderId="1" xfId="6" applyNumberFormat="1" applyFont="1" applyFill="1" applyBorder="1" applyAlignment="1">
      <alignment horizontal="center" vertical="top"/>
    </xf>
    <xf numFmtId="0" fontId="5" fillId="4" borderId="1" xfId="6" applyFont="1" applyFill="1" applyBorder="1" applyAlignment="1">
      <alignment horizontal="center" vertical="top" wrapText="1"/>
    </xf>
    <xf numFmtId="166" fontId="39" fillId="0" borderId="0" xfId="6" applyNumberFormat="1" applyFont="1" applyFill="1" applyBorder="1"/>
    <xf numFmtId="166" fontId="5" fillId="0" borderId="0" xfId="6" applyNumberFormat="1" applyFont="1" applyFill="1" applyBorder="1" applyAlignment="1">
      <alignment vertical="center"/>
    </xf>
    <xf numFmtId="165" fontId="6" fillId="0" borderId="0" xfId="6" applyNumberFormat="1" applyFont="1" applyFill="1" applyBorder="1"/>
    <xf numFmtId="2" fontId="39" fillId="0" borderId="0" xfId="6" applyNumberFormat="1" applyFont="1" applyFill="1" applyBorder="1"/>
    <xf numFmtId="0" fontId="4" fillId="4" borderId="1" xfId="6" applyFont="1" applyFill="1" applyBorder="1" applyAlignment="1">
      <alignment horizontal="center" vertical="center" wrapText="1"/>
    </xf>
    <xf numFmtId="4" fontId="5" fillId="0" borderId="0" xfId="6" applyNumberFormat="1" applyFont="1" applyFill="1" applyBorder="1" applyAlignment="1">
      <alignment horizontal="center" vertical="top"/>
    </xf>
    <xf numFmtId="0" fontId="7" fillId="4" borderId="1" xfId="6" applyFont="1" applyFill="1" applyBorder="1" applyAlignment="1">
      <alignment horizontal="center" vertical="center" wrapText="1"/>
    </xf>
    <xf numFmtId="165" fontId="41" fillId="0" borderId="0" xfId="6" applyNumberFormat="1" applyFont="1" applyFill="1" applyBorder="1" applyProtection="1">
      <protection locked="0"/>
    </xf>
    <xf numFmtId="0" fontId="42" fillId="0" borderId="0" xfId="6" applyFont="1" applyFill="1" applyBorder="1"/>
    <xf numFmtId="167" fontId="39" fillId="0" borderId="0" xfId="8" applyFont="1" applyFill="1" applyBorder="1"/>
    <xf numFmtId="167" fontId="3" fillId="0" borderId="0" xfId="8" applyFont="1" applyFill="1" applyBorder="1"/>
    <xf numFmtId="165" fontId="7" fillId="0" borderId="0" xfId="6" applyNumberFormat="1" applyFont="1" applyFill="1" applyBorder="1"/>
    <xf numFmtId="167" fontId="39" fillId="0" borderId="0" xfId="6" applyNumberFormat="1" applyFont="1" applyFill="1" applyBorder="1"/>
    <xf numFmtId="0" fontId="5" fillId="0" borderId="0" xfId="6" applyFont="1" applyFill="1" applyBorder="1"/>
    <xf numFmtId="165" fontId="5" fillId="0" borderId="1" xfId="6" applyNumberFormat="1" applyFont="1" applyFill="1" applyBorder="1" applyAlignment="1">
      <alignment horizontal="center" vertical="top"/>
    </xf>
    <xf numFmtId="0" fontId="5" fillId="0" borderId="1" xfId="6" applyFont="1" applyFill="1" applyBorder="1" applyAlignment="1">
      <alignment horizontal="center" vertical="top"/>
    </xf>
    <xf numFmtId="0" fontId="5" fillId="0" borderId="2" xfId="6" applyFont="1" applyFill="1" applyBorder="1" applyAlignment="1">
      <alignment horizontal="center" vertical="top"/>
    </xf>
    <xf numFmtId="0" fontId="5" fillId="0" borderId="1" xfId="6" applyFont="1" applyFill="1" applyBorder="1" applyAlignment="1">
      <alignment horizontal="center" vertical="center"/>
    </xf>
    <xf numFmtId="165" fontId="5" fillId="0" borderId="0" xfId="6" applyNumberFormat="1" applyFont="1" applyFill="1" applyBorder="1"/>
    <xf numFmtId="164" fontId="39" fillId="0" borderId="0" xfId="6" applyNumberFormat="1" applyFont="1" applyFill="1" applyBorder="1"/>
    <xf numFmtId="0" fontId="35" fillId="0" borderId="0" xfId="6" applyFont="1" applyFill="1" applyAlignment="1">
      <alignment horizontal="center" vertical="top" wrapText="1"/>
    </xf>
    <xf numFmtId="0" fontId="6" fillId="0" borderId="0" xfId="6" applyFont="1" applyFill="1" applyAlignment="1">
      <alignment horizontal="center" vertical="top" wrapText="1"/>
    </xf>
    <xf numFmtId="0" fontId="44" fillId="0" borderId="0" xfId="6" applyFont="1" applyFill="1" applyBorder="1"/>
    <xf numFmtId="0" fontId="44" fillId="0" borderId="0" xfId="6" applyFont="1" applyFill="1" applyAlignment="1">
      <alignment horizontal="center" vertical="top"/>
    </xf>
    <xf numFmtId="0" fontId="44" fillId="0" borderId="0" xfId="6" applyFont="1" applyFill="1"/>
    <xf numFmtId="0" fontId="45" fillId="0" borderId="0" xfId="6" applyFont="1" applyFill="1"/>
    <xf numFmtId="0" fontId="45" fillId="0" borderId="0" xfId="6" applyFont="1" applyFill="1" applyAlignment="1">
      <alignment horizontal="justify"/>
    </xf>
    <xf numFmtId="0" fontId="44" fillId="0" borderId="0" xfId="6" applyFont="1" applyFill="1" applyAlignment="1">
      <alignment vertical="center" wrapText="1"/>
    </xf>
    <xf numFmtId="0" fontId="19" fillId="0" borderId="0" xfId="6" applyFill="1"/>
    <xf numFmtId="0" fontId="44" fillId="0" borderId="0" xfId="6" applyFont="1" applyFill="1" applyAlignment="1">
      <alignment horizontal="center" vertical="center" wrapText="1"/>
    </xf>
    <xf numFmtId="0" fontId="19" fillId="0" borderId="0" xfId="6" applyFill="1" applyAlignment="1">
      <alignment horizontal="center" vertical="center"/>
    </xf>
    <xf numFmtId="0" fontId="19" fillId="0" borderId="0" xfId="6" applyFill="1" applyAlignment="1">
      <alignment horizontal="justify"/>
    </xf>
    <xf numFmtId="0" fontId="47" fillId="0" borderId="0" xfId="6" applyFont="1" applyFill="1" applyAlignment="1">
      <alignment horizontal="center" vertical="center" wrapText="1"/>
    </xf>
    <xf numFmtId="0" fontId="32" fillId="0" borderId="1" xfId="6" applyFont="1" applyFill="1" applyBorder="1" applyAlignment="1">
      <alignment horizontal="center" wrapText="1"/>
    </xf>
    <xf numFmtId="0" fontId="32" fillId="0" borderId="1" xfId="6" applyFont="1" applyFill="1" applyBorder="1" applyAlignment="1">
      <alignment horizontal="center"/>
    </xf>
    <xf numFmtId="0" fontId="32" fillId="0" borderId="1" xfId="6" applyFont="1" applyFill="1" applyBorder="1" applyAlignment="1">
      <alignment horizontal="center" vertical="center"/>
    </xf>
    <xf numFmtId="0" fontId="19" fillId="0" borderId="0" xfId="6" applyFill="1" applyAlignment="1"/>
    <xf numFmtId="4" fontId="48" fillId="0" borderId="1" xfId="6" applyNumberFormat="1" applyFont="1" applyFill="1" applyBorder="1" applyAlignment="1">
      <alignment horizontal="center" vertical="center"/>
    </xf>
    <xf numFmtId="165" fontId="48" fillId="0" borderId="1" xfId="6" applyNumberFormat="1" applyFont="1" applyFill="1" applyBorder="1" applyAlignment="1">
      <alignment horizontal="center" vertical="center"/>
    </xf>
    <xf numFmtId="1" fontId="19" fillId="0" borderId="0" xfId="6" applyNumberFormat="1" applyFill="1"/>
    <xf numFmtId="165" fontId="19" fillId="0" borderId="0" xfId="6" applyNumberFormat="1" applyFill="1"/>
    <xf numFmtId="1" fontId="36" fillId="0" borderId="0" xfId="6" applyNumberFormat="1" applyFont="1" applyFill="1"/>
    <xf numFmtId="0" fontId="48" fillId="0" borderId="1" xfId="6" applyFont="1" applyFill="1" applyBorder="1" applyAlignment="1">
      <alignment horizontal="center" vertical="center" wrapText="1"/>
    </xf>
    <xf numFmtId="49" fontId="48" fillId="0" borderId="4" xfId="6" applyNumberFormat="1" applyFont="1" applyFill="1" applyBorder="1" applyAlignment="1">
      <alignment horizontal="center" vertical="center"/>
    </xf>
    <xf numFmtId="49" fontId="32" fillId="0" borderId="1" xfId="6" applyNumberFormat="1" applyFont="1" applyFill="1" applyBorder="1" applyAlignment="1">
      <alignment horizontal="center" vertical="center"/>
    </xf>
    <xf numFmtId="0" fontId="6" fillId="0" borderId="3" xfId="6" applyFont="1" applyFill="1" applyBorder="1" applyAlignment="1">
      <alignment horizontal="center" vertical="center"/>
    </xf>
    <xf numFmtId="167" fontId="48" fillId="0" borderId="1" xfId="8" applyNumberFormat="1" applyFont="1" applyFill="1" applyBorder="1" applyAlignment="1">
      <alignment horizontal="center" vertical="center"/>
    </xf>
    <xf numFmtId="0" fontId="32" fillId="0" borderId="1" xfId="6" applyNumberFormat="1" applyFont="1" applyFill="1" applyBorder="1" applyAlignment="1">
      <alignment horizontal="center" vertical="top" wrapText="1"/>
    </xf>
    <xf numFmtId="49" fontId="32" fillId="0" borderId="1" xfId="6" applyNumberFormat="1" applyFont="1" applyFill="1" applyBorder="1" applyAlignment="1">
      <alignment horizontal="left" vertical="center"/>
    </xf>
    <xf numFmtId="4" fontId="5" fillId="0" borderId="3" xfId="6" applyNumberFormat="1" applyFont="1" applyFill="1" applyBorder="1" applyAlignment="1">
      <alignment horizontal="center" vertical="center"/>
    </xf>
    <xf numFmtId="167" fontId="5" fillId="0" borderId="3" xfId="8" applyNumberFormat="1" applyFont="1" applyFill="1" applyBorder="1" applyAlignment="1">
      <alignment horizontal="center" vertical="center"/>
    </xf>
    <xf numFmtId="4" fontId="32" fillId="0" borderId="3" xfId="6" applyNumberFormat="1" applyFont="1" applyFill="1" applyBorder="1" applyAlignment="1">
      <alignment horizontal="center" vertical="center"/>
    </xf>
    <xf numFmtId="167" fontId="32" fillId="0" borderId="3" xfId="8" applyNumberFormat="1" applyFont="1" applyFill="1" applyBorder="1" applyAlignment="1">
      <alignment horizontal="center" vertical="center"/>
    </xf>
    <xf numFmtId="4" fontId="32" fillId="0" borderId="4" xfId="6" applyNumberFormat="1" applyFont="1" applyFill="1" applyBorder="1" applyAlignment="1">
      <alignment horizontal="center" vertical="center"/>
    </xf>
    <xf numFmtId="166" fontId="32" fillId="0" borderId="4" xfId="6" applyNumberFormat="1" applyFont="1" applyFill="1" applyBorder="1" applyAlignment="1">
      <alignment horizontal="center" vertical="center"/>
    </xf>
    <xf numFmtId="49" fontId="32" fillId="0" borderId="3" xfId="6" applyNumberFormat="1" applyFont="1" applyFill="1" applyBorder="1" applyAlignment="1">
      <alignment horizontal="center" vertical="center"/>
    </xf>
    <xf numFmtId="166" fontId="32" fillId="0" borderId="3" xfId="6" applyNumberFormat="1" applyFont="1" applyFill="1" applyBorder="1" applyAlignment="1">
      <alignment horizontal="center" vertical="center"/>
    </xf>
    <xf numFmtId="0" fontId="6" fillId="0" borderId="1" xfId="6" applyFont="1" applyFill="1" applyBorder="1" applyAlignment="1">
      <alignment horizontal="center" vertical="center"/>
    </xf>
    <xf numFmtId="4" fontId="48" fillId="0" borderId="2" xfId="6" applyNumberFormat="1" applyFont="1" applyFill="1" applyBorder="1" applyAlignment="1">
      <alignment horizontal="center" vertical="center"/>
    </xf>
    <xf numFmtId="49" fontId="32" fillId="0" borderId="2" xfId="6" applyNumberFormat="1" applyFont="1" applyFill="1" applyBorder="1" applyAlignment="1">
      <alignment horizontal="center" vertical="center"/>
    </xf>
    <xf numFmtId="4" fontId="32" fillId="0" borderId="4" xfId="6" applyNumberFormat="1" applyFont="1" applyFill="1" applyBorder="1" applyAlignment="1">
      <alignment horizontal="center" vertical="top"/>
    </xf>
    <xf numFmtId="4" fontId="32" fillId="0" borderId="3" xfId="6" applyNumberFormat="1" applyFont="1" applyFill="1" applyBorder="1" applyAlignment="1">
      <alignment horizontal="center" vertical="top"/>
    </xf>
    <xf numFmtId="4" fontId="32" fillId="0" borderId="1" xfId="6" applyNumberFormat="1" applyFont="1" applyFill="1" applyBorder="1" applyAlignment="1">
      <alignment horizontal="center" vertical="top"/>
    </xf>
    <xf numFmtId="1" fontId="6" fillId="0" borderId="2" xfId="6" applyNumberFormat="1" applyFont="1" applyFill="1" applyBorder="1" applyAlignment="1">
      <alignment horizontal="center" vertical="center"/>
    </xf>
    <xf numFmtId="167" fontId="6" fillId="0" borderId="1" xfId="8" applyNumberFormat="1" applyFont="1" applyFill="1" applyBorder="1" applyAlignment="1">
      <alignment horizontal="center" vertical="center"/>
    </xf>
    <xf numFmtId="49" fontId="32" fillId="0" borderId="1" xfId="6" applyNumberFormat="1" applyFont="1" applyFill="1" applyBorder="1" applyAlignment="1">
      <alignment horizontal="center" vertical="center" wrapText="1"/>
    </xf>
    <xf numFmtId="168" fontId="48" fillId="0" borderId="1" xfId="8" applyNumberFormat="1" applyFont="1" applyFill="1" applyBorder="1" applyAlignment="1">
      <alignment horizontal="center" vertical="center"/>
    </xf>
    <xf numFmtId="4" fontId="48" fillId="0" borderId="1" xfId="8" applyNumberFormat="1" applyFont="1" applyFill="1" applyBorder="1" applyAlignment="1">
      <alignment horizontal="center" vertical="center"/>
    </xf>
    <xf numFmtId="168" fontId="32" fillId="0" borderId="3" xfId="8" applyNumberFormat="1" applyFont="1" applyFill="1" applyBorder="1" applyAlignment="1">
      <alignment horizontal="center" vertical="center"/>
    </xf>
    <xf numFmtId="2" fontId="32" fillId="0" borderId="3" xfId="6" applyNumberFormat="1" applyFont="1" applyFill="1" applyBorder="1" applyAlignment="1">
      <alignment horizontal="center" vertical="center"/>
    </xf>
    <xf numFmtId="49" fontId="48" fillId="0" borderId="2" xfId="6" applyNumberFormat="1" applyFont="1" applyFill="1" applyBorder="1" applyAlignment="1">
      <alignment horizontal="center" vertical="center"/>
    </xf>
    <xf numFmtId="2" fontId="48" fillId="0" borderId="1" xfId="6" applyNumberFormat="1" applyFont="1" applyFill="1" applyBorder="1" applyAlignment="1">
      <alignment horizontal="center" vertical="center"/>
    </xf>
    <xf numFmtId="2" fontId="32" fillId="0" borderId="1" xfId="6" applyNumberFormat="1" applyFont="1" applyFill="1" applyBorder="1" applyAlignment="1">
      <alignment horizontal="center" vertical="center"/>
    </xf>
    <xf numFmtId="0" fontId="7" fillId="0" borderId="1" xfId="6" applyFont="1" applyFill="1" applyBorder="1" applyAlignment="1">
      <alignment horizontal="center" vertical="top" wrapText="1"/>
    </xf>
    <xf numFmtId="2" fontId="7" fillId="0" borderId="1" xfId="6" applyNumberFormat="1" applyFont="1" applyFill="1" applyBorder="1" applyAlignment="1">
      <alignment horizontal="center" vertical="top" wrapText="1"/>
    </xf>
    <xf numFmtId="167" fontId="7" fillId="0" borderId="1" xfId="8" applyFont="1" applyFill="1" applyBorder="1" applyAlignment="1">
      <alignment horizontal="center" vertical="center" wrapText="1"/>
    </xf>
    <xf numFmtId="0" fontId="4" fillId="0" borderId="1" xfId="6" applyFont="1" applyFill="1" applyBorder="1" applyAlignment="1">
      <alignment horizontal="center" vertical="top" wrapText="1"/>
    </xf>
    <xf numFmtId="2" fontId="4" fillId="0" borderId="1" xfId="6" applyNumberFormat="1" applyFont="1" applyFill="1" applyBorder="1" applyAlignment="1">
      <alignment horizontal="center" vertical="top"/>
    </xf>
    <xf numFmtId="167" fontId="32" fillId="0" borderId="1" xfId="8" applyFont="1" applyFill="1" applyBorder="1" applyAlignment="1">
      <alignment horizontal="center" vertical="center"/>
    </xf>
    <xf numFmtId="167" fontId="32" fillId="0" borderId="3" xfId="8" applyFont="1" applyFill="1" applyBorder="1" applyAlignment="1">
      <alignment horizontal="center" vertical="center"/>
    </xf>
    <xf numFmtId="2" fontId="5" fillId="0" borderId="1" xfId="6" applyNumberFormat="1" applyFont="1" applyFill="1" applyBorder="1" applyAlignment="1">
      <alignment horizontal="center" vertical="center"/>
    </xf>
    <xf numFmtId="14" fontId="7" fillId="0" borderId="1" xfId="6" applyNumberFormat="1" applyFont="1" applyFill="1" applyBorder="1" applyAlignment="1">
      <alignment horizontal="center" vertical="top"/>
    </xf>
    <xf numFmtId="2" fontId="7" fillId="0" borderId="1" xfId="6" applyNumberFormat="1" applyFont="1" applyFill="1" applyBorder="1" applyAlignment="1">
      <alignment horizontal="center" vertical="top"/>
    </xf>
    <xf numFmtId="2" fontId="7" fillId="0" borderId="1" xfId="6" applyNumberFormat="1" applyFont="1" applyFill="1" applyBorder="1" applyAlignment="1">
      <alignment horizontal="center" vertical="center"/>
    </xf>
    <xf numFmtId="0" fontId="4" fillId="0" borderId="1" xfId="6" applyFont="1" applyFill="1" applyBorder="1" applyAlignment="1">
      <alignment horizontal="center" vertical="top"/>
    </xf>
    <xf numFmtId="166" fontId="19" fillId="0" borderId="1" xfId="6" applyNumberFormat="1" applyFill="1" applyBorder="1" applyAlignment="1">
      <alignment horizontal="center" vertical="center"/>
    </xf>
    <xf numFmtId="0" fontId="7" fillId="0" borderId="1" xfId="6" applyFont="1" applyFill="1" applyBorder="1" applyAlignment="1">
      <alignment horizontal="center" vertical="top"/>
    </xf>
    <xf numFmtId="2" fontId="6" fillId="0" borderId="1" xfId="6" applyNumberFormat="1" applyFont="1" applyFill="1" applyBorder="1" applyAlignment="1">
      <alignment horizontal="center" vertical="center"/>
    </xf>
    <xf numFmtId="2" fontId="19" fillId="0" borderId="0" xfId="6" applyNumberFormat="1" applyFill="1"/>
    <xf numFmtId="49" fontId="6" fillId="0" borderId="4" xfId="6" applyNumberFormat="1" applyFont="1" applyFill="1" applyBorder="1" applyAlignment="1">
      <alignment horizontal="center" vertical="center"/>
    </xf>
    <xf numFmtId="0" fontId="49" fillId="0" borderId="4" xfId="6" applyFont="1" applyFill="1" applyBorder="1" applyAlignment="1">
      <alignment horizontal="center" vertical="center"/>
    </xf>
    <xf numFmtId="4" fontId="19" fillId="0" borderId="4" xfId="6" applyNumberFormat="1" applyFont="1" applyFill="1" applyBorder="1" applyAlignment="1">
      <alignment horizontal="center" vertical="center"/>
    </xf>
    <xf numFmtId="167" fontId="0" fillId="0" borderId="4" xfId="8" applyNumberFormat="1" applyFont="1" applyFill="1" applyBorder="1" applyAlignment="1">
      <alignment horizontal="center" vertical="center"/>
    </xf>
    <xf numFmtId="0" fontId="49" fillId="0" borderId="3" xfId="6" applyFont="1" applyFill="1" applyBorder="1" applyAlignment="1">
      <alignment horizontal="center" vertical="center"/>
    </xf>
    <xf numFmtId="4" fontId="19" fillId="0" borderId="3" xfId="6" applyNumberFormat="1" applyFont="1" applyFill="1" applyBorder="1" applyAlignment="1">
      <alignment horizontal="center" vertical="center"/>
    </xf>
    <xf numFmtId="0" fontId="6" fillId="0" borderId="2" xfId="6" applyFont="1" applyFill="1" applyBorder="1" applyAlignment="1">
      <alignment horizontal="center" vertical="center" wrapText="1"/>
    </xf>
    <xf numFmtId="167" fontId="6" fillId="0" borderId="1" xfId="8" applyFont="1" applyFill="1" applyBorder="1" applyAlignment="1">
      <alignment horizontal="center" vertical="center"/>
    </xf>
    <xf numFmtId="0" fontId="6" fillId="0" borderId="4" xfId="6" applyFont="1" applyFill="1" applyBorder="1" applyAlignment="1">
      <alignment horizontal="center" vertical="center" wrapText="1"/>
    </xf>
    <xf numFmtId="4" fontId="5" fillId="0" borderId="4" xfId="6" applyNumberFormat="1" applyFont="1" applyFill="1" applyBorder="1" applyAlignment="1">
      <alignment horizontal="center" vertical="center"/>
    </xf>
    <xf numFmtId="166" fontId="5" fillId="0" borderId="4" xfId="6" applyNumberFormat="1" applyFont="1" applyFill="1" applyBorder="1" applyAlignment="1">
      <alignment horizontal="center" vertical="center"/>
    </xf>
    <xf numFmtId="166" fontId="5" fillId="0" borderId="3" xfId="6" applyNumberFormat="1" applyFont="1" applyFill="1" applyBorder="1" applyAlignment="1">
      <alignment horizontal="center" vertical="center"/>
    </xf>
    <xf numFmtId="2" fontId="19" fillId="0" borderId="0" xfId="6" applyNumberFormat="1" applyFill="1" applyBorder="1"/>
    <xf numFmtId="0" fontId="6" fillId="0" borderId="3" xfId="6" applyFont="1" applyFill="1" applyBorder="1" applyAlignment="1">
      <alignment horizontal="center" vertical="center" wrapText="1"/>
    </xf>
    <xf numFmtId="49" fontId="48" fillId="0" borderId="2" xfId="6" applyNumberFormat="1" applyFont="1" applyFill="1" applyBorder="1" applyAlignment="1">
      <alignment horizontal="center" vertical="top"/>
    </xf>
    <xf numFmtId="4" fontId="26" fillId="0" borderId="1" xfId="6" applyNumberFormat="1" applyFont="1" applyFill="1" applyBorder="1" applyAlignment="1">
      <alignment horizontal="right" vertical="top"/>
    </xf>
    <xf numFmtId="4" fontId="26" fillId="0" borderId="1" xfId="6" applyNumberFormat="1" applyFont="1" applyFill="1" applyBorder="1" applyAlignment="1">
      <alignment horizontal="center" vertical="center"/>
    </xf>
    <xf numFmtId="49" fontId="4" fillId="0" borderId="1" xfId="6" applyNumberFormat="1" applyFont="1" applyFill="1" applyBorder="1" applyAlignment="1">
      <alignment horizontal="center" vertical="top" wrapText="1"/>
    </xf>
    <xf numFmtId="164" fontId="27" fillId="0" borderId="1" xfId="6" applyNumberFormat="1" applyFont="1" applyFill="1" applyBorder="1" applyAlignment="1">
      <alignment horizontal="right" vertical="top" wrapText="1"/>
    </xf>
    <xf numFmtId="164" fontId="27" fillId="0" borderId="1" xfId="6" applyNumberFormat="1" applyFont="1" applyFill="1" applyBorder="1" applyAlignment="1">
      <alignment horizontal="center" vertical="center" wrapText="1"/>
    </xf>
    <xf numFmtId="4" fontId="27" fillId="0" borderId="1" xfId="6" applyNumberFormat="1" applyFont="1" applyFill="1" applyBorder="1" applyAlignment="1">
      <alignment horizontal="center" vertical="center"/>
    </xf>
    <xf numFmtId="4" fontId="27" fillId="0" borderId="1" xfId="6" applyNumberFormat="1" applyFont="1" applyFill="1" applyBorder="1" applyAlignment="1">
      <alignment horizontal="right" vertical="top"/>
    </xf>
    <xf numFmtId="4" fontId="25" fillId="0" borderId="1" xfId="6" applyNumberFormat="1" applyFont="1" applyFill="1" applyBorder="1" applyAlignment="1">
      <alignment horizontal="center" vertical="center"/>
    </xf>
    <xf numFmtId="49" fontId="5" fillId="0" borderId="1" xfId="6" applyNumberFormat="1" applyFont="1" applyFill="1" applyBorder="1" applyAlignment="1">
      <alignment horizontal="center" vertical="center" wrapText="1"/>
    </xf>
    <xf numFmtId="49" fontId="7" fillId="0" borderId="1" xfId="6" applyNumberFormat="1" applyFont="1" applyFill="1" applyBorder="1" applyAlignment="1">
      <alignment horizontal="center" vertical="top" wrapText="1"/>
    </xf>
    <xf numFmtId="0" fontId="7" fillId="0" borderId="1" xfId="6" applyFont="1" applyFill="1" applyBorder="1" applyAlignment="1">
      <alignment horizontal="justify" vertical="top" wrapText="1"/>
    </xf>
    <xf numFmtId="49" fontId="6" fillId="0" borderId="1" xfId="6" applyNumberFormat="1" applyFont="1" applyFill="1" applyBorder="1" applyAlignment="1">
      <alignment horizontal="center" vertical="center" wrapText="1"/>
    </xf>
    <xf numFmtId="4" fontId="19" fillId="0" borderId="0" xfId="6" applyNumberFormat="1" applyFill="1"/>
    <xf numFmtId="49" fontId="32" fillId="0" borderId="2" xfId="6" applyNumberFormat="1" applyFont="1" applyFill="1" applyBorder="1" applyAlignment="1">
      <alignment horizontal="center" vertical="center" wrapText="1"/>
    </xf>
    <xf numFmtId="49" fontId="5" fillId="0" borderId="2" xfId="6" applyNumberFormat="1" applyFont="1" applyFill="1" applyBorder="1" applyAlignment="1">
      <alignment vertical="center"/>
    </xf>
    <xf numFmtId="49" fontId="5" fillId="0" borderId="2" xfId="6" applyNumberFormat="1" applyFont="1" applyFill="1" applyBorder="1" applyAlignment="1">
      <alignment horizontal="center" vertical="center" wrapText="1"/>
    </xf>
    <xf numFmtId="49" fontId="5" fillId="0" borderId="2" xfId="6" applyNumberFormat="1" applyFont="1" applyFill="1" applyBorder="1" applyAlignment="1">
      <alignment vertical="center" wrapText="1"/>
    </xf>
    <xf numFmtId="49" fontId="6" fillId="0" borderId="2" xfId="6" applyNumberFormat="1" applyFont="1" applyFill="1" applyBorder="1" applyAlignment="1">
      <alignment vertical="center" wrapText="1"/>
    </xf>
    <xf numFmtId="49" fontId="6" fillId="0" borderId="2" xfId="6" applyNumberFormat="1" applyFont="1" applyFill="1" applyBorder="1" applyAlignment="1">
      <alignment horizontal="center" vertical="center" wrapText="1"/>
    </xf>
    <xf numFmtId="166" fontId="6" fillId="0" borderId="1" xfId="6" applyNumberFormat="1" applyFont="1" applyFill="1" applyBorder="1" applyAlignment="1">
      <alignment horizontal="center" vertical="center"/>
    </xf>
    <xf numFmtId="0" fontId="50" fillId="0" borderId="0" xfId="6" applyFont="1" applyFill="1"/>
    <xf numFmtId="0" fontId="4" fillId="0" borderId="1" xfId="0" applyFont="1" applyFill="1" applyBorder="1" applyAlignment="1">
      <alignment horizontal="left" vertical="center" wrapText="1"/>
    </xf>
    <xf numFmtId="0" fontId="0" fillId="0" borderId="0" xfId="0" applyFill="1" applyAlignment="1">
      <alignment horizontal="center" vertical="center"/>
    </xf>
    <xf numFmtId="0" fontId="19" fillId="0" borderId="1" xfId="9" applyFill="1" applyBorder="1" applyAlignment="1">
      <alignment horizontal="center" vertical="center" wrapText="1"/>
    </xf>
    <xf numFmtId="0" fontId="19" fillId="0" borderId="1" xfId="9" applyFill="1" applyBorder="1"/>
    <xf numFmtId="2" fontId="19" fillId="0" borderId="1" xfId="9" applyNumberFormat="1" applyFill="1" applyBorder="1"/>
    <xf numFmtId="166" fontId="19" fillId="0" borderId="1" xfId="9" applyNumberFormat="1" applyFill="1" applyBorder="1"/>
    <xf numFmtId="2" fontId="12" fillId="0" borderId="1" xfId="9" applyNumberFormat="1" applyFont="1" applyFill="1" applyBorder="1"/>
    <xf numFmtId="0" fontId="12" fillId="0" borderId="1" xfId="9" applyFont="1" applyFill="1" applyBorder="1"/>
    <xf numFmtId="2" fontId="49" fillId="0" borderId="1" xfId="9" applyNumberFormat="1" applyFont="1" applyFill="1" applyBorder="1"/>
    <xf numFmtId="0" fontId="49" fillId="0" borderId="1" xfId="9" applyFont="1" applyFill="1" applyBorder="1"/>
    <xf numFmtId="4" fontId="4" fillId="0" borderId="1" xfId="0" applyNumberFormat="1" applyFont="1" applyFill="1" applyBorder="1" applyAlignment="1">
      <alignment horizontal="center" vertical="center" wrapText="1"/>
    </xf>
    <xf numFmtId="4" fontId="0" fillId="0" borderId="0" xfId="0" applyNumberFormat="1" applyFill="1" applyAlignment="1">
      <alignment horizontal="center" vertical="center"/>
    </xf>
    <xf numFmtId="166" fontId="0" fillId="0" borderId="0" xfId="0" applyNumberFormat="1" applyFill="1" applyAlignment="1">
      <alignment vertical="top"/>
    </xf>
    <xf numFmtId="166" fontId="0" fillId="0" borderId="0" xfId="0" applyNumberFormat="1" applyFill="1" applyAlignment="1">
      <alignment horizontal="center" vertical="top"/>
    </xf>
    <xf numFmtId="166" fontId="51" fillId="0" borderId="0" xfId="0" applyNumberFormat="1" applyFont="1" applyFill="1" applyAlignment="1">
      <alignment vertical="top"/>
    </xf>
    <xf numFmtId="0" fontId="51" fillId="0" borderId="0" xfId="0" applyFont="1" applyFill="1" applyAlignment="1">
      <alignment vertical="top"/>
    </xf>
    <xf numFmtId="0" fontId="52" fillId="0" borderId="0" xfId="0" applyFont="1" applyFill="1" applyAlignment="1">
      <alignment vertical="top"/>
    </xf>
    <xf numFmtId="166" fontId="52" fillId="0" borderId="0" xfId="0" applyNumberFormat="1" applyFont="1" applyFill="1" applyAlignment="1">
      <alignment vertical="top"/>
    </xf>
    <xf numFmtId="4" fontId="52" fillId="0" borderId="0" xfId="0" applyNumberFormat="1" applyFont="1" applyFill="1" applyBorder="1" applyAlignment="1">
      <alignment horizontal="center" vertical="top"/>
    </xf>
    <xf numFmtId="0" fontId="0" fillId="0" borderId="1" xfId="0" applyBorder="1" applyAlignment="1">
      <alignment horizontal="center" vertical="center" wrapText="1"/>
    </xf>
    <xf numFmtId="0" fontId="0" fillId="0" borderId="1" xfId="0" applyBorder="1" applyAlignment="1">
      <alignment vertical="top" wrapText="1"/>
    </xf>
    <xf numFmtId="0" fontId="53" fillId="0" borderId="1" xfId="0" applyFont="1" applyBorder="1" applyAlignment="1">
      <alignment horizontal="justify" vertical="top" wrapText="1"/>
    </xf>
    <xf numFmtId="0" fontId="20" fillId="4" borderId="1" xfId="6" applyFont="1" applyFill="1" applyBorder="1"/>
    <xf numFmtId="0" fontId="20" fillId="0" borderId="1" xfId="6" applyFont="1" applyFill="1" applyBorder="1"/>
    <xf numFmtId="0" fontId="7" fillId="4" borderId="1" xfId="0" applyFont="1" applyFill="1" applyBorder="1" applyAlignment="1">
      <alignment horizontal="center" vertical="top" wrapText="1"/>
    </xf>
    <xf numFmtId="0" fontId="15" fillId="0" borderId="0" xfId="0" applyFont="1" applyFill="1" applyAlignment="1">
      <alignment horizontal="justify" vertical="top"/>
    </xf>
    <xf numFmtId="0" fontId="2" fillId="0" borderId="0" xfId="0" applyFont="1" applyFill="1" applyAlignment="1">
      <alignment horizontal="justify" vertical="top"/>
    </xf>
    <xf numFmtId="0" fontId="5" fillId="0" borderId="5" xfId="3" applyFont="1" applyFill="1" applyBorder="1" applyAlignment="1">
      <alignment horizontal="justify" vertical="top" wrapText="1"/>
    </xf>
    <xf numFmtId="0" fontId="4" fillId="0" borderId="5" xfId="3" applyFont="1" applyFill="1" applyBorder="1" applyAlignment="1">
      <alignment horizontal="justify" vertical="top" wrapText="1"/>
    </xf>
    <xf numFmtId="166" fontId="4" fillId="0" borderId="5" xfId="3" applyNumberFormat="1" applyFont="1" applyFill="1" applyBorder="1" applyAlignment="1">
      <alignment horizontal="justify" vertical="top" wrapText="1"/>
    </xf>
    <xf numFmtId="0" fontId="0" fillId="0" borderId="0" xfId="0" applyFill="1" applyAlignment="1">
      <alignment horizontal="justify" vertical="top"/>
    </xf>
    <xf numFmtId="0" fontId="7" fillId="0" borderId="1" xfId="0" applyFont="1" applyFill="1" applyBorder="1" applyAlignment="1">
      <alignment horizontal="justify" vertical="top" wrapText="1"/>
    </xf>
    <xf numFmtId="0" fontId="19" fillId="0" borderId="7" xfId="9" applyFill="1" applyBorder="1"/>
    <xf numFmtId="0" fontId="19" fillId="0" borderId="0" xfId="9" applyFill="1"/>
    <xf numFmtId="0" fontId="19" fillId="0" borderId="14" xfId="9" applyFill="1" applyBorder="1"/>
    <xf numFmtId="0" fontId="19" fillId="0" borderId="1" xfId="9" applyFill="1" applyBorder="1" applyAlignment="1">
      <alignment horizontal="center" vertical="center"/>
    </xf>
    <xf numFmtId="0" fontId="19" fillId="0" borderId="1" xfId="9" applyFill="1" applyBorder="1" applyAlignment="1">
      <alignment wrapText="1"/>
    </xf>
    <xf numFmtId="2" fontId="49" fillId="0" borderId="1" xfId="9" applyNumberFormat="1" applyFont="1" applyFill="1" applyBorder="1" applyAlignment="1">
      <alignment wrapText="1"/>
    </xf>
    <xf numFmtId="0" fontId="49" fillId="0" borderId="1" xfId="9" applyFont="1" applyFill="1" applyBorder="1" applyAlignment="1">
      <alignment wrapText="1"/>
    </xf>
    <xf numFmtId="169" fontId="49" fillId="0" borderId="1" xfId="9" applyNumberFormat="1" applyFont="1" applyFill="1" applyBorder="1"/>
    <xf numFmtId="169" fontId="12" fillId="0" borderId="1" xfId="9" applyNumberFormat="1" applyFont="1" applyFill="1" applyBorder="1"/>
    <xf numFmtId="169" fontId="19" fillId="0" borderId="1" xfId="9" applyNumberFormat="1" applyFill="1" applyBorder="1"/>
    <xf numFmtId="2" fontId="19" fillId="0" borderId="1" xfId="9" applyNumberFormat="1" applyFill="1" applyBorder="1" applyAlignment="1">
      <alignment wrapText="1"/>
    </xf>
    <xf numFmtId="0" fontId="12" fillId="0" borderId="1" xfId="9" applyFont="1" applyFill="1" applyBorder="1" applyAlignment="1">
      <alignment horizontal="center" vertical="center"/>
    </xf>
    <xf numFmtId="0" fontId="12" fillId="0" borderId="1" xfId="9" applyFont="1" applyFill="1" applyBorder="1" applyAlignment="1">
      <alignment wrapText="1"/>
    </xf>
    <xf numFmtId="2" fontId="12" fillId="0" borderId="7" xfId="9" applyNumberFormat="1" applyFont="1" applyFill="1" applyBorder="1"/>
    <xf numFmtId="2" fontId="12" fillId="0" borderId="14" xfId="9" applyNumberFormat="1" applyFont="1" applyFill="1" applyBorder="1"/>
    <xf numFmtId="4" fontId="49" fillId="0" borderId="0" xfId="9" applyNumberFormat="1" applyFont="1" applyFill="1"/>
    <xf numFmtId="2" fontId="19" fillId="0" borderId="0" xfId="9" applyNumberFormat="1" applyFill="1"/>
    <xf numFmtId="169" fontId="19" fillId="0" borderId="0" xfId="9" applyNumberFormat="1" applyFill="1"/>
    <xf numFmtId="0" fontId="19" fillId="0" borderId="1" xfId="9" applyFill="1" applyBorder="1" applyAlignment="1">
      <alignment vertical="top"/>
    </xf>
    <xf numFmtId="4" fontId="39" fillId="0" borderId="0" xfId="6" applyNumberFormat="1" applyFont="1" applyFill="1" applyBorder="1"/>
    <xf numFmtId="166" fontId="5" fillId="0" borderId="1" xfId="6" applyNumberFormat="1" applyFont="1" applyFill="1" applyBorder="1" applyAlignment="1">
      <alignment horizontal="center" vertical="center"/>
    </xf>
    <xf numFmtId="0" fontId="7" fillId="4" borderId="1" xfId="0" applyFont="1" applyFill="1" applyBorder="1" applyAlignment="1">
      <alignment horizontal="center" vertical="center" wrapText="1"/>
    </xf>
    <xf numFmtId="0" fontId="7" fillId="4" borderId="1" xfId="0" applyFont="1" applyFill="1" applyBorder="1" applyAlignment="1">
      <alignment horizontal="justify" vertical="center" wrapText="1"/>
    </xf>
    <xf numFmtId="0" fontId="26" fillId="0" borderId="1" xfId="4" applyFont="1" applyFill="1" applyBorder="1" applyAlignment="1">
      <alignment horizontal="justify" vertical="top" wrapText="1"/>
    </xf>
    <xf numFmtId="0" fontId="13" fillId="0" borderId="1" xfId="0" applyFont="1" applyFill="1" applyBorder="1" applyAlignment="1">
      <alignment horizontal="center" vertical="center"/>
    </xf>
    <xf numFmtId="0" fontId="13" fillId="0" borderId="1" xfId="0" applyFont="1" applyFill="1" applyBorder="1" applyAlignment="1">
      <alignment vertical="top" wrapText="1"/>
    </xf>
    <xf numFmtId="0" fontId="4" fillId="0" borderId="1" xfId="0" applyFont="1" applyFill="1" applyBorder="1" applyAlignment="1">
      <alignment vertical="center" wrapText="1"/>
    </xf>
    <xf numFmtId="0" fontId="13" fillId="0" borderId="1" xfId="0" applyFont="1" applyFill="1" applyBorder="1" applyAlignment="1">
      <alignment horizontal="justify" vertical="top" wrapText="1"/>
    </xf>
    <xf numFmtId="0" fontId="13" fillId="0" borderId="1" xfId="0" applyFont="1" applyFill="1" applyBorder="1" applyAlignment="1">
      <alignment horizontal="center" vertical="center" wrapText="1"/>
    </xf>
    <xf numFmtId="0" fontId="17" fillId="0" borderId="1" xfId="4" applyFill="1" applyBorder="1" applyAlignment="1">
      <alignment vertical="center" wrapText="1"/>
    </xf>
    <xf numFmtId="0" fontId="4" fillId="0" borderId="1" xfId="0" applyFont="1" applyFill="1" applyBorder="1" applyAlignment="1">
      <alignment horizontal="center" vertical="center"/>
    </xf>
    <xf numFmtId="49" fontId="4" fillId="0" borderId="1" xfId="0" applyNumberFormat="1" applyFont="1" applyFill="1" applyBorder="1" applyAlignment="1">
      <alignment vertical="center" wrapText="1"/>
    </xf>
    <xf numFmtId="0" fontId="30" fillId="0" borderId="1" xfId="6" applyFont="1" applyFill="1" applyBorder="1" applyAlignment="1" applyProtection="1">
      <alignment horizontal="justify" vertical="top" wrapText="1"/>
      <protection locked="0"/>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justify" vertical="top" wrapText="1"/>
    </xf>
    <xf numFmtId="0" fontId="39" fillId="0" borderId="1" xfId="0" applyFont="1" applyFill="1" applyBorder="1" applyAlignment="1">
      <alignment horizontal="center" vertical="center" wrapText="1"/>
    </xf>
    <xf numFmtId="0" fontId="12" fillId="0" borderId="0" xfId="0" applyFont="1" applyFill="1" applyAlignment="1">
      <alignment horizontal="center" vertical="center"/>
    </xf>
    <xf numFmtId="0" fontId="3" fillId="0" borderId="1" xfId="0" applyFont="1" applyFill="1" applyBorder="1" applyAlignment="1">
      <alignment horizontal="center" vertical="top" wrapText="1"/>
    </xf>
    <xf numFmtId="0" fontId="4" fillId="0" borderId="1" xfId="0" applyFont="1" applyFill="1" applyBorder="1" applyAlignment="1">
      <alignment vertical="top" wrapText="1"/>
    </xf>
    <xf numFmtId="3" fontId="4" fillId="0" borderId="1" xfId="0" applyNumberFormat="1" applyFont="1" applyFill="1" applyBorder="1" applyAlignment="1">
      <alignment horizontal="center" vertical="center" wrapText="1"/>
    </xf>
    <xf numFmtId="0" fontId="4" fillId="0" borderId="2" xfId="0" applyFont="1" applyFill="1" applyBorder="1" applyAlignment="1">
      <alignment horizontal="left" vertical="top" wrapText="1"/>
    </xf>
    <xf numFmtId="167" fontId="48" fillId="0" borderId="1" xfId="8" applyFont="1" applyFill="1" applyBorder="1" applyAlignment="1">
      <alignment horizontal="center" vertical="center"/>
    </xf>
    <xf numFmtId="0" fontId="4" fillId="0" borderId="1" xfId="6" applyFont="1" applyFill="1" applyBorder="1" applyAlignment="1">
      <alignment vertical="top" wrapText="1"/>
    </xf>
    <xf numFmtId="49" fontId="4" fillId="0" borderId="1" xfId="6" applyNumberFormat="1" applyFont="1" applyFill="1" applyBorder="1" applyAlignment="1">
      <alignment horizontal="center" vertical="top"/>
    </xf>
    <xf numFmtId="0" fontId="7" fillId="0" borderId="1" xfId="6" applyFont="1" applyFill="1" applyBorder="1" applyAlignment="1">
      <alignment vertical="top" wrapText="1"/>
    </xf>
    <xf numFmtId="49" fontId="7" fillId="0" borderId="1" xfId="6" applyNumberFormat="1" applyFont="1" applyFill="1" applyBorder="1" applyAlignment="1">
      <alignment horizontal="center" vertical="top"/>
    </xf>
    <xf numFmtId="167" fontId="4" fillId="0" borderId="1" xfId="8" applyFont="1" applyFill="1" applyBorder="1" applyAlignment="1">
      <alignment horizontal="center" vertical="center"/>
    </xf>
    <xf numFmtId="2" fontId="4" fillId="0" borderId="1" xfId="6" applyNumberFormat="1" applyFont="1" applyFill="1" applyBorder="1" applyAlignment="1">
      <alignment horizontal="center" vertical="center"/>
    </xf>
    <xf numFmtId="0" fontId="54" fillId="0" borderId="15" xfId="0" applyFont="1" applyBorder="1" applyAlignment="1">
      <alignment horizontal="center" vertical="center" wrapText="1"/>
    </xf>
    <xf numFmtId="0" fontId="54" fillId="0" borderId="1" xfId="0" applyFont="1" applyBorder="1" applyAlignment="1">
      <alignment vertical="center" wrapText="1"/>
    </xf>
    <xf numFmtId="0" fontId="54" fillId="0" borderId="1" xfId="0" applyFont="1" applyBorder="1" applyAlignment="1">
      <alignment horizontal="center" vertical="center" wrapText="1"/>
    </xf>
    <xf numFmtId="4" fontId="55" fillId="5" borderId="1" xfId="0" applyNumberFormat="1" applyFont="1" applyFill="1" applyBorder="1" applyAlignment="1">
      <alignment horizontal="center" vertical="center" wrapText="1"/>
    </xf>
    <xf numFmtId="49" fontId="54" fillId="0" borderId="1" xfId="0" applyNumberFormat="1" applyFont="1" applyBorder="1" applyAlignment="1">
      <alignment horizontal="center" vertical="center" wrapText="1"/>
    </xf>
    <xf numFmtId="0" fontId="55" fillId="5"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Fill="1" applyBorder="1" applyAlignment="1">
      <alignment horizontal="center" vertical="center"/>
    </xf>
    <xf numFmtId="0" fontId="53" fillId="0" borderId="1" xfId="0" applyFont="1" applyBorder="1" applyAlignment="1">
      <alignment horizontal="center" vertical="center"/>
    </xf>
    <xf numFmtId="0" fontId="0" fillId="0" borderId="5" xfId="0" applyBorder="1" applyAlignment="1">
      <alignment horizontal="center" vertical="center"/>
    </xf>
    <xf numFmtId="4" fontId="54" fillId="5" borderId="1" xfId="0" applyNumberFormat="1" applyFont="1" applyFill="1" applyBorder="1" applyAlignment="1">
      <alignment horizontal="center" vertical="center" wrapText="1"/>
    </xf>
    <xf numFmtId="4" fontId="54" fillId="3" borderId="1" xfId="0" applyNumberFormat="1" applyFont="1" applyFill="1" applyBorder="1" applyAlignment="1">
      <alignment horizontal="center" vertical="center" wrapText="1"/>
    </xf>
    <xf numFmtId="4" fontId="54" fillId="0" borderId="1" xfId="0" applyNumberFormat="1" applyFont="1" applyBorder="1" applyAlignment="1">
      <alignment horizontal="center" vertical="center" wrapText="1"/>
    </xf>
    <xf numFmtId="0" fontId="0" fillId="0" borderId="1" xfId="0" applyBorder="1"/>
    <xf numFmtId="0" fontId="0" fillId="0" borderId="5" xfId="0" applyBorder="1"/>
    <xf numFmtId="4" fontId="54" fillId="3" borderId="5" xfId="0" applyNumberFormat="1" applyFont="1" applyFill="1" applyBorder="1" applyAlignment="1">
      <alignment horizontal="center" vertical="center" wrapText="1"/>
    </xf>
    <xf numFmtId="2" fontId="54" fillId="5" borderId="1" xfId="0" applyNumberFormat="1" applyFont="1" applyFill="1" applyBorder="1" applyAlignment="1">
      <alignment horizontal="center" vertical="center" wrapText="1"/>
    </xf>
    <xf numFmtId="2" fontId="54" fillId="3" borderId="1" xfId="0" applyNumberFormat="1" applyFont="1" applyFill="1" applyBorder="1" applyAlignment="1">
      <alignment horizontal="center" vertical="center" wrapText="1"/>
    </xf>
    <xf numFmtId="0" fontId="0" fillId="5" borderId="1" xfId="0" applyFill="1" applyBorder="1"/>
    <xf numFmtId="4" fontId="55" fillId="5" borderId="2" xfId="0" applyNumberFormat="1" applyFont="1" applyFill="1" applyBorder="1" applyAlignment="1">
      <alignment horizontal="center" vertical="center" wrapText="1"/>
    </xf>
    <xf numFmtId="4" fontId="55" fillId="3" borderId="1" xfId="0" applyNumberFormat="1" applyFont="1" applyFill="1" applyBorder="1" applyAlignment="1">
      <alignment horizontal="center" vertical="center" wrapText="1"/>
    </xf>
    <xf numFmtId="0" fontId="54" fillId="5" borderId="15" xfId="0" applyFont="1" applyFill="1" applyBorder="1" applyAlignment="1">
      <alignment horizontal="center" vertical="center" wrapText="1"/>
    </xf>
    <xf numFmtId="0" fontId="54" fillId="5" borderId="1" xfId="0" applyFont="1" applyFill="1" applyBorder="1" applyAlignment="1">
      <alignment vertical="center" wrapText="1"/>
    </xf>
    <xf numFmtId="0" fontId="54" fillId="5" borderId="1" xfId="0" applyFont="1" applyFill="1" applyBorder="1" applyAlignment="1">
      <alignment horizontal="center" vertical="center" wrapText="1"/>
    </xf>
    <xf numFmtId="2" fontId="54" fillId="5" borderId="5" xfId="0" applyNumberFormat="1" applyFont="1" applyFill="1" applyBorder="1" applyAlignment="1">
      <alignment horizontal="center" vertical="center" wrapText="1"/>
    </xf>
    <xf numFmtId="2" fontId="55" fillId="5" borderId="16" xfId="0" applyNumberFormat="1" applyFont="1" applyFill="1" applyBorder="1" applyAlignment="1">
      <alignment horizontal="center" vertical="center" wrapText="1"/>
    </xf>
    <xf numFmtId="2" fontId="55" fillId="5" borderId="1" xfId="0" applyNumberFormat="1" applyFont="1" applyFill="1" applyBorder="1" applyAlignment="1">
      <alignment horizontal="center" vertical="center" wrapText="1"/>
    </xf>
    <xf numFmtId="4" fontId="55" fillId="5" borderId="3" xfId="0" applyNumberFormat="1" applyFont="1" applyFill="1" applyBorder="1" applyAlignment="1">
      <alignment horizontal="center" vertical="center" wrapText="1"/>
    </xf>
    <xf numFmtId="0" fontId="54" fillId="0" borderId="17" xfId="0" applyFont="1" applyBorder="1" applyAlignment="1">
      <alignment horizontal="center" vertical="center" wrapText="1"/>
    </xf>
    <xf numFmtId="0" fontId="54" fillId="0" borderId="18" xfId="0" applyFont="1" applyBorder="1" applyAlignment="1">
      <alignment vertical="center" wrapText="1"/>
    </xf>
    <xf numFmtId="0" fontId="54" fillId="0" borderId="18" xfId="0" applyFont="1" applyBorder="1" applyAlignment="1">
      <alignment horizontal="center" vertical="center" wrapText="1"/>
    </xf>
    <xf numFmtId="4" fontId="55" fillId="5" borderId="18" xfId="0" applyNumberFormat="1" applyFont="1" applyFill="1" applyBorder="1" applyAlignment="1">
      <alignment horizontal="center" vertical="center" wrapText="1"/>
    </xf>
    <xf numFmtId="4" fontId="54" fillId="0" borderId="18" xfId="0" applyNumberFormat="1" applyFont="1" applyBorder="1" applyAlignment="1">
      <alignment horizontal="center" vertical="center" wrapText="1"/>
    </xf>
    <xf numFmtId="4" fontId="55" fillId="3" borderId="18" xfId="0" applyNumberFormat="1" applyFont="1" applyFill="1" applyBorder="1" applyAlignment="1">
      <alignment horizontal="center" vertical="center" wrapText="1"/>
    </xf>
    <xf numFmtId="0" fontId="20" fillId="0" borderId="0" xfId="6" applyFont="1" applyFill="1" applyAlignment="1">
      <alignment horizontal="center" vertical="center" wrapText="1"/>
    </xf>
    <xf numFmtId="0" fontId="20" fillId="0" borderId="0" xfId="6" applyFont="1" applyFill="1" applyAlignment="1">
      <alignment horizontal="center" vertical="center"/>
    </xf>
    <xf numFmtId="0" fontId="7" fillId="0" borderId="1"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3" xfId="0" applyFont="1" applyFill="1" applyBorder="1" applyAlignment="1">
      <alignment vertical="center" wrapText="1"/>
    </xf>
    <xf numFmtId="49" fontId="4" fillId="0" borderId="3" xfId="0" applyNumberFormat="1" applyFont="1" applyFill="1" applyBorder="1" applyAlignment="1">
      <alignment vertical="center" wrapText="1"/>
    </xf>
    <xf numFmtId="49" fontId="4" fillId="0" borderId="3" xfId="0" applyNumberFormat="1" applyFont="1" applyFill="1" applyBorder="1" applyAlignment="1">
      <alignment horizontal="justify" vertical="top" wrapText="1"/>
    </xf>
    <xf numFmtId="166" fontId="0" fillId="0" borderId="24" xfId="0" applyNumberFormat="1" applyFill="1" applyBorder="1" applyAlignment="1">
      <alignment horizontal="center" vertical="top"/>
    </xf>
    <xf numFmtId="0" fontId="4" fillId="0" borderId="15" xfId="3" applyFont="1" applyFill="1" applyBorder="1" applyAlignment="1">
      <alignment horizontal="center" vertical="center" wrapText="1"/>
    </xf>
    <xf numFmtId="166" fontId="13" fillId="0" borderId="24" xfId="3" applyNumberFormat="1" applyFont="1" applyFill="1" applyBorder="1" applyAlignment="1">
      <alignment horizontal="center" vertical="top" wrapText="1"/>
    </xf>
    <xf numFmtId="0" fontId="0" fillId="0" borderId="0" xfId="0" applyFill="1" applyBorder="1" applyAlignment="1">
      <alignment horizontal="justify" vertical="top"/>
    </xf>
    <xf numFmtId="0" fontId="13" fillId="0" borderId="15" xfId="0" applyFont="1" applyFill="1" applyBorder="1" applyAlignment="1">
      <alignment horizontal="center" vertical="center"/>
    </xf>
    <xf numFmtId="49" fontId="4" fillId="0" borderId="15" xfId="0" applyNumberFormat="1" applyFont="1" applyFill="1" applyBorder="1" applyAlignment="1">
      <alignment horizontal="center" vertical="center" wrapText="1"/>
    </xf>
    <xf numFmtId="0" fontId="4" fillId="0" borderId="15" xfId="0" applyFont="1" applyFill="1" applyBorder="1" applyAlignment="1">
      <alignment horizontal="center" vertical="center"/>
    </xf>
    <xf numFmtId="0" fontId="3" fillId="0" borderId="15"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8" xfId="0" applyFont="1" applyFill="1" applyBorder="1" applyAlignment="1">
      <alignment vertical="center" wrapText="1"/>
    </xf>
    <xf numFmtId="0" fontId="3" fillId="0" borderId="18" xfId="0" applyFont="1" applyFill="1" applyBorder="1" applyAlignment="1">
      <alignment horizontal="center" vertical="center" wrapText="1"/>
    </xf>
    <xf numFmtId="0" fontId="3" fillId="0" borderId="18" xfId="0" applyFont="1" applyFill="1" applyBorder="1" applyAlignment="1">
      <alignment horizontal="justify" vertical="top" wrapText="1"/>
    </xf>
    <xf numFmtId="166" fontId="13" fillId="0" borderId="27" xfId="3" applyNumberFormat="1" applyFont="1" applyFill="1" applyBorder="1" applyAlignment="1">
      <alignment horizontal="center" vertical="top" wrapText="1"/>
    </xf>
    <xf numFmtId="0" fontId="37" fillId="0" borderId="0" xfId="3" applyFont="1" applyFill="1" applyAlignment="1">
      <alignment horizontal="center" vertical="center" wrapText="1"/>
    </xf>
    <xf numFmtId="2" fontId="54" fillId="0" borderId="1" xfId="0" applyNumberFormat="1" applyFont="1" applyBorder="1" applyAlignment="1">
      <alignment horizontal="center" vertical="center" wrapText="1"/>
    </xf>
    <xf numFmtId="170" fontId="53" fillId="5" borderId="1" xfId="0" applyNumberFormat="1" applyFont="1" applyFill="1" applyBorder="1" applyAlignment="1">
      <alignment horizontal="center" vertical="center"/>
    </xf>
    <xf numFmtId="0" fontId="11" fillId="0" borderId="0" xfId="0" applyFont="1" applyFill="1" applyAlignment="1">
      <alignment horizontal="center" vertical="center" wrapText="1"/>
    </xf>
    <xf numFmtId="0" fontId="21" fillId="0" borderId="0" xfId="6" applyFont="1" applyFill="1"/>
    <xf numFmtId="0" fontId="21" fillId="0" borderId="0" xfId="6" applyFont="1" applyFill="1" applyAlignment="1"/>
    <xf numFmtId="1" fontId="21" fillId="0" borderId="0" xfId="6" applyNumberFormat="1" applyFont="1" applyFill="1"/>
    <xf numFmtId="171" fontId="21" fillId="0" borderId="0" xfId="6" applyNumberFormat="1" applyFont="1" applyFill="1" applyAlignment="1">
      <alignment horizontal="center" vertical="center"/>
    </xf>
    <xf numFmtId="2" fontId="21" fillId="0" borderId="0" xfId="6" applyNumberFormat="1" applyFont="1" applyFill="1"/>
    <xf numFmtId="0" fontId="21" fillId="0" borderId="0" xfId="6" applyFont="1" applyFill="1" applyAlignment="1">
      <alignment horizontal="center" vertical="center" wrapText="1"/>
    </xf>
    <xf numFmtId="4" fontId="6" fillId="0" borderId="0" xfId="6" applyNumberFormat="1" applyFont="1" applyFill="1" applyBorder="1"/>
    <xf numFmtId="2" fontId="26" fillId="0" borderId="0" xfId="6" applyNumberFormat="1" applyFont="1" applyFill="1" applyBorder="1" applyAlignment="1">
      <alignment horizontal="center" vertical="center"/>
    </xf>
    <xf numFmtId="0" fontId="26" fillId="0" borderId="0" xfId="6" applyFont="1" applyFill="1" applyBorder="1" applyAlignment="1">
      <alignment horizontal="center" vertical="center"/>
    </xf>
    <xf numFmtId="0" fontId="20" fillId="0" borderId="1" xfId="6" applyFont="1" applyFill="1" applyBorder="1" applyAlignment="1">
      <alignment horizontal="center" wrapText="1"/>
    </xf>
    <xf numFmtId="0" fontId="22" fillId="0" borderId="2" xfId="6" applyFont="1" applyFill="1" applyBorder="1" applyAlignment="1">
      <alignment vertical="center" wrapText="1"/>
    </xf>
    <xf numFmtId="0" fontId="57" fillId="0" borderId="1"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 xfId="0" applyFont="1" applyFill="1" applyBorder="1" applyAlignment="1">
      <alignment horizontal="justify" vertical="top" wrapText="1"/>
    </xf>
    <xf numFmtId="0" fontId="4" fillId="0" borderId="1" xfId="0" applyFont="1" applyFill="1" applyBorder="1" applyAlignment="1">
      <alignment horizontal="center" vertical="top" wrapText="1"/>
    </xf>
    <xf numFmtId="0" fontId="14" fillId="0" borderId="0" xfId="0" applyFont="1" applyFill="1" applyAlignment="1">
      <alignment horizontal="center" vertical="center"/>
    </xf>
    <xf numFmtId="0" fontId="20" fillId="0" borderId="1" xfId="6" applyFont="1" applyFill="1" applyBorder="1" applyAlignment="1">
      <alignment horizontal="center" vertical="center" wrapText="1"/>
    </xf>
    <xf numFmtId="0" fontId="20" fillId="0" borderId="1" xfId="6" applyFont="1" applyFill="1" applyBorder="1" applyAlignment="1">
      <alignment horizontal="center" vertical="center"/>
    </xf>
    <xf numFmtId="0" fontId="22" fillId="0" borderId="7" xfId="6" applyFont="1" applyFill="1" applyBorder="1" applyAlignment="1">
      <alignment horizontal="center" vertical="center" wrapText="1"/>
    </xf>
    <xf numFmtId="0" fontId="22" fillId="0" borderId="1" xfId="6" applyFont="1" applyFill="1" applyBorder="1" applyAlignment="1">
      <alignment horizontal="center" vertical="center" wrapText="1"/>
    </xf>
    <xf numFmtId="0" fontId="22" fillId="0" borderId="2" xfId="6" applyFont="1" applyFill="1" applyBorder="1" applyAlignment="1">
      <alignment horizontal="justify" vertical="center" wrapText="1"/>
    </xf>
    <xf numFmtId="0" fontId="21" fillId="0" borderId="3" xfId="6" applyFont="1" applyFill="1" applyBorder="1" applyAlignment="1">
      <alignment horizontal="justify" vertical="center" wrapText="1"/>
    </xf>
    <xf numFmtId="0" fontId="22" fillId="0" borderId="2" xfId="6" applyFont="1" applyFill="1" applyBorder="1" applyAlignment="1">
      <alignment horizontal="center" vertical="center" wrapText="1"/>
    </xf>
    <xf numFmtId="0" fontId="22" fillId="0" borderId="3" xfId="6" applyFont="1" applyFill="1" applyBorder="1" applyAlignment="1">
      <alignment horizontal="center" vertical="center" wrapText="1"/>
    </xf>
    <xf numFmtId="0" fontId="22" fillId="0" borderId="3" xfId="6" applyFont="1" applyFill="1" applyBorder="1" applyAlignment="1">
      <alignment horizontal="justify" vertical="center" wrapText="1"/>
    </xf>
    <xf numFmtId="0" fontId="22" fillId="0" borderId="4" xfId="6" applyFont="1" applyFill="1" applyBorder="1" applyAlignment="1">
      <alignment horizontal="justify" vertical="center" wrapText="1"/>
    </xf>
    <xf numFmtId="0" fontId="5" fillId="0" borderId="2" xfId="6" applyFont="1" applyFill="1" applyBorder="1" applyAlignment="1">
      <alignment horizontal="center" vertical="center" wrapText="1"/>
    </xf>
    <xf numFmtId="0" fontId="26" fillId="0" borderId="1" xfId="6" applyFont="1" applyFill="1" applyBorder="1" applyAlignment="1">
      <alignment horizontal="center" vertical="center" wrapText="1"/>
    </xf>
    <xf numFmtId="0" fontId="5" fillId="0" borderId="12" xfId="6" applyFont="1" applyFill="1" applyBorder="1" applyAlignment="1">
      <alignment horizontal="center" vertical="center" wrapText="1"/>
    </xf>
    <xf numFmtId="0" fontId="26" fillId="0" borderId="2" xfId="6" applyFont="1" applyFill="1" applyBorder="1" applyAlignment="1">
      <alignment horizontal="center" vertical="center" wrapText="1"/>
    </xf>
    <xf numFmtId="0" fontId="26" fillId="0" borderId="3" xfId="6" applyFont="1" applyFill="1" applyBorder="1" applyAlignment="1">
      <alignment horizontal="center" vertical="center" wrapText="1"/>
    </xf>
    <xf numFmtId="0" fontId="22" fillId="0" borderId="4" xfId="6" applyFont="1" applyFill="1" applyBorder="1" applyAlignment="1">
      <alignment horizontal="center" vertical="center" wrapText="1"/>
    </xf>
    <xf numFmtId="0" fontId="5" fillId="0" borderId="1" xfId="6" applyFont="1" applyFill="1" applyBorder="1" applyAlignment="1">
      <alignment horizontal="center" vertical="center" wrapText="1"/>
    </xf>
    <xf numFmtId="0" fontId="26" fillId="4" borderId="2" xfId="6" applyFont="1" applyFill="1" applyBorder="1" applyAlignment="1">
      <alignment horizontal="center" vertical="center" wrapText="1"/>
    </xf>
    <xf numFmtId="0" fontId="5" fillId="0" borderId="5" xfId="6" applyFont="1" applyFill="1" applyBorder="1" applyAlignment="1">
      <alignment horizontal="center" vertical="center" wrapText="1"/>
    </xf>
    <xf numFmtId="0" fontId="5" fillId="0" borderId="2" xfId="6" applyFont="1" applyFill="1" applyBorder="1" applyAlignment="1">
      <alignment horizontal="justify" vertical="top" wrapText="1"/>
    </xf>
    <xf numFmtId="0" fontId="4" fillId="0" borderId="1" xfId="6" applyFont="1" applyFill="1" applyBorder="1" applyAlignment="1">
      <alignment horizontal="justify" vertical="top" wrapText="1"/>
    </xf>
    <xf numFmtId="0" fontId="2" fillId="0" borderId="0" xfId="0" applyFont="1" applyFill="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top" wrapText="1"/>
    </xf>
    <xf numFmtId="0" fontId="4" fillId="0" borderId="3" xfId="0" applyFont="1" applyFill="1" applyBorder="1" applyAlignment="1">
      <alignment horizontal="center" vertical="center" wrapText="1"/>
    </xf>
    <xf numFmtId="0" fontId="48" fillId="0" borderId="2" xfId="6" applyFont="1" applyFill="1" applyBorder="1" applyAlignment="1">
      <alignment horizontal="center" vertical="top" wrapText="1"/>
    </xf>
    <xf numFmtId="0" fontId="48" fillId="0" borderId="4" xfId="6" applyFont="1" applyFill="1" applyBorder="1" applyAlignment="1">
      <alignment horizontal="center" vertical="top" wrapText="1"/>
    </xf>
    <xf numFmtId="0" fontId="48" fillId="0" borderId="3" xfId="6" applyFont="1" applyFill="1" applyBorder="1" applyAlignment="1">
      <alignment horizontal="center" vertical="top" wrapText="1"/>
    </xf>
    <xf numFmtId="0" fontId="48" fillId="0" borderId="2" xfId="6" applyFont="1" applyFill="1" applyBorder="1" applyAlignment="1">
      <alignment horizontal="justify" vertical="top" wrapText="1"/>
    </xf>
    <xf numFmtId="0" fontId="32" fillId="0" borderId="2" xfId="6" applyFont="1" applyFill="1" applyBorder="1" applyAlignment="1">
      <alignment horizontal="center" vertical="center" wrapText="1"/>
    </xf>
    <xf numFmtId="0" fontId="32" fillId="0" borderId="1" xfId="6" applyFont="1" applyFill="1" applyBorder="1" applyAlignment="1">
      <alignment horizontal="center" vertical="center" wrapText="1"/>
    </xf>
    <xf numFmtId="0" fontId="32" fillId="0" borderId="2" xfId="6" applyFont="1" applyFill="1" applyBorder="1" applyAlignment="1">
      <alignment horizontal="center" vertical="top" wrapText="1"/>
    </xf>
    <xf numFmtId="0" fontId="32" fillId="0" borderId="2" xfId="6" applyFont="1" applyFill="1" applyBorder="1" applyAlignment="1">
      <alignment horizontal="justify" vertical="top" wrapText="1"/>
    </xf>
    <xf numFmtId="0" fontId="32" fillId="0" borderId="1" xfId="6" applyFont="1" applyFill="1" applyBorder="1" applyAlignment="1">
      <alignment horizontal="center" vertical="top" wrapText="1"/>
    </xf>
    <xf numFmtId="49" fontId="48" fillId="0" borderId="1" xfId="6" applyNumberFormat="1" applyFont="1" applyFill="1" applyBorder="1" applyAlignment="1">
      <alignment horizontal="center" vertical="center"/>
    </xf>
    <xf numFmtId="167" fontId="32" fillId="0" borderId="1" xfId="8" applyNumberFormat="1" applyFont="1" applyFill="1" applyBorder="1" applyAlignment="1">
      <alignment horizontal="center" vertical="center"/>
    </xf>
    <xf numFmtId="0" fontId="32" fillId="0" borderId="4" xfId="6" applyFont="1" applyFill="1" applyBorder="1" applyAlignment="1">
      <alignment horizontal="center" vertical="top" wrapText="1"/>
    </xf>
    <xf numFmtId="4" fontId="32" fillId="0" borderId="2" xfId="6" applyNumberFormat="1" applyFont="1" applyFill="1" applyBorder="1" applyAlignment="1">
      <alignment horizontal="center" vertical="center"/>
    </xf>
    <xf numFmtId="0" fontId="19" fillId="0" borderId="3" xfId="6" applyFill="1" applyBorder="1" applyAlignment="1">
      <alignment horizontal="center" vertical="center"/>
    </xf>
    <xf numFmtId="166" fontId="32" fillId="0" borderId="2" xfId="6" applyNumberFormat="1" applyFont="1" applyFill="1" applyBorder="1" applyAlignment="1">
      <alignment horizontal="center" vertical="center"/>
    </xf>
    <xf numFmtId="4" fontId="32" fillId="0" borderId="1" xfId="6" applyNumberFormat="1" applyFont="1" applyFill="1" applyBorder="1" applyAlignment="1">
      <alignment horizontal="center" vertical="center"/>
    </xf>
    <xf numFmtId="166" fontId="32" fillId="0" borderId="1" xfId="6" applyNumberFormat="1" applyFont="1" applyFill="1" applyBorder="1" applyAlignment="1">
      <alignment horizontal="center" vertical="center"/>
    </xf>
    <xf numFmtId="0" fontId="32" fillId="0" borderId="1" xfId="6" applyFont="1" applyFill="1" applyBorder="1" applyAlignment="1">
      <alignment horizontal="justify" vertical="top" wrapText="1"/>
    </xf>
    <xf numFmtId="49" fontId="6" fillId="0" borderId="1" xfId="6" applyNumberFormat="1" applyFont="1" applyFill="1" applyBorder="1" applyAlignment="1">
      <alignment horizontal="center" vertical="center"/>
    </xf>
    <xf numFmtId="166" fontId="48" fillId="0" borderId="2" xfId="6" applyNumberFormat="1" applyFont="1" applyFill="1" applyBorder="1" applyAlignment="1">
      <alignment horizontal="center" vertical="center"/>
    </xf>
    <xf numFmtId="166" fontId="48" fillId="0" borderId="1" xfId="6" applyNumberFormat="1" applyFont="1" applyFill="1" applyBorder="1" applyAlignment="1">
      <alignment horizontal="center" vertical="center"/>
    </xf>
    <xf numFmtId="0" fontId="19" fillId="0" borderId="3" xfId="6" applyFill="1" applyBorder="1" applyAlignment="1">
      <alignment vertical="top" wrapText="1"/>
    </xf>
    <xf numFmtId="0" fontId="48" fillId="0" borderId="1" xfId="6" applyFont="1" applyFill="1" applyBorder="1" applyAlignment="1">
      <alignment horizontal="center" vertical="top" wrapText="1"/>
    </xf>
    <xf numFmtId="4" fontId="48" fillId="0" borderId="1" xfId="6" applyNumberFormat="1" applyFont="1" applyFill="1" applyBorder="1" applyAlignment="1">
      <alignment horizontal="center" vertical="top"/>
    </xf>
    <xf numFmtId="0" fontId="5" fillId="0" borderId="2" xfId="6" applyFont="1" applyFill="1" applyBorder="1" applyAlignment="1">
      <alignment horizontal="center" vertical="top" wrapText="1"/>
    </xf>
    <xf numFmtId="0" fontId="6" fillId="0" borderId="1" xfId="6" applyFont="1" applyFill="1" applyBorder="1" applyAlignment="1">
      <alignment horizontal="center" vertical="top" wrapText="1"/>
    </xf>
    <xf numFmtId="0" fontId="5" fillId="0" borderId="1" xfId="6" applyFont="1" applyFill="1" applyBorder="1" applyAlignment="1">
      <alignment horizontal="center" vertical="top" wrapText="1"/>
    </xf>
    <xf numFmtId="0" fontId="5" fillId="0" borderId="2" xfId="6" applyFont="1" applyFill="1" applyBorder="1" applyAlignment="1">
      <alignment horizontal="left" vertical="top" wrapText="1"/>
    </xf>
    <xf numFmtId="167" fontId="5" fillId="0" borderId="2" xfId="8" applyFont="1" applyFill="1" applyBorder="1" applyAlignment="1">
      <alignment horizontal="center" vertical="center"/>
    </xf>
    <xf numFmtId="167" fontId="5" fillId="0" borderId="3" xfId="8" applyFont="1" applyFill="1" applyBorder="1" applyAlignment="1">
      <alignment horizontal="center" vertical="center"/>
    </xf>
    <xf numFmtId="0" fontId="5" fillId="0" borderId="1" xfId="6" applyFont="1" applyFill="1" applyBorder="1" applyAlignment="1">
      <alignment horizontal="left" vertical="top" wrapText="1"/>
    </xf>
    <xf numFmtId="0" fontId="6" fillId="0" borderId="2" xfId="6" applyFont="1" applyFill="1" applyBorder="1" applyAlignment="1">
      <alignment horizontal="center" vertical="top" wrapText="1"/>
    </xf>
    <xf numFmtId="0" fontId="6" fillId="0" borderId="4" xfId="6" applyFont="1" applyFill="1" applyBorder="1" applyAlignment="1">
      <alignment horizontal="center" vertical="top" wrapText="1"/>
    </xf>
    <xf numFmtId="0" fontId="6" fillId="0" borderId="3" xfId="6" applyFont="1" applyFill="1" applyBorder="1" applyAlignment="1">
      <alignment horizontal="center" vertical="top" wrapText="1"/>
    </xf>
    <xf numFmtId="167" fontId="5" fillId="0" borderId="2" xfId="8" applyNumberFormat="1" applyFont="1" applyFill="1" applyBorder="1" applyAlignment="1">
      <alignment horizontal="center" vertical="center"/>
    </xf>
    <xf numFmtId="167" fontId="0" fillId="0" borderId="3" xfId="8" applyNumberFormat="1" applyFont="1" applyFill="1" applyBorder="1" applyAlignment="1">
      <alignment horizontal="center" vertical="center"/>
    </xf>
    <xf numFmtId="49" fontId="5" fillId="0" borderId="2" xfId="6" applyNumberFormat="1" applyFont="1" applyFill="1" applyBorder="1" applyAlignment="1">
      <alignment horizontal="center" vertical="center"/>
    </xf>
    <xf numFmtId="4" fontId="5" fillId="0" borderId="2" xfId="6" applyNumberFormat="1" applyFont="1" applyFill="1" applyBorder="1" applyAlignment="1">
      <alignment horizontal="center" vertical="center"/>
    </xf>
    <xf numFmtId="49" fontId="5" fillId="0" borderId="3" xfId="6" applyNumberFormat="1" applyFont="1" applyFill="1" applyBorder="1" applyAlignment="1">
      <alignment horizontal="center" vertical="center"/>
    </xf>
    <xf numFmtId="0" fontId="6" fillId="0" borderId="2" xfId="6" applyFont="1" applyFill="1" applyBorder="1" applyAlignment="1">
      <alignment horizontal="justify" vertical="top" wrapText="1"/>
    </xf>
    <xf numFmtId="0" fontId="19" fillId="0" borderId="4" xfId="6" applyFill="1" applyBorder="1" applyAlignment="1">
      <alignment vertical="top" wrapText="1"/>
    </xf>
    <xf numFmtId="49" fontId="6" fillId="0" borderId="2" xfId="6" applyNumberFormat="1" applyFont="1" applyFill="1" applyBorder="1" applyAlignment="1">
      <alignment horizontal="center" vertical="center"/>
    </xf>
    <xf numFmtId="49" fontId="5" fillId="0" borderId="1" xfId="6" applyNumberFormat="1" applyFont="1" applyFill="1" applyBorder="1" applyAlignment="1">
      <alignment horizontal="center" vertical="center"/>
    </xf>
    <xf numFmtId="4" fontId="5" fillId="0" borderId="1" xfId="6" applyNumberFormat="1" applyFont="1" applyFill="1" applyBorder="1" applyAlignment="1">
      <alignment horizontal="center" vertical="center"/>
    </xf>
    <xf numFmtId="167" fontId="5" fillId="0" borderId="1" xfId="8" applyFont="1" applyFill="1" applyBorder="1" applyAlignment="1">
      <alignment horizontal="center" vertical="center"/>
    </xf>
    <xf numFmtId="166" fontId="6" fillId="0" borderId="2" xfId="6" applyNumberFormat="1" applyFont="1" applyFill="1" applyBorder="1" applyAlignment="1">
      <alignment horizontal="center" vertical="center"/>
    </xf>
    <xf numFmtId="166" fontId="5" fillId="0" borderId="2" xfId="6" applyNumberFormat="1" applyFont="1" applyFill="1" applyBorder="1" applyAlignment="1">
      <alignment horizontal="center" vertical="center"/>
    </xf>
    <xf numFmtId="0" fontId="6" fillId="0" borderId="4" xfId="6" applyFont="1" applyFill="1" applyBorder="1" applyAlignment="1">
      <alignment horizontal="justify" vertical="top" wrapText="1"/>
    </xf>
    <xf numFmtId="0" fontId="6" fillId="0" borderId="3" xfId="6" applyFont="1" applyFill="1" applyBorder="1" applyAlignment="1">
      <alignment horizontal="justify" vertical="top" wrapText="1"/>
    </xf>
    <xf numFmtId="0" fontId="5" fillId="0" borderId="3" xfId="6" applyFont="1" applyFill="1" applyBorder="1" applyAlignment="1">
      <alignment horizontal="justify" vertical="top" wrapText="1"/>
    </xf>
    <xf numFmtId="0" fontId="5" fillId="0" borderId="4" xfId="6" applyFont="1" applyFill="1" applyBorder="1" applyAlignment="1">
      <alignment horizontal="justify" vertical="top" wrapText="1"/>
    </xf>
    <xf numFmtId="49" fontId="6" fillId="0" borderId="3" xfId="6" applyNumberFormat="1" applyFont="1" applyFill="1" applyBorder="1" applyAlignment="1">
      <alignment horizontal="center" vertical="center"/>
    </xf>
    <xf numFmtId="4" fontId="6" fillId="0" borderId="2" xfId="6" applyNumberFormat="1" applyFont="1" applyFill="1" applyBorder="1" applyAlignment="1">
      <alignment horizontal="center" vertical="center"/>
    </xf>
    <xf numFmtId="0" fontId="5" fillId="0" borderId="1" xfId="6" applyFont="1" applyFill="1" applyBorder="1" applyAlignment="1">
      <alignment horizontal="justify" vertical="top" wrapText="1"/>
    </xf>
    <xf numFmtId="0" fontId="6" fillId="0" borderId="1" xfId="6" applyFont="1" applyFill="1" applyBorder="1" applyAlignment="1">
      <alignment horizontal="justify" vertical="top" wrapText="1"/>
    </xf>
    <xf numFmtId="0" fontId="6" fillId="4" borderId="2" xfId="6" applyFont="1" applyFill="1" applyBorder="1" applyAlignment="1">
      <alignment horizontal="center" vertical="top" wrapText="1"/>
    </xf>
    <xf numFmtId="49" fontId="6" fillId="0" borderId="1" xfId="6" applyNumberFormat="1" applyFont="1" applyFill="1" applyBorder="1" applyAlignment="1">
      <alignment horizontal="center" vertical="top" wrapText="1"/>
    </xf>
    <xf numFmtId="0" fontId="44" fillId="0" borderId="0" xfId="6" applyFont="1" applyFill="1" applyAlignment="1">
      <alignment horizontal="center" vertical="top" wrapText="1"/>
    </xf>
    <xf numFmtId="0" fontId="6" fillId="4" borderId="1" xfId="6" applyFont="1" applyFill="1" applyBorder="1" applyAlignment="1">
      <alignment horizontal="center" vertical="top" wrapText="1"/>
    </xf>
    <xf numFmtId="169" fontId="14" fillId="0" borderId="0" xfId="0" applyNumberFormat="1" applyFont="1" applyFill="1" applyAlignment="1">
      <alignment horizontal="center" vertical="center"/>
    </xf>
    <xf numFmtId="2" fontId="14" fillId="0" borderId="0" xfId="0" applyNumberFormat="1" applyFont="1" applyFill="1" applyAlignment="1">
      <alignment horizontal="center" vertical="center"/>
    </xf>
    <xf numFmtId="2" fontId="20" fillId="0" borderId="0" xfId="6" applyNumberFormat="1" applyFont="1" applyFill="1" applyAlignment="1">
      <alignment horizontal="center" vertical="center" wrapText="1"/>
    </xf>
    <xf numFmtId="2" fontId="20" fillId="0" borderId="0" xfId="6" applyNumberFormat="1" applyFont="1" applyFill="1" applyAlignment="1">
      <alignment horizontal="center" vertical="center"/>
    </xf>
    <xf numFmtId="2" fontId="36" fillId="0" borderId="0" xfId="6" applyNumberFormat="1" applyFont="1" applyFill="1" applyAlignment="1">
      <alignment horizontal="center" vertical="center"/>
    </xf>
    <xf numFmtId="0" fontId="12" fillId="5" borderId="1" xfId="0" applyFont="1" applyFill="1" applyBorder="1" applyAlignment="1">
      <alignment horizontal="center" vertical="center"/>
    </xf>
    <xf numFmtId="2" fontId="12" fillId="5" borderId="1" xfId="0" applyNumberFormat="1" applyFont="1" applyFill="1" applyBorder="1" applyAlignment="1">
      <alignment horizontal="center" vertical="center"/>
    </xf>
    <xf numFmtId="2" fontId="55" fillId="0" borderId="1" xfId="0" applyNumberFormat="1" applyFont="1" applyBorder="1" applyAlignment="1">
      <alignment horizontal="center" vertical="center" wrapText="1"/>
    </xf>
    <xf numFmtId="171" fontId="12" fillId="5" borderId="1" xfId="0" applyNumberFormat="1" applyFont="1" applyFill="1" applyBorder="1" applyAlignment="1">
      <alignment horizontal="center" vertical="center"/>
    </xf>
    <xf numFmtId="2" fontId="56" fillId="2" borderId="18" xfId="0" applyNumberFormat="1" applyFont="1" applyFill="1" applyBorder="1" applyAlignment="1">
      <alignment horizontal="center" vertical="center" wrapText="1"/>
    </xf>
    <xf numFmtId="0" fontId="0" fillId="5" borderId="5" xfId="0" applyFill="1" applyBorder="1"/>
    <xf numFmtId="0" fontId="15" fillId="0" borderId="0" xfId="0" applyFont="1" applyFill="1" applyAlignment="1">
      <alignment horizontal="center" vertical="center"/>
    </xf>
    <xf numFmtId="0" fontId="16" fillId="0" borderId="0" xfId="0" applyFont="1" applyFill="1" applyAlignment="1">
      <alignment horizontal="center" vertical="center" wrapText="1"/>
    </xf>
    <xf numFmtId="0" fontId="0" fillId="0" borderId="0" xfId="0" applyFont="1" applyFill="1" applyAlignment="1">
      <alignment horizontal="center" vertical="center"/>
    </xf>
    <xf numFmtId="0" fontId="14" fillId="0" borderId="0" xfId="0" applyFont="1" applyFill="1" applyAlignment="1">
      <alignment horizontal="center" vertical="center"/>
    </xf>
    <xf numFmtId="0" fontId="57" fillId="0" borderId="1" xfId="0" applyFont="1" applyFill="1" applyBorder="1" applyAlignment="1">
      <alignment horizontal="center" vertical="center" wrapText="1"/>
    </xf>
    <xf numFmtId="166" fontId="0" fillId="0" borderId="21" xfId="0" applyNumberFormat="1" applyFill="1" applyBorder="1" applyAlignment="1">
      <alignment horizontal="center" vertical="top" wrapText="1"/>
    </xf>
    <xf numFmtId="166" fontId="0" fillId="0" borderId="22" xfId="0" applyNumberFormat="1" applyFill="1" applyBorder="1" applyAlignment="1">
      <alignment horizontal="center" vertical="top" wrapText="1"/>
    </xf>
    <xf numFmtId="166" fontId="0" fillId="0" borderId="23" xfId="0" applyNumberFormat="1" applyFill="1" applyBorder="1" applyAlignment="1">
      <alignment horizontal="center" vertical="top" wrapText="1"/>
    </xf>
    <xf numFmtId="0" fontId="4" fillId="0" borderId="19"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20" xfId="0" applyFont="1" applyFill="1" applyBorder="1" applyAlignment="1">
      <alignment horizontal="justify" vertical="top" wrapText="1"/>
    </xf>
    <xf numFmtId="0" fontId="4" fillId="0" borderId="1" xfId="0" applyFont="1" applyFill="1" applyBorder="1" applyAlignment="1">
      <alignment horizontal="justify" vertical="top" wrapText="1"/>
    </xf>
    <xf numFmtId="0" fontId="4" fillId="0" borderId="1" xfId="0" applyFont="1" applyFill="1" applyBorder="1" applyAlignment="1">
      <alignment horizontal="center" vertical="top" wrapText="1"/>
    </xf>
    <xf numFmtId="0" fontId="4" fillId="0" borderId="20" xfId="0" applyFont="1" applyFill="1" applyBorder="1" applyAlignment="1">
      <alignment horizontal="center" vertical="top" wrapText="1"/>
    </xf>
    <xf numFmtId="0" fontId="22" fillId="0" borderId="5" xfId="6" applyFont="1" applyFill="1" applyBorder="1" applyAlignment="1">
      <alignment horizontal="center" vertical="center" wrapText="1"/>
    </xf>
    <xf numFmtId="0" fontId="22" fillId="0" borderId="7" xfId="6" applyFont="1" applyFill="1" applyBorder="1" applyAlignment="1">
      <alignment horizontal="center" vertical="center" wrapText="1"/>
    </xf>
    <xf numFmtId="0" fontId="22" fillId="0" borderId="2" xfId="6" applyFont="1" applyFill="1" applyBorder="1" applyAlignment="1">
      <alignment horizontal="center" vertical="center" wrapText="1"/>
    </xf>
    <xf numFmtId="0" fontId="22" fillId="0" borderId="3" xfId="6" applyFont="1" applyFill="1" applyBorder="1" applyAlignment="1">
      <alignment horizontal="center" vertical="center" wrapText="1"/>
    </xf>
    <xf numFmtId="0" fontId="5" fillId="0" borderId="5" xfId="6" applyFont="1" applyFill="1" applyBorder="1" applyAlignment="1">
      <alignment horizontal="center" vertical="top" wrapText="1"/>
    </xf>
    <xf numFmtId="0" fontId="5" fillId="0" borderId="7" xfId="6" applyFont="1" applyFill="1" applyBorder="1" applyAlignment="1">
      <alignment horizontal="center" vertical="top" wrapText="1"/>
    </xf>
    <xf numFmtId="17" fontId="22" fillId="0" borderId="5" xfId="6" applyNumberFormat="1" applyFont="1" applyFill="1" applyBorder="1" applyAlignment="1">
      <alignment horizontal="center" vertical="center" wrapText="1"/>
    </xf>
    <xf numFmtId="0" fontId="22" fillId="0" borderId="4" xfId="6" applyFont="1" applyFill="1" applyBorder="1" applyAlignment="1">
      <alignment horizontal="center" vertical="center" wrapText="1"/>
    </xf>
    <xf numFmtId="0" fontId="5" fillId="0" borderId="2" xfId="6" applyFont="1" applyFill="1" applyBorder="1" applyAlignment="1">
      <alignment horizontal="justify" vertical="top" wrapText="1"/>
    </xf>
    <xf numFmtId="0" fontId="19" fillId="0" borderId="3" xfId="6" applyFill="1" applyBorder="1" applyAlignment="1">
      <alignment horizontal="justify" vertical="top" wrapText="1"/>
    </xf>
    <xf numFmtId="0" fontId="22" fillId="0" borderId="2" xfId="6" applyFont="1" applyFill="1" applyBorder="1" applyAlignment="1">
      <alignment horizontal="justify" vertical="center" wrapText="1"/>
    </xf>
    <xf numFmtId="0" fontId="21" fillId="0" borderId="3" xfId="6" applyFont="1" applyFill="1" applyBorder="1" applyAlignment="1">
      <alignment horizontal="justify" vertical="center" wrapText="1"/>
    </xf>
    <xf numFmtId="0" fontId="5" fillId="0" borderId="2" xfId="6" applyFont="1" applyFill="1" applyBorder="1" applyAlignment="1">
      <alignment horizontal="center" vertical="center" wrapText="1"/>
    </xf>
    <xf numFmtId="0" fontId="5" fillId="0" borderId="3" xfId="6" applyFont="1" applyFill="1" applyBorder="1" applyAlignment="1">
      <alignment horizontal="center" vertical="center" wrapText="1"/>
    </xf>
    <xf numFmtId="0" fontId="22" fillId="0" borderId="1" xfId="6" applyFont="1" applyFill="1" applyBorder="1" applyAlignment="1">
      <alignment horizontal="center" vertical="center" wrapText="1"/>
    </xf>
    <xf numFmtId="0" fontId="4" fillId="0" borderId="1" xfId="6" applyFont="1" applyFill="1" applyBorder="1" applyAlignment="1">
      <alignment horizontal="justify" vertical="top" wrapText="1"/>
    </xf>
    <xf numFmtId="0" fontId="38" fillId="0" borderId="0" xfId="3" applyFont="1" applyFill="1" applyAlignment="1">
      <alignment horizontal="right" vertical="top" wrapText="1"/>
    </xf>
    <xf numFmtId="0" fontId="35" fillId="0" borderId="0" xfId="6" applyFont="1" applyFill="1" applyAlignment="1">
      <alignment horizontal="center" vertical="center"/>
    </xf>
    <xf numFmtId="0" fontId="35" fillId="0" borderId="0" xfId="6" applyFont="1" applyFill="1" applyAlignment="1">
      <alignment horizontal="center" vertical="center" wrapText="1"/>
    </xf>
    <xf numFmtId="0" fontId="5" fillId="0" borderId="1" xfId="6" applyFont="1" applyFill="1" applyBorder="1" applyAlignment="1">
      <alignment horizontal="center" vertical="center" wrapText="1"/>
    </xf>
    <xf numFmtId="0" fontId="26" fillId="4" borderId="2" xfId="6" applyFont="1" applyFill="1" applyBorder="1" applyAlignment="1">
      <alignment horizontal="center" vertical="center" wrapText="1"/>
    </xf>
    <xf numFmtId="0" fontId="26" fillId="4" borderId="4" xfId="6" applyFont="1" applyFill="1" applyBorder="1" applyAlignment="1">
      <alignment horizontal="center" vertical="center" wrapText="1"/>
    </xf>
    <xf numFmtId="0" fontId="31" fillId="4" borderId="3" xfId="6" applyFont="1" applyFill="1" applyBorder="1" applyAlignment="1">
      <alignment horizontal="center" vertical="center" wrapText="1"/>
    </xf>
    <xf numFmtId="0" fontId="22" fillId="4" borderId="2" xfId="6" applyFont="1" applyFill="1" applyBorder="1" applyAlignment="1">
      <alignment horizontal="center" vertical="center" wrapText="1"/>
    </xf>
    <xf numFmtId="0" fontId="22" fillId="4" borderId="4" xfId="6" applyFont="1" applyFill="1" applyBorder="1" applyAlignment="1">
      <alignment horizontal="center" vertical="center" wrapText="1"/>
    </xf>
    <xf numFmtId="0" fontId="21" fillId="4" borderId="3" xfId="6" applyFont="1" applyFill="1" applyBorder="1" applyAlignment="1">
      <alignment horizontal="center" vertical="center" wrapText="1"/>
    </xf>
    <xf numFmtId="0" fontId="26" fillId="0" borderId="5" xfId="6" applyFont="1" applyFill="1" applyBorder="1" applyAlignment="1">
      <alignment horizontal="center" vertical="center" wrapText="1"/>
    </xf>
    <xf numFmtId="0" fontId="26" fillId="0" borderId="2" xfId="6" applyFont="1" applyFill="1" applyBorder="1" applyAlignment="1">
      <alignment horizontal="center" vertical="center" wrapText="1"/>
    </xf>
    <xf numFmtId="0" fontId="26" fillId="0" borderId="4" xfId="6" applyFont="1" applyFill="1" applyBorder="1" applyAlignment="1">
      <alignment horizontal="center" vertical="center" wrapText="1"/>
    </xf>
    <xf numFmtId="0" fontId="26" fillId="0" borderId="3" xfId="6" applyFont="1" applyFill="1" applyBorder="1" applyAlignment="1">
      <alignment horizontal="center" vertical="center" wrapText="1"/>
    </xf>
    <xf numFmtId="0" fontId="5" fillId="0" borderId="4" xfId="6" applyFont="1" applyFill="1" applyBorder="1" applyAlignment="1">
      <alignment horizontal="center" vertical="center" wrapText="1"/>
    </xf>
    <xf numFmtId="0" fontId="22" fillId="0" borderId="4" xfId="6" applyFont="1" applyFill="1" applyBorder="1" applyAlignment="1">
      <alignment horizontal="justify" vertical="center" wrapText="1"/>
    </xf>
    <xf numFmtId="0" fontId="22" fillId="0" borderId="3" xfId="6" applyFont="1" applyFill="1" applyBorder="1" applyAlignment="1">
      <alignment horizontal="justify" vertical="center" wrapText="1"/>
    </xf>
    <xf numFmtId="14" fontId="6" fillId="0" borderId="1" xfId="6" applyNumberFormat="1" applyFont="1" applyFill="1" applyBorder="1" applyAlignment="1">
      <alignment horizontal="center" vertical="top" wrapText="1"/>
    </xf>
    <xf numFmtId="14" fontId="5" fillId="0" borderId="1" xfId="6" applyNumberFormat="1" applyFont="1" applyFill="1" applyBorder="1" applyAlignment="1">
      <alignment horizontal="center" vertical="top" wrapText="1"/>
    </xf>
    <xf numFmtId="0" fontId="19" fillId="0" borderId="3" xfId="6" applyFill="1" applyBorder="1" applyAlignment="1">
      <alignment horizontal="center" vertical="center" wrapText="1"/>
    </xf>
    <xf numFmtId="0" fontId="26" fillId="0" borderId="1" xfId="6" applyFont="1" applyFill="1" applyBorder="1" applyAlignment="1">
      <alignment horizontal="center" vertical="center" wrapText="1"/>
    </xf>
    <xf numFmtId="0" fontId="5" fillId="0" borderId="12" xfId="6" applyFont="1" applyFill="1" applyBorder="1" applyAlignment="1">
      <alignment horizontal="center" vertical="center" wrapText="1"/>
    </xf>
    <xf numFmtId="0" fontId="5" fillId="0" borderId="9" xfId="6" applyFont="1" applyFill="1" applyBorder="1" applyAlignment="1">
      <alignment horizontal="center" vertical="center" wrapText="1"/>
    </xf>
    <xf numFmtId="0" fontId="19" fillId="0" borderId="11" xfId="6" applyFill="1" applyBorder="1" applyAlignment="1">
      <alignment horizontal="center" vertical="center" wrapText="1"/>
    </xf>
    <xf numFmtId="0" fontId="19" fillId="0" borderId="10" xfId="6" applyFill="1" applyBorder="1" applyAlignment="1">
      <alignment horizontal="center" vertical="center" wrapText="1"/>
    </xf>
    <xf numFmtId="0" fontId="11" fillId="0" borderId="12" xfId="6" applyFont="1" applyFill="1" applyBorder="1" applyAlignment="1">
      <alignment horizontal="center" vertical="center" wrapText="1"/>
    </xf>
    <xf numFmtId="0" fontId="11" fillId="0" borderId="9" xfId="6" applyFont="1" applyFill="1" applyBorder="1" applyAlignment="1">
      <alignment horizontal="center" vertical="center" wrapText="1"/>
    </xf>
    <xf numFmtId="0" fontId="21" fillId="0" borderId="11" xfId="6" applyFont="1" applyFill="1" applyBorder="1" applyAlignment="1">
      <alignment horizontal="center" vertical="center" wrapText="1"/>
    </xf>
    <xf numFmtId="0" fontId="21" fillId="0" borderId="10" xfId="6" applyFont="1" applyFill="1" applyBorder="1" applyAlignment="1">
      <alignment horizontal="center" vertical="center" wrapText="1"/>
    </xf>
    <xf numFmtId="0" fontId="20" fillId="0" borderId="1" xfId="6" applyFont="1" applyFill="1" applyBorder="1" applyAlignment="1">
      <alignment horizontal="center" vertical="center" wrapText="1"/>
    </xf>
    <xf numFmtId="0" fontId="20" fillId="0" borderId="1" xfId="6" applyFont="1" applyFill="1" applyBorder="1" applyAlignment="1">
      <alignment horizontal="center" vertical="center"/>
    </xf>
    <xf numFmtId="0" fontId="20" fillId="0" borderId="2" xfId="6" applyFont="1" applyFill="1" applyBorder="1" applyAlignment="1">
      <alignment horizontal="center"/>
    </xf>
    <xf numFmtId="0" fontId="20" fillId="0" borderId="4" xfId="6" applyFont="1" applyFill="1" applyBorder="1" applyAlignment="1">
      <alignment horizontal="center"/>
    </xf>
    <xf numFmtId="0" fontId="20" fillId="0" borderId="3" xfId="6" applyFont="1" applyFill="1" applyBorder="1" applyAlignment="1">
      <alignment horizontal="center"/>
    </xf>
    <xf numFmtId="0" fontId="4" fillId="0" borderId="2"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8" fillId="0" borderId="0" xfId="0" applyFont="1" applyFill="1" applyAlignment="1">
      <alignment horizontal="center" vertical="center"/>
    </xf>
    <xf numFmtId="0" fontId="2" fillId="0" borderId="0" xfId="0" applyFont="1" applyFill="1" applyAlignment="1">
      <alignment horizontal="center" vertical="center"/>
    </xf>
    <xf numFmtId="0" fontId="19" fillId="0" borderId="0" xfId="6" applyFill="1" applyAlignment="1">
      <alignment horizontal="center" vertical="top" wrapText="1"/>
    </xf>
    <xf numFmtId="0" fontId="5" fillId="0" borderId="2" xfId="6" applyFont="1" applyFill="1" applyBorder="1" applyAlignment="1">
      <alignment horizontal="center" vertical="top" wrapText="1"/>
    </xf>
    <xf numFmtId="0" fontId="5" fillId="0" borderId="3" xfId="6" applyFont="1" applyFill="1" applyBorder="1" applyAlignment="1">
      <alignment horizontal="center" vertical="top" wrapText="1"/>
    </xf>
    <xf numFmtId="0" fontId="5" fillId="0" borderId="3" xfId="6" applyFont="1" applyFill="1" applyBorder="1" applyAlignment="1">
      <alignment horizontal="justify" vertical="top" wrapText="1"/>
    </xf>
    <xf numFmtId="0" fontId="5" fillId="0" borderId="4" xfId="6" applyFont="1" applyFill="1" applyBorder="1" applyAlignment="1">
      <alignment horizontal="center" vertical="top" wrapText="1"/>
    </xf>
    <xf numFmtId="0" fontId="5" fillId="0" borderId="4" xfId="6" applyFont="1" applyFill="1" applyBorder="1" applyAlignment="1">
      <alignment horizontal="justify" vertical="top" wrapText="1"/>
    </xf>
    <xf numFmtId="49" fontId="5" fillId="0" borderId="2" xfId="6" applyNumberFormat="1" applyFont="1" applyFill="1" applyBorder="1" applyAlignment="1">
      <alignment horizontal="center" vertical="center"/>
    </xf>
    <xf numFmtId="49" fontId="5" fillId="0" borderId="4" xfId="6" applyNumberFormat="1" applyFont="1" applyFill="1" applyBorder="1" applyAlignment="1">
      <alignment horizontal="center" vertical="center"/>
    </xf>
    <xf numFmtId="49" fontId="5" fillId="0" borderId="3" xfId="6" applyNumberFormat="1" applyFont="1" applyFill="1" applyBorder="1" applyAlignment="1">
      <alignment horizontal="center" vertical="center"/>
    </xf>
    <xf numFmtId="166" fontId="6" fillId="0" borderId="2" xfId="6" applyNumberFormat="1" applyFont="1" applyFill="1" applyBorder="1" applyAlignment="1">
      <alignment horizontal="center" vertical="center"/>
    </xf>
    <xf numFmtId="166" fontId="6" fillId="0" borderId="3" xfId="6" applyNumberFormat="1" applyFont="1" applyFill="1" applyBorder="1" applyAlignment="1">
      <alignment horizontal="center" vertical="center"/>
    </xf>
    <xf numFmtId="0" fontId="5" fillId="0" borderId="1" xfId="6" applyFont="1" applyFill="1" applyBorder="1" applyAlignment="1">
      <alignment horizontal="center" vertical="top" wrapText="1"/>
    </xf>
    <xf numFmtId="49" fontId="6" fillId="0" borderId="2" xfId="6" applyNumberFormat="1" applyFont="1" applyFill="1" applyBorder="1" applyAlignment="1">
      <alignment horizontal="center" vertical="center"/>
    </xf>
    <xf numFmtId="0" fontId="19" fillId="0" borderId="3" xfId="6" applyFill="1" applyBorder="1" applyAlignment="1">
      <alignment horizontal="center" vertical="center"/>
    </xf>
    <xf numFmtId="49" fontId="6" fillId="0" borderId="3" xfId="6" applyNumberFormat="1" applyFont="1" applyFill="1" applyBorder="1" applyAlignment="1">
      <alignment horizontal="center" vertical="center"/>
    </xf>
    <xf numFmtId="4" fontId="6" fillId="0" borderId="2" xfId="6" applyNumberFormat="1" applyFont="1" applyFill="1" applyBorder="1" applyAlignment="1">
      <alignment horizontal="center" vertical="center"/>
    </xf>
    <xf numFmtId="4" fontId="6" fillId="0" borderId="3" xfId="6" applyNumberFormat="1" applyFont="1" applyFill="1" applyBorder="1" applyAlignment="1">
      <alignment horizontal="center" vertical="center"/>
    </xf>
    <xf numFmtId="0" fontId="5" fillId="0" borderId="2" xfId="6" applyFont="1" applyFill="1" applyBorder="1" applyAlignment="1">
      <alignment horizontal="left" vertical="top" wrapText="1"/>
    </xf>
    <xf numFmtId="0" fontId="5" fillId="0" borderId="4" xfId="6" applyFont="1" applyFill="1" applyBorder="1" applyAlignment="1">
      <alignment horizontal="left" vertical="top" wrapText="1"/>
    </xf>
    <xf numFmtId="0" fontId="5" fillId="0" borderId="3" xfId="6" applyFont="1" applyFill="1" applyBorder="1" applyAlignment="1">
      <alignment horizontal="left" vertical="top" wrapText="1"/>
    </xf>
    <xf numFmtId="0" fontId="6" fillId="0" borderId="2" xfId="6" applyFont="1" applyFill="1" applyBorder="1" applyAlignment="1">
      <alignment horizontal="center" vertical="top" wrapText="1"/>
    </xf>
    <xf numFmtId="0" fontId="6" fillId="0" borderId="4" xfId="6" applyFont="1" applyFill="1" applyBorder="1" applyAlignment="1">
      <alignment horizontal="center" vertical="top" wrapText="1"/>
    </xf>
    <xf numFmtId="0" fontId="6" fillId="0" borderId="3" xfId="6" applyFont="1" applyFill="1" applyBorder="1" applyAlignment="1">
      <alignment horizontal="center" vertical="top" wrapText="1"/>
    </xf>
    <xf numFmtId="0" fontId="6" fillId="0" borderId="2" xfId="6" applyFont="1" applyFill="1" applyBorder="1" applyAlignment="1">
      <alignment horizontal="justify" vertical="top" wrapText="1"/>
    </xf>
    <xf numFmtId="0" fontId="6" fillId="0" borderId="4" xfId="6" applyFont="1" applyFill="1" applyBorder="1" applyAlignment="1">
      <alignment horizontal="justify" vertical="top" wrapText="1"/>
    </xf>
    <xf numFmtId="0" fontId="6" fillId="0" borderId="3" xfId="6" applyFont="1" applyFill="1" applyBorder="1" applyAlignment="1">
      <alignment horizontal="justify" vertical="top" wrapText="1"/>
    </xf>
    <xf numFmtId="0" fontId="48" fillId="0" borderId="2" xfId="6" applyFont="1" applyFill="1" applyBorder="1" applyAlignment="1">
      <alignment horizontal="justify" vertical="top" wrapText="1"/>
    </xf>
    <xf numFmtId="0" fontId="48" fillId="0" borderId="4" xfId="6" applyFont="1" applyFill="1" applyBorder="1" applyAlignment="1">
      <alignment horizontal="justify" vertical="top" wrapText="1"/>
    </xf>
    <xf numFmtId="0" fontId="48" fillId="0" borderId="3" xfId="6" applyFont="1" applyFill="1" applyBorder="1" applyAlignment="1">
      <alignment horizontal="justify" vertical="top" wrapText="1"/>
    </xf>
    <xf numFmtId="4" fontId="5" fillId="0" borderId="1" xfId="6" applyNumberFormat="1" applyFont="1" applyFill="1" applyBorder="1" applyAlignment="1">
      <alignment horizontal="center" vertical="center"/>
    </xf>
    <xf numFmtId="0" fontId="19" fillId="0" borderId="1" xfId="6" applyFont="1" applyFill="1" applyBorder="1" applyAlignment="1">
      <alignment horizontal="center" vertical="center"/>
    </xf>
    <xf numFmtId="0" fontId="19" fillId="0" borderId="4" xfId="6" applyFill="1" applyBorder="1" applyAlignment="1">
      <alignment horizontal="center" vertical="center"/>
    </xf>
    <xf numFmtId="167" fontId="6" fillId="0" borderId="2" xfId="8" applyFont="1" applyFill="1" applyBorder="1" applyAlignment="1">
      <alignment horizontal="center" vertical="center"/>
    </xf>
    <xf numFmtId="167" fontId="0" fillId="0" borderId="4" xfId="8" applyFont="1" applyFill="1" applyBorder="1" applyAlignment="1">
      <alignment horizontal="center" vertical="center"/>
    </xf>
    <xf numFmtId="166" fontId="19" fillId="0" borderId="4" xfId="6" applyNumberFormat="1" applyFill="1" applyBorder="1" applyAlignment="1">
      <alignment horizontal="center" vertical="center"/>
    </xf>
    <xf numFmtId="167" fontId="5" fillId="0" borderId="2" xfId="8" applyFont="1" applyFill="1" applyBorder="1" applyAlignment="1">
      <alignment horizontal="center" vertical="center"/>
    </xf>
    <xf numFmtId="167" fontId="0" fillId="0" borderId="3" xfId="8" applyFont="1" applyFill="1" applyBorder="1" applyAlignment="1">
      <alignment horizontal="center" vertical="center"/>
    </xf>
    <xf numFmtId="166" fontId="5" fillId="0" borderId="2" xfId="6" applyNumberFormat="1" applyFont="1" applyFill="1" applyBorder="1" applyAlignment="1">
      <alignment horizontal="center" vertical="center"/>
    </xf>
    <xf numFmtId="166" fontId="19" fillId="0" borderId="3" xfId="6" applyNumberFormat="1" applyFill="1" applyBorder="1" applyAlignment="1">
      <alignment horizontal="center" vertical="center"/>
    </xf>
    <xf numFmtId="4" fontId="5" fillId="0" borderId="2" xfId="6" applyNumberFormat="1" applyFont="1" applyFill="1" applyBorder="1" applyAlignment="1">
      <alignment horizontal="center" vertical="center"/>
    </xf>
    <xf numFmtId="0" fontId="19" fillId="0" borderId="4" xfId="6" applyFont="1" applyFill="1" applyBorder="1" applyAlignment="1">
      <alignment horizontal="center" vertical="center"/>
    </xf>
    <xf numFmtId="0" fontId="19" fillId="0" borderId="3" xfId="6" applyFont="1" applyFill="1" applyBorder="1" applyAlignment="1">
      <alignment horizontal="center" vertical="center"/>
    </xf>
    <xf numFmtId="0" fontId="19" fillId="0" borderId="4" xfId="6" applyFill="1" applyBorder="1" applyAlignment="1">
      <alignment horizontal="center" vertical="center" wrapText="1"/>
    </xf>
    <xf numFmtId="167" fontId="5" fillId="0" borderId="2" xfId="8" applyFont="1" applyFill="1" applyBorder="1" applyAlignment="1">
      <alignment horizontal="center" vertical="center" wrapText="1"/>
    </xf>
    <xf numFmtId="167" fontId="5" fillId="0" borderId="4" xfId="8" applyFont="1" applyFill="1" applyBorder="1" applyAlignment="1">
      <alignment horizontal="center" vertical="center" wrapText="1"/>
    </xf>
    <xf numFmtId="167" fontId="5" fillId="0" borderId="3" xfId="8" applyFont="1" applyFill="1" applyBorder="1" applyAlignment="1">
      <alignment horizontal="center" vertical="center" wrapText="1"/>
    </xf>
    <xf numFmtId="49" fontId="5" fillId="0" borderId="1" xfId="6" applyNumberFormat="1" applyFont="1" applyFill="1" applyBorder="1" applyAlignment="1">
      <alignment horizontal="center" vertical="center"/>
    </xf>
    <xf numFmtId="0" fontId="19" fillId="0" borderId="1" xfId="6" applyFill="1" applyBorder="1" applyAlignment="1">
      <alignment horizontal="center" vertical="center"/>
    </xf>
    <xf numFmtId="167" fontId="5" fillId="0" borderId="1" xfId="8" applyFont="1" applyFill="1" applyBorder="1" applyAlignment="1">
      <alignment horizontal="center" vertical="center"/>
    </xf>
    <xf numFmtId="0" fontId="19" fillId="0" borderId="4" xfId="6" applyFill="1" applyBorder="1" applyAlignment="1">
      <alignment horizontal="center" vertical="top" wrapText="1"/>
    </xf>
    <xf numFmtId="0" fontId="19" fillId="0" borderId="3" xfId="6" applyFill="1" applyBorder="1" applyAlignment="1">
      <alignment horizontal="center" vertical="top" wrapText="1"/>
    </xf>
    <xf numFmtId="0" fontId="19" fillId="0" borderId="4" xfId="6" applyFill="1" applyBorder="1" applyAlignment="1">
      <alignment vertical="top" wrapText="1"/>
    </xf>
    <xf numFmtId="0" fontId="19" fillId="0" borderId="3" xfId="6" applyFill="1" applyBorder="1" applyAlignment="1">
      <alignment vertical="top" wrapText="1"/>
    </xf>
    <xf numFmtId="0" fontId="49" fillId="0" borderId="4" xfId="6" applyFont="1" applyFill="1" applyBorder="1" applyAlignment="1">
      <alignment vertical="top" wrapText="1"/>
    </xf>
    <xf numFmtId="0" fontId="49" fillId="0" borderId="3" xfId="6" applyFont="1" applyFill="1" applyBorder="1" applyAlignment="1">
      <alignment vertical="top" wrapText="1"/>
    </xf>
    <xf numFmtId="0" fontId="19" fillId="0" borderId="4" xfId="6" applyFill="1" applyBorder="1" applyAlignment="1"/>
    <xf numFmtId="0" fontId="19" fillId="0" borderId="3" xfId="6" applyFill="1" applyBorder="1" applyAlignment="1"/>
    <xf numFmtId="167" fontId="19" fillId="0" borderId="4" xfId="8" applyFont="1" applyFill="1" applyBorder="1" applyAlignment="1">
      <alignment horizontal="center" vertical="center"/>
    </xf>
    <xf numFmtId="167" fontId="19" fillId="0" borderId="3" xfId="8" applyFont="1" applyFill="1" applyBorder="1" applyAlignment="1">
      <alignment horizontal="center" vertical="center"/>
    </xf>
    <xf numFmtId="167" fontId="5" fillId="0" borderId="2" xfId="8" applyNumberFormat="1" applyFont="1" applyFill="1" applyBorder="1" applyAlignment="1">
      <alignment horizontal="center" vertical="center"/>
    </xf>
    <xf numFmtId="167" fontId="0" fillId="0" borderId="3" xfId="8" applyNumberFormat="1" applyFont="1" applyFill="1" applyBorder="1" applyAlignment="1">
      <alignment horizontal="center" vertical="center"/>
    </xf>
    <xf numFmtId="49" fontId="5" fillId="0" borderId="4" xfId="6" applyNumberFormat="1" applyFont="1" applyFill="1" applyBorder="1" applyAlignment="1">
      <alignment horizontal="center" vertical="center" wrapText="1"/>
    </xf>
    <xf numFmtId="0" fontId="19" fillId="0" borderId="3" xfId="6" applyFill="1" applyBorder="1" applyAlignment="1">
      <alignment vertical="center"/>
    </xf>
    <xf numFmtId="167" fontId="5" fillId="0" borderId="4" xfId="8" applyFont="1" applyFill="1" applyBorder="1" applyAlignment="1">
      <alignment horizontal="center" vertical="center"/>
    </xf>
    <xf numFmtId="167" fontId="5" fillId="0" borderId="3" xfId="8" applyFont="1" applyFill="1" applyBorder="1" applyAlignment="1">
      <alignment horizontal="center" vertical="center"/>
    </xf>
    <xf numFmtId="0" fontId="5" fillId="0" borderId="1" xfId="6" applyFont="1" applyFill="1" applyBorder="1" applyAlignment="1">
      <alignment horizontal="left" vertical="top" wrapText="1"/>
    </xf>
    <xf numFmtId="0" fontId="4" fillId="0" borderId="1" xfId="6" applyFont="1" applyFill="1" applyBorder="1" applyAlignment="1">
      <alignment horizontal="left" vertical="top" wrapText="1"/>
    </xf>
    <xf numFmtId="0" fontId="4" fillId="0" borderId="2" xfId="6" applyFont="1" applyFill="1" applyBorder="1" applyAlignment="1">
      <alignment horizontal="center" vertical="top"/>
    </xf>
    <xf numFmtId="0" fontId="4" fillId="0" borderId="3" xfId="6" applyFont="1" applyFill="1" applyBorder="1" applyAlignment="1">
      <alignment horizontal="center" vertical="top"/>
    </xf>
    <xf numFmtId="0" fontId="4" fillId="0" borderId="2" xfId="6" applyFont="1" applyFill="1" applyBorder="1" applyAlignment="1">
      <alignment horizontal="left" vertical="top" wrapText="1"/>
    </xf>
    <xf numFmtId="0" fontId="4" fillId="0" borderId="3" xfId="6" applyFont="1" applyFill="1" applyBorder="1" applyAlignment="1">
      <alignment horizontal="left" vertical="top" wrapText="1"/>
    </xf>
    <xf numFmtId="0" fontId="48" fillId="0" borderId="2" xfId="6" applyFont="1" applyFill="1" applyBorder="1" applyAlignment="1">
      <alignment horizontal="center" vertical="top" wrapText="1"/>
    </xf>
    <xf numFmtId="0" fontId="48" fillId="0" borderId="2" xfId="6" applyNumberFormat="1" applyFont="1" applyFill="1" applyBorder="1" applyAlignment="1">
      <alignment horizontal="center" vertical="top" wrapText="1"/>
    </xf>
    <xf numFmtId="0" fontId="32" fillId="0" borderId="2" xfId="6" applyFont="1" applyFill="1" applyBorder="1" applyAlignment="1">
      <alignment horizontal="justify" vertical="top" wrapText="1"/>
    </xf>
    <xf numFmtId="0" fontId="32" fillId="0" borderId="3" xfId="6" applyFont="1" applyFill="1" applyBorder="1" applyAlignment="1">
      <alignment horizontal="justify" vertical="top" wrapText="1"/>
    </xf>
    <xf numFmtId="0" fontId="48" fillId="0" borderId="1" xfId="6" applyFont="1" applyFill="1" applyBorder="1" applyAlignment="1">
      <alignment horizontal="center" vertical="top" wrapText="1"/>
    </xf>
    <xf numFmtId="0" fontId="19" fillId="0" borderId="1" xfId="6" applyFill="1" applyBorder="1" applyAlignment="1">
      <alignment vertical="top" wrapText="1"/>
    </xf>
    <xf numFmtId="0" fontId="48" fillId="0" borderId="1" xfId="6" applyFont="1" applyFill="1" applyBorder="1" applyAlignment="1">
      <alignment horizontal="justify" vertical="top" wrapText="1"/>
    </xf>
    <xf numFmtId="0" fontId="6" fillId="0" borderId="1" xfId="6" applyFont="1" applyFill="1" applyBorder="1" applyAlignment="1">
      <alignment horizontal="center" vertical="top" wrapText="1"/>
    </xf>
    <xf numFmtId="0" fontId="49" fillId="0" borderId="1" xfId="6" applyFont="1" applyFill="1" applyBorder="1" applyAlignment="1">
      <alignment horizontal="center" vertical="top" wrapText="1"/>
    </xf>
    <xf numFmtId="0" fontId="19" fillId="0" borderId="1" xfId="6" applyFont="1" applyFill="1" applyBorder="1" applyAlignment="1">
      <alignment horizontal="center" vertical="top" wrapText="1"/>
    </xf>
    <xf numFmtId="0" fontId="32" fillId="0" borderId="2" xfId="6" applyFont="1" applyFill="1" applyBorder="1" applyAlignment="1">
      <alignment horizontal="center" vertical="top" wrapText="1"/>
    </xf>
    <xf numFmtId="0" fontId="32" fillId="0" borderId="4" xfId="6" applyFont="1" applyFill="1" applyBorder="1" applyAlignment="1">
      <alignment horizontal="center" vertical="top" wrapText="1"/>
    </xf>
    <xf numFmtId="0" fontId="32" fillId="0" borderId="3" xfId="6" applyFont="1" applyFill="1" applyBorder="1" applyAlignment="1">
      <alignment horizontal="center" vertical="top" wrapText="1"/>
    </xf>
    <xf numFmtId="0" fontId="32" fillId="0" borderId="4" xfId="6" applyFont="1" applyFill="1" applyBorder="1" applyAlignment="1">
      <alignment horizontal="justify" vertical="top" wrapText="1"/>
    </xf>
    <xf numFmtId="0" fontId="19" fillId="0" borderId="1" xfId="6" applyFill="1" applyBorder="1" applyAlignment="1">
      <alignment horizontal="center" vertical="top"/>
    </xf>
    <xf numFmtId="4" fontId="48" fillId="0" borderId="1" xfId="6" applyNumberFormat="1" applyFont="1" applyFill="1" applyBorder="1" applyAlignment="1">
      <alignment horizontal="center" vertical="top"/>
    </xf>
    <xf numFmtId="0" fontId="49" fillId="0" borderId="1" xfId="6" applyFont="1" applyFill="1" applyBorder="1" applyAlignment="1">
      <alignment horizontal="center" vertical="top"/>
    </xf>
    <xf numFmtId="166" fontId="48" fillId="0" borderId="2" xfId="6" applyNumberFormat="1" applyFont="1" applyFill="1" applyBorder="1" applyAlignment="1">
      <alignment horizontal="center" vertical="center"/>
    </xf>
    <xf numFmtId="166" fontId="49" fillId="0" borderId="4" xfId="6" applyNumberFormat="1" applyFont="1" applyFill="1" applyBorder="1" applyAlignment="1">
      <alignment horizontal="center" vertical="center"/>
    </xf>
    <xf numFmtId="4" fontId="48" fillId="0" borderId="2" xfId="6" applyNumberFormat="1" applyFont="1" applyFill="1" applyBorder="1" applyAlignment="1">
      <alignment horizontal="center" vertical="top"/>
    </xf>
    <xf numFmtId="0" fontId="49" fillId="0" borderId="4" xfId="6" applyFont="1" applyFill="1" applyBorder="1" applyAlignment="1">
      <alignment horizontal="center" vertical="top"/>
    </xf>
    <xf numFmtId="166" fontId="48" fillId="0" borderId="1" xfId="6" applyNumberFormat="1" applyFont="1" applyFill="1" applyBorder="1" applyAlignment="1">
      <alignment horizontal="center" vertical="center"/>
    </xf>
    <xf numFmtId="166" fontId="49" fillId="0" borderId="1" xfId="6" applyNumberFormat="1" applyFont="1" applyFill="1" applyBorder="1" applyAlignment="1">
      <alignment horizontal="center" vertical="center"/>
    </xf>
    <xf numFmtId="2" fontId="32" fillId="0" borderId="2" xfId="6" applyNumberFormat="1" applyFont="1" applyFill="1" applyBorder="1" applyAlignment="1">
      <alignment horizontal="center" vertical="top" wrapText="1"/>
    </xf>
    <xf numFmtId="2" fontId="19" fillId="0" borderId="4" xfId="6" applyNumberFormat="1" applyFill="1" applyBorder="1" applyAlignment="1">
      <alignment horizontal="center" vertical="top" wrapText="1"/>
    </xf>
    <xf numFmtId="166" fontId="32" fillId="0" borderId="2" xfId="6" applyNumberFormat="1" applyFont="1" applyFill="1" applyBorder="1" applyAlignment="1">
      <alignment horizontal="center" vertical="center" wrapText="1"/>
    </xf>
    <xf numFmtId="166" fontId="19" fillId="0" borderId="4" xfId="6" applyNumberFormat="1" applyFill="1" applyBorder="1" applyAlignment="1">
      <alignment horizontal="center" vertical="center" wrapText="1"/>
    </xf>
    <xf numFmtId="0" fontId="48" fillId="0" borderId="4" xfId="6" applyFont="1" applyFill="1" applyBorder="1" applyAlignment="1">
      <alignment horizontal="center" vertical="top" wrapText="1"/>
    </xf>
    <xf numFmtId="0" fontId="48" fillId="0" borderId="3" xfId="6" applyFont="1" applyFill="1" applyBorder="1" applyAlignment="1">
      <alignment horizontal="center" vertical="top" wrapText="1"/>
    </xf>
    <xf numFmtId="0" fontId="19" fillId="0" borderId="3" xfId="6" applyFill="1" applyBorder="1" applyAlignment="1">
      <alignment horizontal="center" vertical="top"/>
    </xf>
    <xf numFmtId="0" fontId="48" fillId="0" borderId="2" xfId="6" applyFont="1" applyFill="1" applyBorder="1" applyAlignment="1">
      <alignment horizontal="left" vertical="top" wrapText="1"/>
    </xf>
    <xf numFmtId="0" fontId="19" fillId="0" borderId="4" xfId="6" applyFill="1" applyBorder="1" applyAlignment="1">
      <alignment horizontal="left" vertical="top" wrapText="1"/>
    </xf>
    <xf numFmtId="0" fontId="19" fillId="0" borderId="3" xfId="6" applyFill="1" applyBorder="1" applyAlignment="1">
      <alignment horizontal="left" vertical="top" wrapText="1"/>
    </xf>
    <xf numFmtId="49" fontId="6" fillId="0" borderId="1" xfId="6" applyNumberFormat="1" applyFont="1" applyFill="1" applyBorder="1" applyAlignment="1">
      <alignment horizontal="center" vertical="center"/>
    </xf>
    <xf numFmtId="4" fontId="32" fillId="0" borderId="2" xfId="6" applyNumberFormat="1" applyFont="1" applyFill="1" applyBorder="1" applyAlignment="1">
      <alignment horizontal="center" vertical="center"/>
    </xf>
    <xf numFmtId="166" fontId="32" fillId="0" borderId="2" xfId="6" applyNumberFormat="1" applyFont="1" applyFill="1" applyBorder="1" applyAlignment="1">
      <alignment horizontal="center" vertical="center"/>
    </xf>
    <xf numFmtId="0" fontId="32" fillId="0" borderId="1" xfId="6" applyFont="1" applyFill="1" applyBorder="1" applyAlignment="1">
      <alignment horizontal="center" vertical="top" wrapText="1"/>
    </xf>
    <xf numFmtId="0" fontId="32" fillId="0" borderId="1" xfId="6" applyFont="1" applyFill="1" applyBorder="1" applyAlignment="1">
      <alignment horizontal="justify" vertical="top" wrapText="1"/>
    </xf>
    <xf numFmtId="4" fontId="32" fillId="0" borderId="1" xfId="6" applyNumberFormat="1" applyFont="1" applyFill="1" applyBorder="1" applyAlignment="1">
      <alignment horizontal="center" vertical="center"/>
    </xf>
    <xf numFmtId="166" fontId="32" fillId="0" borderId="1" xfId="6" applyNumberFormat="1" applyFont="1" applyFill="1" applyBorder="1" applyAlignment="1">
      <alignment horizontal="center" vertical="center"/>
    </xf>
    <xf numFmtId="166" fontId="19" fillId="0" borderId="3" xfId="6" applyNumberFormat="1" applyFont="1" applyFill="1" applyBorder="1" applyAlignment="1">
      <alignment horizontal="center" vertical="center"/>
    </xf>
    <xf numFmtId="167" fontId="32" fillId="0" borderId="1" xfId="8" applyNumberFormat="1" applyFont="1" applyFill="1" applyBorder="1" applyAlignment="1">
      <alignment horizontal="center" vertical="center"/>
    </xf>
    <xf numFmtId="49" fontId="48" fillId="0" borderId="1" xfId="6" applyNumberFormat="1" applyFont="1" applyFill="1" applyBorder="1" applyAlignment="1">
      <alignment horizontal="center" vertical="center"/>
    </xf>
    <xf numFmtId="49" fontId="48" fillId="0" borderId="5" xfId="6" applyNumberFormat="1" applyFont="1" applyFill="1" applyBorder="1" applyAlignment="1">
      <alignment horizontal="center" vertical="center"/>
    </xf>
    <xf numFmtId="0" fontId="19" fillId="0" borderId="5" xfId="6" applyFill="1" applyBorder="1" applyAlignment="1">
      <alignment horizontal="center" vertical="center"/>
    </xf>
    <xf numFmtId="0" fontId="49" fillId="0" borderId="1" xfId="6" applyFont="1" applyFill="1" applyBorder="1" applyAlignment="1"/>
    <xf numFmtId="0" fontId="44" fillId="0" borderId="0" xfId="6" applyFont="1" applyFill="1" applyAlignment="1">
      <alignment horizontal="right" vertical="top" wrapText="1"/>
    </xf>
    <xf numFmtId="0" fontId="43" fillId="0" borderId="0" xfId="6" applyFont="1" applyFill="1" applyAlignment="1">
      <alignment horizontal="center" vertical="center"/>
    </xf>
    <xf numFmtId="0" fontId="46" fillId="0" borderId="0" xfId="6" applyFont="1" applyFill="1" applyAlignment="1">
      <alignment horizontal="center" vertical="top" wrapText="1"/>
    </xf>
    <xf numFmtId="0" fontId="32" fillId="0" borderId="2" xfId="6" applyFont="1" applyFill="1" applyBorder="1" applyAlignment="1">
      <alignment horizontal="center" vertical="center" wrapText="1"/>
    </xf>
    <xf numFmtId="0" fontId="32" fillId="0" borderId="3" xfId="6" applyFont="1" applyFill="1" applyBorder="1" applyAlignment="1">
      <alignment horizontal="center" vertical="center" wrapText="1"/>
    </xf>
    <xf numFmtId="0" fontId="32" fillId="0" borderId="1" xfId="6" applyFont="1" applyFill="1" applyBorder="1" applyAlignment="1">
      <alignment horizontal="center" vertical="center" wrapText="1"/>
    </xf>
    <xf numFmtId="0" fontId="32" fillId="0" borderId="5" xfId="6" applyFont="1" applyFill="1" applyBorder="1" applyAlignment="1">
      <alignment horizontal="center" vertical="center" wrapText="1"/>
    </xf>
    <xf numFmtId="0" fontId="19" fillId="0" borderId="6" xfId="6" applyFill="1" applyBorder="1" applyAlignment="1">
      <alignment horizontal="center" vertical="center" wrapText="1"/>
    </xf>
    <xf numFmtId="0" fontId="19" fillId="0" borderId="7" xfId="6" applyFill="1" applyBorder="1" applyAlignment="1">
      <alignment horizontal="center" vertical="center" wrapText="1"/>
    </xf>
    <xf numFmtId="0" fontId="5" fillId="0" borderId="12" xfId="6" applyFont="1" applyFill="1" applyBorder="1" applyAlignment="1">
      <alignment horizontal="center" vertical="top" wrapText="1"/>
    </xf>
    <xf numFmtId="0" fontId="5" fillId="0" borderId="11" xfId="6" applyFont="1" applyFill="1" applyBorder="1" applyAlignment="1">
      <alignment horizontal="center" vertical="top" wrapText="1"/>
    </xf>
    <xf numFmtId="0" fontId="39" fillId="0" borderId="13" xfId="6" applyFont="1" applyFill="1" applyBorder="1" applyAlignment="1">
      <alignment vertical="top" wrapText="1"/>
    </xf>
    <xf numFmtId="0" fontId="19" fillId="0" borderId="13" xfId="6" applyFill="1" applyBorder="1" applyAlignment="1">
      <alignment vertical="top"/>
    </xf>
    <xf numFmtId="16" fontId="6" fillId="0" borderId="1" xfId="6" applyNumberFormat="1" applyFont="1" applyFill="1" applyBorder="1" applyAlignment="1">
      <alignment horizontal="center" vertical="top" wrapText="1"/>
    </xf>
    <xf numFmtId="49" fontId="5" fillId="0" borderId="1" xfId="6" applyNumberFormat="1" applyFont="1" applyFill="1" applyBorder="1" applyAlignment="1">
      <alignment horizontal="center" vertical="top" wrapText="1"/>
    </xf>
    <xf numFmtId="0" fontId="5" fillId="0" borderId="1" xfId="6" applyFont="1" applyFill="1" applyBorder="1" applyAlignment="1">
      <alignment horizontal="justify" vertical="top" wrapText="1"/>
    </xf>
    <xf numFmtId="0" fontId="6" fillId="0" borderId="1" xfId="6" applyFont="1" applyFill="1" applyBorder="1" applyAlignment="1">
      <alignment horizontal="center" vertical="top"/>
    </xf>
    <xf numFmtId="0" fontId="6" fillId="0" borderId="1" xfId="6" applyFont="1" applyFill="1" applyBorder="1" applyAlignment="1">
      <alignment horizontal="justify" vertical="top" wrapText="1"/>
    </xf>
    <xf numFmtId="0" fontId="6" fillId="4" borderId="2" xfId="6" applyFont="1" applyFill="1" applyBorder="1" applyAlignment="1">
      <alignment horizontal="center" vertical="top" wrapText="1"/>
    </xf>
    <xf numFmtId="0" fontId="6" fillId="4" borderId="4" xfId="6" applyFont="1" applyFill="1" applyBorder="1" applyAlignment="1">
      <alignment horizontal="center" vertical="top" wrapText="1"/>
    </xf>
    <xf numFmtId="0" fontId="6" fillId="4" borderId="3" xfId="6" applyFont="1" applyFill="1" applyBorder="1" applyAlignment="1">
      <alignment horizontal="center" vertical="top" wrapText="1"/>
    </xf>
    <xf numFmtId="0" fontId="6" fillId="4" borderId="2" xfId="6" applyFont="1" applyFill="1" applyBorder="1" applyAlignment="1">
      <alignment horizontal="justify" vertical="top" wrapText="1"/>
    </xf>
    <xf numFmtId="0" fontId="6" fillId="4" borderId="4" xfId="6" applyFont="1" applyFill="1" applyBorder="1" applyAlignment="1">
      <alignment horizontal="justify" vertical="top" wrapText="1"/>
    </xf>
    <xf numFmtId="0" fontId="6" fillId="4" borderId="3" xfId="6" applyFont="1" applyFill="1" applyBorder="1" applyAlignment="1">
      <alignment horizontal="justify" vertical="top" wrapText="1"/>
    </xf>
    <xf numFmtId="0" fontId="5" fillId="4" borderId="2" xfId="6" applyFont="1" applyFill="1" applyBorder="1" applyAlignment="1">
      <alignment horizontal="center" vertical="top" wrapText="1"/>
    </xf>
    <xf numFmtId="0" fontId="5" fillId="4" borderId="4" xfId="6" applyFont="1" applyFill="1" applyBorder="1" applyAlignment="1">
      <alignment horizontal="center" vertical="top" wrapText="1"/>
    </xf>
    <xf numFmtId="0" fontId="5" fillId="4" borderId="3" xfId="6" applyFont="1" applyFill="1" applyBorder="1" applyAlignment="1">
      <alignment horizontal="center" vertical="top" wrapText="1"/>
    </xf>
    <xf numFmtId="0" fontId="44" fillId="0" borderId="0" xfId="6" applyFont="1" applyFill="1" applyAlignment="1">
      <alignment horizontal="center" vertical="top" wrapText="1"/>
    </xf>
    <xf numFmtId="0" fontId="43" fillId="0" borderId="0" xfId="6" applyFont="1" applyFill="1" applyAlignment="1">
      <alignment horizontal="center" vertical="center" wrapText="1"/>
    </xf>
    <xf numFmtId="0" fontId="6" fillId="4" borderId="1" xfId="6" applyFont="1" applyFill="1" applyBorder="1" applyAlignment="1">
      <alignment horizontal="center" vertical="top" wrapText="1"/>
    </xf>
    <xf numFmtId="0" fontId="6" fillId="4" borderId="1" xfId="6" applyFont="1" applyFill="1" applyBorder="1" applyAlignment="1">
      <alignment horizontal="justify" vertical="top" wrapText="1"/>
    </xf>
    <xf numFmtId="49" fontId="6" fillId="0" borderId="1" xfId="6" applyNumberFormat="1" applyFont="1" applyFill="1" applyBorder="1" applyAlignment="1">
      <alignment horizontal="center" vertical="top" wrapText="1"/>
    </xf>
    <xf numFmtId="49" fontId="5" fillId="0" borderId="2" xfId="6" applyNumberFormat="1" applyFont="1" applyFill="1" applyBorder="1" applyAlignment="1">
      <alignment horizontal="center" vertical="top" wrapText="1"/>
    </xf>
    <xf numFmtId="49" fontId="5" fillId="0" borderId="4" xfId="6" applyNumberFormat="1" applyFont="1" applyFill="1" applyBorder="1" applyAlignment="1">
      <alignment horizontal="center" vertical="top" wrapText="1"/>
    </xf>
    <xf numFmtId="49" fontId="5" fillId="0" borderId="3" xfId="6" applyNumberFormat="1" applyFont="1" applyFill="1" applyBorder="1" applyAlignment="1">
      <alignment horizontal="center" vertical="top" wrapText="1"/>
    </xf>
    <xf numFmtId="14" fontId="6" fillId="0" borderId="2" xfId="6" applyNumberFormat="1" applyFont="1" applyFill="1" applyBorder="1" applyAlignment="1">
      <alignment horizontal="center" vertical="top" wrapText="1"/>
    </xf>
    <xf numFmtId="0" fontId="40" fillId="4" borderId="2" xfId="6" applyFont="1" applyFill="1" applyBorder="1" applyAlignment="1">
      <alignment horizontal="center" vertical="center" wrapText="1"/>
    </xf>
    <xf numFmtId="0" fontId="6" fillId="4" borderId="4" xfId="6" applyFont="1" applyFill="1" applyBorder="1" applyAlignment="1">
      <alignment horizontal="center" vertical="center" wrapText="1"/>
    </xf>
    <xf numFmtId="0" fontId="6" fillId="4" borderId="3" xfId="6" applyFont="1" applyFill="1" applyBorder="1" applyAlignment="1">
      <alignment horizontal="center" vertical="center" wrapText="1"/>
    </xf>
    <xf numFmtId="0" fontId="30" fillId="0" borderId="2" xfId="6" applyFont="1" applyFill="1" applyBorder="1" applyAlignment="1">
      <alignment horizontal="justify" vertical="center" wrapText="1"/>
    </xf>
    <xf numFmtId="0" fontId="2" fillId="0" borderId="0" xfId="0" applyFont="1" applyAlignment="1">
      <alignment horizontal="center" vertical="center"/>
    </xf>
    <xf numFmtId="0" fontId="1" fillId="0" borderId="0" xfId="0" applyFont="1" applyAlignment="1">
      <alignment horizontal="center" vertical="center"/>
    </xf>
    <xf numFmtId="0" fontId="8" fillId="0" borderId="0" xfId="0" applyFont="1" applyAlignment="1">
      <alignment horizontal="center" vertical="center"/>
    </xf>
    <xf numFmtId="0" fontId="4" fillId="0" borderId="1" xfId="0" applyFont="1" applyBorder="1" applyAlignment="1">
      <alignment horizontal="right"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4" fillId="0" borderId="5" xfId="0" applyFont="1" applyBorder="1" applyAlignment="1">
      <alignment horizontal="center" vertical="top" wrapText="1"/>
    </xf>
    <xf numFmtId="0" fontId="7" fillId="0" borderId="6" xfId="0" applyFont="1" applyBorder="1" applyAlignment="1">
      <alignment horizontal="center" vertical="top" wrapText="1"/>
    </xf>
    <xf numFmtId="0" fontId="7" fillId="0" borderId="7" xfId="0" applyFont="1" applyBorder="1" applyAlignment="1">
      <alignment horizontal="center" vertical="top" wrapText="1"/>
    </xf>
    <xf numFmtId="0" fontId="1" fillId="0" borderId="0" xfId="0" applyFont="1" applyAlignment="1">
      <alignment horizontal="center" vertical="center" wrapText="1"/>
    </xf>
    <xf numFmtId="0" fontId="7" fillId="0" borderId="2" xfId="9" applyFont="1" applyFill="1" applyBorder="1" applyAlignment="1">
      <alignment vertical="center"/>
    </xf>
    <xf numFmtId="0" fontId="19" fillId="0" borderId="3" xfId="9" applyFill="1" applyBorder="1" applyAlignment="1">
      <alignment vertical="center"/>
    </xf>
    <xf numFmtId="0" fontId="7" fillId="0" borderId="1" xfId="9" applyFont="1" applyFill="1" applyBorder="1" applyAlignment="1">
      <alignment horizontal="center" vertical="center"/>
    </xf>
    <xf numFmtId="0" fontId="19" fillId="0" borderId="1" xfId="9" applyFill="1" applyBorder="1" applyAlignment="1">
      <alignment vertical="center"/>
    </xf>
    <xf numFmtId="0" fontId="7" fillId="0" borderId="5" xfId="9" applyFont="1" applyFill="1" applyBorder="1" applyAlignment="1">
      <alignment horizontal="center"/>
    </xf>
    <xf numFmtId="0" fontId="7" fillId="0" borderId="6" xfId="9" applyFont="1" applyFill="1" applyBorder="1" applyAlignment="1">
      <alignment horizontal="center"/>
    </xf>
    <xf numFmtId="2" fontId="11" fillId="0" borderId="1" xfId="0" applyNumberFormat="1" applyFont="1" applyBorder="1" applyAlignment="1">
      <alignment horizontal="center" vertical="center" wrapText="1"/>
    </xf>
    <xf numFmtId="14" fontId="6" fillId="0" borderId="4" xfId="6" applyNumberFormat="1" applyFont="1" applyFill="1" applyBorder="1" applyAlignment="1">
      <alignment horizontal="center" vertical="top" wrapText="1"/>
    </xf>
    <xf numFmtId="14" fontId="6" fillId="0" borderId="3" xfId="6" applyNumberFormat="1" applyFont="1" applyFill="1" applyBorder="1" applyAlignment="1">
      <alignment horizontal="center" vertical="top" wrapText="1"/>
    </xf>
    <xf numFmtId="4" fontId="5" fillId="0" borderId="1" xfId="6" applyNumberFormat="1" applyFont="1" applyFill="1" applyBorder="1" applyAlignment="1">
      <alignment horizontal="center" vertical="top" wrapText="1"/>
    </xf>
    <xf numFmtId="0" fontId="26" fillId="4" borderId="2" xfId="6" applyFont="1" applyFill="1" applyBorder="1" applyAlignment="1">
      <alignment horizontal="justify" vertical="center" wrapText="1"/>
    </xf>
    <xf numFmtId="0" fontId="26" fillId="4" borderId="4" xfId="6" applyFont="1" applyFill="1" applyBorder="1" applyAlignment="1">
      <alignment horizontal="justify" vertical="center" wrapText="1"/>
    </xf>
    <xf numFmtId="0" fontId="26" fillId="4" borderId="3" xfId="6" applyFont="1" applyFill="1" applyBorder="1" applyAlignment="1">
      <alignment horizontal="justify" vertical="center" wrapText="1"/>
    </xf>
    <xf numFmtId="0" fontId="21" fillId="0" borderId="1" xfId="6" applyFont="1" applyFill="1" applyBorder="1" applyAlignment="1">
      <alignment horizontal="justify" vertical="center" wrapText="1"/>
    </xf>
    <xf numFmtId="0" fontId="5" fillId="0" borderId="5" xfId="6" applyFont="1" applyFill="1" applyBorder="1" applyAlignment="1">
      <alignment horizontal="justify" vertical="center" wrapText="1"/>
    </xf>
    <xf numFmtId="0" fontId="5" fillId="0" borderId="7" xfId="6" applyFont="1" applyFill="1" applyBorder="1" applyAlignment="1">
      <alignment horizontal="justify" vertical="center" wrapText="1"/>
    </xf>
    <xf numFmtId="0" fontId="5" fillId="0" borderId="1" xfId="6" applyFont="1" applyFill="1" applyBorder="1" applyAlignment="1">
      <alignment horizontal="justify" vertical="center" wrapText="1"/>
    </xf>
    <xf numFmtId="0" fontId="22" fillId="0" borderId="1" xfId="6" applyFont="1" applyFill="1" applyBorder="1" applyAlignment="1">
      <alignment horizontal="justify" vertical="center" wrapText="1"/>
    </xf>
    <xf numFmtId="0" fontId="5" fillId="0" borderId="2" xfId="6" applyFont="1" applyFill="1" applyBorder="1" applyAlignment="1">
      <alignment horizontal="justify" vertical="center" wrapText="1"/>
    </xf>
    <xf numFmtId="0" fontId="5" fillId="0" borderId="2" xfId="6" applyFont="1" applyFill="1" applyBorder="1" applyAlignment="1">
      <alignment horizontal="justify" vertical="center" wrapText="1"/>
    </xf>
    <xf numFmtId="0" fontId="19" fillId="0" borderId="3" xfId="6" applyFill="1" applyBorder="1" applyAlignment="1">
      <alignment horizontal="justify" vertical="center" wrapText="1"/>
    </xf>
    <xf numFmtId="0" fontId="11" fillId="0" borderId="3" xfId="6" applyFont="1" applyFill="1" applyBorder="1" applyAlignment="1">
      <alignment horizontal="justify" vertical="center"/>
    </xf>
    <xf numFmtId="14" fontId="22" fillId="0" borderId="5" xfId="6" applyNumberFormat="1"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3" applyFont="1" applyFill="1" applyBorder="1" applyAlignment="1">
      <alignment horizontal="left" vertical="top" wrapText="1"/>
    </xf>
    <xf numFmtId="0" fontId="7" fillId="0" borderId="2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5" fillId="0" borderId="1" xfId="0" applyFont="1" applyFill="1" applyBorder="1" applyAlignment="1">
      <alignment horizontal="left" vertical="top" wrapText="1"/>
    </xf>
    <xf numFmtId="0" fontId="4" fillId="0" borderId="2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26" xfId="0" applyFont="1" applyFill="1" applyBorder="1" applyAlignment="1">
      <alignment horizontal="center" vertical="center"/>
    </xf>
    <xf numFmtId="0" fontId="4" fillId="0" borderId="13" xfId="0" applyFont="1" applyFill="1" applyBorder="1" applyAlignment="1">
      <alignment horizontal="center" vertical="center"/>
    </xf>
    <xf numFmtId="0" fontId="26" fillId="0" borderId="2" xfId="6" applyFont="1" applyFill="1" applyBorder="1" applyAlignment="1">
      <alignment horizontal="justify" vertical="center" wrapText="1"/>
    </xf>
    <xf numFmtId="0" fontId="26" fillId="0" borderId="4" xfId="6" applyFont="1" applyFill="1" applyBorder="1" applyAlignment="1">
      <alignment horizontal="justify" vertical="center" wrapText="1"/>
    </xf>
    <xf numFmtId="0" fontId="26" fillId="0" borderId="3" xfId="6" applyFont="1" applyFill="1" applyBorder="1" applyAlignment="1">
      <alignment horizontal="justify" vertical="center" wrapText="1"/>
    </xf>
    <xf numFmtId="0" fontId="26" fillId="0" borderId="3" xfId="6" applyFont="1" applyFill="1" applyBorder="1" applyAlignment="1">
      <alignment horizontal="justify" vertical="center" wrapText="1"/>
    </xf>
    <xf numFmtId="0" fontId="5" fillId="0" borderId="4" xfId="6" applyFont="1" applyFill="1" applyBorder="1" applyAlignment="1">
      <alignment horizontal="justify" vertical="center" wrapText="1"/>
    </xf>
    <xf numFmtId="0" fontId="5" fillId="0" borderId="3" xfId="6" applyFont="1" applyFill="1" applyBorder="1" applyAlignment="1">
      <alignment horizontal="justify" vertical="center" wrapText="1"/>
    </xf>
    <xf numFmtId="14" fontId="6" fillId="0" borderId="5" xfId="6" applyNumberFormat="1" applyFont="1" applyFill="1" applyBorder="1" applyAlignment="1">
      <alignment horizontal="center" vertical="top" wrapText="1"/>
    </xf>
    <xf numFmtId="14" fontId="6" fillId="0" borderId="7" xfId="6" applyNumberFormat="1" applyFont="1" applyFill="1" applyBorder="1" applyAlignment="1">
      <alignment horizontal="center" vertical="top" wrapText="1"/>
    </xf>
    <xf numFmtId="14" fontId="22" fillId="0" borderId="5" xfId="6" applyNumberFormat="1" applyFont="1" applyFill="1" applyBorder="1" applyAlignment="1">
      <alignment horizontal="center" vertical="top" wrapText="1"/>
    </xf>
    <xf numFmtId="14" fontId="22" fillId="0" borderId="7" xfId="6" applyNumberFormat="1" applyFont="1" applyFill="1" applyBorder="1" applyAlignment="1">
      <alignment horizontal="center" vertical="top" wrapText="1"/>
    </xf>
    <xf numFmtId="14" fontId="22" fillId="0" borderId="7" xfId="6" applyNumberFormat="1" applyFont="1" applyFill="1" applyBorder="1" applyAlignment="1">
      <alignment horizontal="center" vertical="center" wrapText="1"/>
    </xf>
    <xf numFmtId="14" fontId="22" fillId="0" borderId="7" xfId="6" applyNumberFormat="1" applyFont="1" applyFill="1" applyBorder="1" applyAlignment="1">
      <alignment horizontal="center" vertical="center" wrapText="1"/>
    </xf>
    <xf numFmtId="14" fontId="5" fillId="0" borderId="5" xfId="6" applyNumberFormat="1" applyFont="1" applyFill="1" applyBorder="1" applyAlignment="1">
      <alignment horizontal="center" vertical="top" wrapText="1"/>
    </xf>
    <xf numFmtId="14" fontId="5" fillId="0" borderId="7" xfId="6" applyNumberFormat="1" applyFont="1" applyFill="1" applyBorder="1" applyAlignment="1">
      <alignment horizontal="center" vertical="top" wrapText="1"/>
    </xf>
    <xf numFmtId="14" fontId="5" fillId="0" borderId="5" xfId="6" applyNumberFormat="1" applyFont="1" applyFill="1" applyBorder="1" applyAlignment="1">
      <alignment horizontal="center" vertical="center" wrapText="1"/>
    </xf>
    <xf numFmtId="14" fontId="5" fillId="0" borderId="7" xfId="6" applyNumberFormat="1" applyFont="1" applyFill="1" applyBorder="1" applyAlignment="1">
      <alignment horizontal="center" vertical="center" wrapText="1"/>
    </xf>
    <xf numFmtId="0" fontId="31" fillId="0" borderId="3" xfId="6" applyFont="1" applyFill="1" applyBorder="1" applyAlignment="1">
      <alignment horizontal="center" vertical="center" wrapText="1"/>
    </xf>
    <xf numFmtId="0" fontId="4" fillId="0" borderId="2" xfId="6" applyFont="1" applyFill="1" applyBorder="1" applyAlignment="1">
      <alignment horizontal="justify" vertical="top" wrapText="1"/>
    </xf>
    <xf numFmtId="0" fontId="4" fillId="0" borderId="3" xfId="6" applyFont="1" applyFill="1" applyBorder="1" applyAlignment="1">
      <alignment horizontal="justify" vertical="top" wrapText="1"/>
    </xf>
    <xf numFmtId="49" fontId="32" fillId="0" borderId="2" xfId="6" applyNumberFormat="1" applyFont="1" applyFill="1" applyBorder="1" applyAlignment="1">
      <alignment vertical="top" wrapText="1"/>
    </xf>
    <xf numFmtId="0" fontId="4" fillId="0" borderId="1" xfId="6" applyFont="1" applyFill="1" applyBorder="1" applyAlignment="1">
      <alignment horizontal="center" vertical="center" wrapText="1"/>
    </xf>
    <xf numFmtId="0" fontId="21" fillId="0" borderId="7" xfId="6" applyFont="1" applyFill="1" applyBorder="1" applyAlignment="1">
      <alignment horizontal="center" vertical="center" wrapText="1"/>
    </xf>
    <xf numFmtId="0" fontId="7" fillId="0" borderId="1" xfId="6" applyFont="1" applyFill="1" applyBorder="1" applyAlignment="1">
      <alignment horizontal="center" vertical="center" wrapText="1"/>
    </xf>
    <xf numFmtId="49" fontId="32" fillId="0" borderId="1" xfId="6" applyNumberFormat="1" applyFont="1" applyFill="1" applyBorder="1" applyAlignment="1">
      <alignment horizontal="justify" vertical="center" wrapText="1"/>
    </xf>
    <xf numFmtId="0" fontId="4" fillId="0" borderId="2" xfId="6" applyFont="1" applyFill="1" applyBorder="1" applyAlignment="1">
      <alignment horizontal="left" vertical="center" wrapText="1"/>
    </xf>
    <xf numFmtId="0" fontId="4" fillId="0" borderId="4" xfId="6" applyFont="1" applyFill="1" applyBorder="1" applyAlignment="1">
      <alignment horizontal="left" vertical="center" wrapText="1"/>
    </xf>
    <xf numFmtId="0" fontId="4" fillId="0" borderId="3" xfId="6" applyFont="1" applyFill="1" applyBorder="1" applyAlignment="1">
      <alignment horizontal="left" vertical="center" wrapText="1"/>
    </xf>
    <xf numFmtId="0" fontId="4" fillId="0" borderId="1" xfId="7" applyFont="1" applyFill="1" applyBorder="1" applyAlignment="1" applyProtection="1">
      <alignment horizontal="justify" vertical="center" wrapText="1"/>
      <protection locked="0"/>
    </xf>
    <xf numFmtId="49" fontId="4" fillId="0" borderId="2" xfId="6" applyNumberFormat="1" applyFont="1" applyFill="1" applyBorder="1" applyAlignment="1">
      <alignment horizontal="center" vertical="center" wrapText="1"/>
    </xf>
    <xf numFmtId="49" fontId="4" fillId="0" borderId="4" xfId="6" applyNumberFormat="1" applyFont="1" applyFill="1" applyBorder="1" applyAlignment="1">
      <alignment horizontal="center" vertical="center" wrapText="1"/>
    </xf>
    <xf numFmtId="49" fontId="4" fillId="0" borderId="3" xfId="6" applyNumberFormat="1" applyFont="1" applyFill="1" applyBorder="1" applyAlignment="1">
      <alignment horizontal="center" vertical="center" wrapText="1"/>
    </xf>
    <xf numFmtId="49" fontId="5" fillId="0" borderId="1" xfId="6" applyNumberFormat="1" applyFont="1" applyFill="1" applyBorder="1" applyAlignment="1">
      <alignment horizontal="center" wrapText="1"/>
    </xf>
    <xf numFmtId="0" fontId="7" fillId="0" borderId="1" xfId="0" applyFont="1" applyFill="1" applyBorder="1" applyAlignment="1">
      <alignment horizontal="center" vertical="top" wrapText="1"/>
    </xf>
    <xf numFmtId="49" fontId="7" fillId="0" borderId="1" xfId="0" applyNumberFormat="1" applyFont="1" applyFill="1" applyBorder="1" applyAlignment="1">
      <alignment horizontal="center" vertical="top" wrapText="1"/>
    </xf>
    <xf numFmtId="49" fontId="5" fillId="0" borderId="1" xfId="0" applyNumberFormat="1" applyFont="1" applyFill="1" applyBorder="1" applyAlignment="1">
      <alignment horizontal="center" vertical="top" wrapText="1"/>
    </xf>
    <xf numFmtId="0" fontId="5" fillId="0" borderId="5" xfId="0" applyFont="1" applyFill="1" applyBorder="1" applyAlignment="1">
      <alignment horizontal="center" vertical="top" wrapText="1"/>
    </xf>
    <xf numFmtId="0" fontId="5" fillId="0" borderId="7" xfId="0" applyFont="1" applyFill="1" applyBorder="1" applyAlignment="1">
      <alignment horizontal="center" vertical="top" wrapText="1"/>
    </xf>
    <xf numFmtId="49" fontId="5" fillId="0" borderId="5" xfId="0" applyNumberFormat="1" applyFont="1" applyFill="1" applyBorder="1" applyAlignment="1">
      <alignment horizontal="center" vertical="top" wrapText="1"/>
    </xf>
    <xf numFmtId="49" fontId="5" fillId="0" borderId="7" xfId="0" applyNumberFormat="1" applyFont="1" applyFill="1" applyBorder="1" applyAlignment="1">
      <alignment horizontal="center" vertical="top" wrapText="1"/>
    </xf>
    <xf numFmtId="0" fontId="0" fillId="0" borderId="1" xfId="0" applyFill="1" applyBorder="1"/>
    <xf numFmtId="49" fontId="5" fillId="0" borderId="2" xfId="0" applyNumberFormat="1" applyFont="1" applyFill="1" applyBorder="1" applyAlignment="1">
      <alignment horizontal="center" vertical="top" wrapText="1"/>
    </xf>
    <xf numFmtId="49" fontId="5" fillId="0" borderId="2" xfId="0" applyNumberFormat="1" applyFont="1" applyFill="1" applyBorder="1" applyAlignment="1">
      <alignment horizontal="justify" vertical="top" wrapText="1"/>
    </xf>
    <xf numFmtId="0" fontId="5" fillId="0" borderId="12" xfId="0" applyFont="1" applyFill="1" applyBorder="1" applyAlignment="1">
      <alignment horizontal="center" vertical="top" wrapText="1"/>
    </xf>
    <xf numFmtId="0" fontId="5" fillId="0" borderId="9" xfId="0" applyFont="1" applyFill="1" applyBorder="1" applyAlignment="1">
      <alignment horizontal="center" vertical="top" wrapText="1"/>
    </xf>
    <xf numFmtId="0" fontId="5" fillId="0" borderId="2" xfId="0" applyNumberFormat="1" applyFont="1" applyFill="1" applyBorder="1" applyAlignment="1">
      <alignment horizontal="justify" vertical="top" wrapText="1"/>
    </xf>
    <xf numFmtId="14" fontId="5" fillId="0" borderId="5" xfId="0" applyNumberFormat="1" applyFont="1" applyFill="1" applyBorder="1" applyAlignment="1">
      <alignment horizontal="center" vertical="top" wrapText="1"/>
    </xf>
    <xf numFmtId="14" fontId="5" fillId="0" borderId="7" xfId="0" applyNumberFormat="1" applyFont="1" applyFill="1" applyBorder="1" applyAlignment="1">
      <alignment horizontal="center" vertical="top" wrapText="1"/>
    </xf>
    <xf numFmtId="49" fontId="4" fillId="0" borderId="1" xfId="0" applyNumberFormat="1" applyFont="1" applyFill="1" applyBorder="1" applyAlignment="1">
      <alignment horizontal="center" vertical="top" wrapText="1"/>
    </xf>
    <xf numFmtId="0" fontId="5" fillId="0" borderId="1"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0" fillId="0" borderId="1" xfId="0" applyFill="1" applyBorder="1" applyAlignment="1">
      <alignment horizontal="justify"/>
    </xf>
    <xf numFmtId="0" fontId="5" fillId="0" borderId="7" xfId="0" applyFont="1" applyFill="1" applyBorder="1" applyAlignment="1">
      <alignment horizontal="center" vertical="top" wrapText="1"/>
    </xf>
    <xf numFmtId="49" fontId="0" fillId="0" borderId="7" xfId="0" applyNumberFormat="1" applyFill="1" applyBorder="1" applyAlignment="1">
      <alignment horizontal="center" vertical="top" wrapText="1"/>
    </xf>
    <xf numFmtId="0" fontId="0" fillId="0" borderId="7" xfId="0" applyFill="1" applyBorder="1" applyAlignment="1">
      <alignment horizontal="center" vertical="top" wrapText="1"/>
    </xf>
    <xf numFmtId="0" fontId="23" fillId="0" borderId="1" xfId="6" applyFont="1" applyFill="1" applyBorder="1" applyAlignment="1">
      <alignment horizontal="center" vertical="center" wrapText="1"/>
    </xf>
    <xf numFmtId="49" fontId="23" fillId="0" borderId="1" xfId="6" applyNumberFormat="1" applyFont="1" applyFill="1" applyBorder="1" applyAlignment="1">
      <alignment horizontal="center" vertical="center" wrapText="1"/>
    </xf>
    <xf numFmtId="0" fontId="23" fillId="0" borderId="1" xfId="6" applyFont="1" applyFill="1" applyBorder="1" applyAlignment="1">
      <alignment horizontal="justify" vertical="center" wrapText="1"/>
    </xf>
    <xf numFmtId="0" fontId="24" fillId="0" borderId="1" xfId="6" applyFont="1" applyFill="1" applyBorder="1" applyAlignment="1">
      <alignment horizontal="center" vertical="center" wrapText="1"/>
    </xf>
    <xf numFmtId="49" fontId="24" fillId="0" borderId="1" xfId="6" applyNumberFormat="1" applyFont="1" applyFill="1" applyBorder="1" applyAlignment="1">
      <alignment horizontal="center" vertical="center" wrapText="1"/>
    </xf>
    <xf numFmtId="0" fontId="31" fillId="0" borderId="1" xfId="6" applyFont="1" applyFill="1" applyBorder="1" applyAlignment="1">
      <alignment horizontal="justify" vertical="center"/>
    </xf>
    <xf numFmtId="0" fontId="24" fillId="0" borderId="1" xfId="6" applyFont="1" applyFill="1" applyBorder="1" applyAlignment="1">
      <alignment horizontal="justify" vertical="center" wrapText="1"/>
    </xf>
    <xf numFmtId="0" fontId="30" fillId="0" borderId="1" xfId="6" applyFont="1" applyFill="1" applyBorder="1" applyAlignment="1">
      <alignment horizontal="justify" vertical="center" wrapText="1"/>
    </xf>
    <xf numFmtId="0" fontId="11" fillId="0" borderId="1" xfId="6" applyFont="1" applyFill="1" applyBorder="1" applyAlignment="1">
      <alignment horizontal="justify" vertical="center" wrapText="1"/>
    </xf>
    <xf numFmtId="0" fontId="29" fillId="0" borderId="1" xfId="6" applyFont="1" applyFill="1" applyBorder="1" applyAlignment="1">
      <alignment horizontal="justify" vertical="center" wrapText="1"/>
    </xf>
    <xf numFmtId="0" fontId="28" fillId="0" borderId="1" xfId="6" applyFont="1" applyFill="1" applyBorder="1" applyAlignment="1">
      <alignment horizontal="justify" vertical="center" wrapText="1"/>
    </xf>
    <xf numFmtId="0" fontId="13" fillId="0" borderId="1" xfId="6" applyFont="1" applyFill="1" applyBorder="1" applyAlignment="1">
      <alignment horizontal="justify" vertical="center" wrapText="1"/>
    </xf>
    <xf numFmtId="0" fontId="9" fillId="0" borderId="1" xfId="6" applyFont="1" applyFill="1" applyBorder="1" applyAlignment="1">
      <alignment horizontal="justify" vertical="center" wrapText="1"/>
    </xf>
    <xf numFmtId="0" fontId="13" fillId="0" borderId="1" xfId="6" applyFont="1" applyFill="1" applyBorder="1" applyAlignment="1">
      <alignment horizontal="justify" vertical="center" wrapText="1"/>
    </xf>
    <xf numFmtId="0" fontId="27" fillId="0" borderId="1" xfId="6" applyFont="1" applyFill="1" applyBorder="1" applyAlignment="1">
      <alignment horizontal="justify" vertical="center" wrapText="1"/>
    </xf>
    <xf numFmtId="49" fontId="11" fillId="0" borderId="1" xfId="6" applyNumberFormat="1" applyFont="1" applyFill="1" applyBorder="1" applyAlignment="1">
      <alignment horizontal="center" vertical="center"/>
    </xf>
    <xf numFmtId="0" fontId="21" fillId="0" borderId="1" xfId="6" applyFont="1" applyFill="1" applyBorder="1" applyAlignment="1">
      <alignment horizontal="center" vertical="center"/>
    </xf>
    <xf numFmtId="49" fontId="11" fillId="0" borderId="1" xfId="6" applyNumberFormat="1" applyFont="1" applyFill="1" applyBorder="1" applyAlignment="1">
      <alignment horizontal="center" vertical="center" wrapText="1"/>
    </xf>
    <xf numFmtId="17" fontId="11" fillId="0" borderId="1" xfId="6" applyNumberFormat="1" applyFont="1" applyFill="1" applyBorder="1" applyAlignment="1">
      <alignment horizontal="center" vertical="center" wrapText="1"/>
    </xf>
    <xf numFmtId="0" fontId="21" fillId="0" borderId="1" xfId="6" applyFont="1" applyFill="1" applyBorder="1" applyAlignment="1">
      <alignment horizontal="center" vertical="center" wrapText="1"/>
    </xf>
    <xf numFmtId="14" fontId="11" fillId="0" borderId="1" xfId="6" applyNumberFormat="1" applyFont="1" applyFill="1" applyBorder="1" applyAlignment="1">
      <alignment horizontal="center" vertical="center" wrapText="1"/>
    </xf>
    <xf numFmtId="14" fontId="21" fillId="0" borderId="1" xfId="6"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166" fontId="5" fillId="0" borderId="1" xfId="6" applyNumberFormat="1" applyFont="1" applyFill="1" applyBorder="1" applyAlignment="1">
      <alignment horizontal="center" vertical="center"/>
    </xf>
    <xf numFmtId="164" fontId="27" fillId="0" borderId="1" xfId="0" applyNumberFormat="1" applyFont="1" applyFill="1" applyBorder="1" applyAlignment="1">
      <alignment horizontal="center" vertical="center" wrapText="1"/>
    </xf>
    <xf numFmtId="4" fontId="27" fillId="0" borderId="1" xfId="0" applyNumberFormat="1" applyFont="1" applyFill="1" applyBorder="1" applyAlignment="1">
      <alignment horizontal="center" vertical="center"/>
    </xf>
    <xf numFmtId="4" fontId="25" fillId="0" borderId="1" xfId="0" applyNumberFormat="1" applyFont="1" applyFill="1" applyBorder="1" applyAlignment="1">
      <alignment horizontal="center" vertical="center"/>
    </xf>
    <xf numFmtId="170" fontId="32" fillId="0" borderId="3" xfId="6" applyNumberFormat="1" applyFont="1" applyFill="1" applyBorder="1" applyAlignment="1">
      <alignment horizontal="center" vertical="center"/>
    </xf>
    <xf numFmtId="0" fontId="4" fillId="0" borderId="1" xfId="6" applyFont="1" applyFill="1" applyBorder="1" applyAlignment="1">
      <alignment horizontal="center" vertical="center" wrapText="1"/>
    </xf>
    <xf numFmtId="0" fontId="4" fillId="0" borderId="13" xfId="6" applyFont="1" applyFill="1" applyBorder="1" applyAlignment="1">
      <alignment horizontal="center" vertical="top"/>
    </xf>
    <xf numFmtId="0" fontId="4" fillId="0" borderId="0" xfId="6" applyFont="1" applyFill="1" applyBorder="1" applyAlignment="1">
      <alignment horizontal="center" vertical="top"/>
    </xf>
    <xf numFmtId="0" fontId="40" fillId="0" borderId="2" xfId="6" applyFont="1" applyFill="1" applyBorder="1" applyAlignment="1">
      <alignment horizontal="center" vertical="center" wrapText="1"/>
    </xf>
    <xf numFmtId="0" fontId="40" fillId="0" borderId="1" xfId="6" applyFont="1" applyFill="1" applyBorder="1" applyAlignment="1">
      <alignment horizontal="center" vertical="center" wrapText="1"/>
    </xf>
    <xf numFmtId="0" fontId="6" fillId="0" borderId="3" xfId="6" applyFont="1" applyFill="1" applyBorder="1" applyAlignment="1">
      <alignment horizontal="center" vertical="center" wrapText="1"/>
    </xf>
    <xf numFmtId="0" fontId="6" fillId="0" borderId="2" xfId="6" applyNumberFormat="1" applyFont="1" applyFill="1" applyBorder="1" applyAlignment="1">
      <alignment horizontal="center" vertical="center"/>
    </xf>
    <xf numFmtId="0" fontId="7" fillId="0" borderId="1" xfId="6" applyFont="1" applyFill="1" applyBorder="1" applyAlignment="1">
      <alignment horizontal="center" vertical="center"/>
    </xf>
    <xf numFmtId="4" fontId="7" fillId="0" borderId="1" xfId="6" applyNumberFormat="1" applyFont="1" applyFill="1" applyBorder="1" applyAlignment="1">
      <alignment horizontal="center" vertical="center"/>
    </xf>
    <xf numFmtId="0" fontId="6" fillId="0" borderId="4" xfId="6" applyFont="1" applyFill="1" applyBorder="1" applyAlignment="1">
      <alignment horizontal="center" vertical="center"/>
    </xf>
    <xf numFmtId="0" fontId="40" fillId="0" borderId="1" xfId="6" applyFont="1" applyFill="1" applyBorder="1" applyAlignment="1">
      <alignment horizontal="center" vertical="top" wrapText="1"/>
    </xf>
    <xf numFmtId="0" fontId="6" fillId="0" borderId="3" xfId="6" applyFont="1" applyFill="1" applyBorder="1" applyAlignment="1">
      <alignment horizontal="center" vertical="center"/>
    </xf>
    <xf numFmtId="0" fontId="30" fillId="0" borderId="1" xfId="6" applyFont="1" applyFill="1" applyBorder="1" applyAlignment="1">
      <alignment horizontal="center" vertical="center" wrapText="1"/>
    </xf>
    <xf numFmtId="4" fontId="4" fillId="0" borderId="1" xfId="6" applyNumberFormat="1" applyFont="1" applyFill="1" applyBorder="1" applyAlignment="1">
      <alignment horizontal="center" vertical="center"/>
    </xf>
    <xf numFmtId="0" fontId="5" fillId="0" borderId="4" xfId="6" applyFont="1" applyFill="1" applyBorder="1" applyAlignment="1">
      <alignment horizontal="center" vertical="center"/>
    </xf>
    <xf numFmtId="0" fontId="30" fillId="0" borderId="1" xfId="6" applyFont="1" applyFill="1" applyBorder="1" applyAlignment="1">
      <alignment horizontal="center" vertical="top" wrapText="1"/>
    </xf>
    <xf numFmtId="0" fontId="5" fillId="0" borderId="3" xfId="6" applyFont="1" applyFill="1" applyBorder="1" applyAlignment="1">
      <alignment horizontal="center" vertical="center"/>
    </xf>
    <xf numFmtId="0" fontId="30" fillId="0" borderId="2" xfId="6" applyFont="1" applyFill="1" applyBorder="1" applyAlignment="1">
      <alignment horizontal="center" vertical="center" wrapText="1"/>
    </xf>
    <xf numFmtId="0" fontId="4" fillId="0" borderId="1" xfId="6" applyFont="1" applyFill="1" applyBorder="1" applyAlignment="1">
      <alignment horizontal="center" vertical="center"/>
    </xf>
    <xf numFmtId="49" fontId="5" fillId="0" borderId="2" xfId="6" applyNumberFormat="1" applyFont="1" applyFill="1" applyBorder="1" applyAlignment="1">
      <alignment vertical="center"/>
    </xf>
    <xf numFmtId="0" fontId="5" fillId="0" borderId="4" xfId="6" applyFont="1" applyFill="1" applyBorder="1" applyAlignment="1">
      <alignment vertical="center"/>
    </xf>
    <xf numFmtId="0" fontId="5" fillId="0" borderId="3" xfId="6" applyFont="1" applyFill="1" applyBorder="1" applyAlignment="1">
      <alignment vertical="center"/>
    </xf>
    <xf numFmtId="0" fontId="5" fillId="0" borderId="1" xfId="6" applyFont="1" applyFill="1" applyBorder="1" applyAlignment="1">
      <alignment horizontal="center" vertical="center"/>
    </xf>
    <xf numFmtId="0" fontId="26" fillId="0" borderId="2" xfId="6" applyFont="1" applyFill="1" applyBorder="1" applyAlignment="1">
      <alignment horizontal="justify" vertical="center" wrapText="1"/>
    </xf>
    <xf numFmtId="0" fontId="22" fillId="0" borderId="5" xfId="6" applyFont="1" applyFill="1" applyBorder="1" applyAlignment="1">
      <alignment horizontal="justify" vertical="center" wrapText="1"/>
    </xf>
    <xf numFmtId="0" fontId="22" fillId="0" borderId="5" xfId="6" applyFont="1" applyFill="1" applyBorder="1" applyAlignment="1">
      <alignment horizontal="justify" vertical="center" wrapText="1"/>
    </xf>
    <xf numFmtId="0" fontId="26" fillId="0" borderId="1" xfId="6" applyFont="1" applyFill="1" applyBorder="1" applyAlignment="1">
      <alignment horizontal="justify" vertical="center" wrapText="1"/>
    </xf>
    <xf numFmtId="0" fontId="7" fillId="0" borderId="1" xfId="6" applyFont="1" applyFill="1" applyBorder="1" applyAlignment="1">
      <alignment horizontal="justify" vertical="center" wrapText="1"/>
    </xf>
    <xf numFmtId="0" fontId="23" fillId="0" borderId="1" xfId="6" applyFont="1" applyFill="1" applyBorder="1" applyAlignment="1">
      <alignment horizontal="justify" vertical="center" wrapText="1"/>
    </xf>
    <xf numFmtId="0" fontId="5" fillId="0" borderId="1" xfId="6" applyFont="1" applyFill="1" applyBorder="1" applyAlignment="1">
      <alignment horizontal="justify" vertical="center" wrapText="1"/>
    </xf>
    <xf numFmtId="0" fontId="26" fillId="4" borderId="2" xfId="6" applyFont="1" applyFill="1" applyBorder="1" applyAlignment="1">
      <alignment horizontal="justify" vertical="center" wrapText="1"/>
    </xf>
    <xf numFmtId="0" fontId="26" fillId="4" borderId="4" xfId="6" applyFont="1" applyFill="1" applyBorder="1" applyAlignment="1">
      <alignment horizontal="justify" vertical="center" wrapText="1"/>
    </xf>
    <xf numFmtId="0" fontId="31" fillId="4" borderId="3" xfId="6" applyFont="1" applyFill="1" applyBorder="1" applyAlignment="1">
      <alignment horizontal="justify" vertical="center" wrapText="1"/>
    </xf>
    <xf numFmtId="0" fontId="26" fillId="4" borderId="3" xfId="6" applyFont="1" applyFill="1" applyBorder="1" applyAlignment="1">
      <alignment horizontal="justify" vertical="center" wrapText="1"/>
    </xf>
    <xf numFmtId="0" fontId="44" fillId="0" borderId="0" xfId="6" applyFont="1" applyFill="1" applyAlignment="1">
      <alignment horizontal="justify"/>
    </xf>
    <xf numFmtId="0" fontId="35" fillId="0" borderId="0" xfId="6" applyFont="1" applyFill="1" applyAlignment="1">
      <alignment horizontal="justify" vertical="top" wrapText="1"/>
    </xf>
    <xf numFmtId="0" fontId="39" fillId="0" borderId="0" xfId="6" applyFont="1" applyFill="1" applyAlignment="1">
      <alignment horizontal="justify"/>
    </xf>
    <xf numFmtId="0" fontId="5" fillId="0" borderId="1" xfId="6" applyFont="1" applyFill="1" applyBorder="1" applyAlignment="1">
      <alignment horizontal="justify" vertical="center"/>
    </xf>
    <xf numFmtId="49" fontId="5" fillId="0" borderId="2" xfId="6" applyNumberFormat="1" applyFont="1" applyFill="1" applyBorder="1" applyAlignment="1">
      <alignment horizontal="justify" vertical="top" wrapText="1"/>
    </xf>
    <xf numFmtId="49" fontId="5" fillId="0" borderId="4" xfId="6" applyNumberFormat="1" applyFont="1" applyFill="1" applyBorder="1" applyAlignment="1">
      <alignment horizontal="justify" vertical="top" wrapText="1"/>
    </xf>
    <xf numFmtId="49" fontId="5" fillId="0" borderId="3" xfId="6" applyNumberFormat="1" applyFont="1" applyFill="1" applyBorder="1" applyAlignment="1">
      <alignment horizontal="justify" vertical="top" wrapText="1"/>
    </xf>
    <xf numFmtId="49" fontId="5" fillId="0" borderId="1" xfId="6" applyNumberFormat="1" applyFont="1" applyFill="1" applyBorder="1" applyAlignment="1">
      <alignment horizontal="justify" vertical="top" wrapText="1"/>
    </xf>
    <xf numFmtId="0" fontId="40" fillId="0" borderId="2" xfId="6" applyFont="1" applyFill="1" applyBorder="1" applyAlignment="1">
      <alignment horizontal="justify" vertical="center" wrapText="1"/>
    </xf>
    <xf numFmtId="0" fontId="6" fillId="0" borderId="4" xfId="6" applyFont="1" applyFill="1" applyBorder="1" applyAlignment="1">
      <alignment horizontal="justify" vertical="center" wrapText="1"/>
    </xf>
    <xf numFmtId="0" fontId="6" fillId="0" borderId="3" xfId="6" applyFont="1" applyFill="1" applyBorder="1" applyAlignment="1">
      <alignment horizontal="justify" vertical="center" wrapText="1"/>
    </xf>
    <xf numFmtId="0" fontId="39" fillId="0" borderId="0" xfId="6" applyFont="1" applyFill="1" applyBorder="1" applyAlignment="1">
      <alignment horizontal="justify"/>
    </xf>
    <xf numFmtId="0" fontId="40" fillId="4" borderId="2" xfId="6" applyFont="1" applyFill="1" applyBorder="1" applyAlignment="1">
      <alignment horizontal="justify" vertical="center" wrapText="1"/>
    </xf>
    <xf numFmtId="0" fontId="6" fillId="4" borderId="4" xfId="6" applyFont="1" applyFill="1" applyBorder="1" applyAlignment="1">
      <alignment horizontal="justify" vertical="center" wrapText="1"/>
    </xf>
    <xf numFmtId="0" fontId="6" fillId="4" borderId="3" xfId="6" applyFont="1" applyFill="1" applyBorder="1" applyAlignment="1">
      <alignment horizontal="justify" vertical="center" wrapText="1"/>
    </xf>
  </cellXfs>
  <cellStyles count="10">
    <cellStyle name="xl35" xfId="5"/>
    <cellStyle name="Гиперссылка" xfId="4" builtinId="8"/>
    <cellStyle name="Обычный" xfId="0" builtinId="0"/>
    <cellStyle name="Обычный 2" xfId="2"/>
    <cellStyle name="Обычный 2 2" xfId="7"/>
    <cellStyle name="Обычный 3" xfId="3"/>
    <cellStyle name="Обычный 4" xfId="6"/>
    <cellStyle name="Обычный 5" xfId="9"/>
    <cellStyle name="Финансовый" xfId="1" builtinId="3"/>
    <cellStyle name="Финансовый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suhostavskaya_li\Local%20Settings\Temporary%20Internet%20Files\Content.Outlook\73SOVKKT\&#1055;&#1088;&#1080;&#1083;&#1086;&#1078;&#1077;&#1085;&#1080;&#1103;%205-6%20&#1087;&#1088;&#1072;&#1074;&#1082;&#1080;%20&#1087;&#1086;%20&#1086;&#1092;&#1086;&#1088;&#1084;&#1083;&#1077;&#1085;&#1080;&#1102;%20&#1086;&#1090;%2016%2012%20201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1044;&#1072;&#1085;&#1080;&#1083;&#1086;&#1074;&#1072;\&#1048;&#1090;&#1086;&#1075;&#1086;,%20&#1086;&#1090;&#1095;&#1077;&#1090;&#1099;\2016%20&#1075;&#1086;&#1076;\&#1080;&#1079;&#1084;&#1077;&#1085;&#1077;&#1085;&#1080;&#1103;%20&#1085;&#1072;&#1096;&#1077;&#1081;%20&#1043;&#1055;\2013-2020%20&#1075;&#1075;\&#1055;&#1088;&#1080;&#1083;&#1086;&#1078;&#1077;&#1085;&#1080;&#1103;%202-7&#1086;&#1090;%2023%2012%202015(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1044;&#1072;&#1085;&#1080;&#1083;&#1086;&#1074;&#1072;\&#1048;&#1090;&#1086;&#1075;&#1086;,%20&#1086;&#1090;&#1095;&#1077;&#1090;&#1099;\2018%20&#1075;&#1086;&#1076;\&#1050;&#1086;&#1084;&#1087;&#1083;&#1077;&#1082;&#1089;&#1085;&#1099;&#1081;%20&#1087;&#1083;&#1072;&#1085;%20&#1076;&#1086;&#1088;&#1072;&#1073;&#1086;&#1090;&#1082;&#1072;%20&#1087;&#1086;&#1089;&#1083;&#1077;%20&#1079;&#1072;&#1084;&#1077;&#1095;&#1072;&#1085;&#1080;&#1081;\&#1042;%20&#1087;&#1088;&#1072;&#1082;&#1090;&#1080;&#1082;&#1091;\&#1055;&#1088;&#1080;&#1083;&#1086;&#1078;&#1077;&#1085;&#1080;&#1077;%20&#8470;%201%20(&#1090;&#1088;&#1072;&#1085;&#1089;&#1092;&#1077;&#1088;&#1090;&#109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Danilova_NE\AppData\Local\Microsoft\Windows\Temporary%20Internet%20Files\Content.Outlook\P52M4CBH\&#1050;&#1086;&#1087;&#1080;&#1103;%20&#1054;&#1090;&#1095;&#1105;&#1090;%20%202018%20&#1075;&#1086;&#1076;&#107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44;&#1072;&#1085;&#1080;&#1083;&#1086;&#1074;&#1072;/&#1048;&#1090;&#1086;&#1075;&#1086;,%20&#1086;&#1090;&#1095;&#1077;&#1090;&#1099;/2018%20&#1075;&#1086;&#1076;/&#1043;&#1086;&#1076;&#1086;&#1074;&#1086;&#1081;%20&#1076;&#1086;&#1082;&#1083;&#1072;&#1076;%202017%20&#1075;&#1086;&#1076;/&#1060;&#1086;&#1088;&#1084;&#1099;%20&#1076;&#1083;&#1103;%20&#1076;&#1086;&#1082;&#1083;&#1072;&#1076;&#1072;%20&#1079;&#1072;%202016%20&#1075;&#1086;&#107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44;&#1072;&#1085;&#1080;&#1083;&#1086;&#1074;&#1072;/&#1048;&#1090;&#1086;&#1075;&#1086;,%20&#1086;&#1090;&#1095;&#1077;&#1090;&#1099;/2016%20&#1075;&#1086;&#1076;/&#1086;&#1090;&#1095;&#1077;&#1090;&#1099;%20&#1087;&#1086;%20&#1085;&#1072;&#1096;&#1077;&#1081;%20&#1043;&#1055;/&#1075;&#1086;&#1076;&#1086;&#1074;&#1086;&#1081;%20&#1076;&#1086;&#1082;&#1083;&#1072;&#1076;/&#1076;&#1086;&#1082;&#1083;&#1072;&#1076;%202015/&#1060;&#1086;&#1088;&#1084;&#1099;%20&#1075;&#1086;&#1076;&#1086;&#1074;&#1086;&#1075;&#1086;%20&#1086;&#1090;&#1095;&#1077;&#1090;&#1072;%20&#1087;&#1086;%20&#1043;&#1055;%20&#1101;&#1082;&#1086;&#1085;&#1086;&#1084;&#1080;&#1082;&#1072;%202015%20(&#1076;&#1083;&#1103;%20&#1087;&#1088;&#1086;&#1074;&#1077;&#1088;&#1082;&#108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Kurlov_AG\AppData\Local\Microsoft\Windows\Temporary%20Internet%20Files\Content.Outlook\LZSJSCAE\2019_04_10_&#1041;&#1083;&#1086;&#1093;&#1080;&#1085;_Prilozheniya%209-14_za%202018%20god%20(26.02.19).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hitrov_se\Desktop\Documents\2019%20&#1075;&#1086;&#1076;\2019_03_21_&#1043;&#1055;%20&#1047;&#1076;&#1088;&#1072;&#1074;&#1086;&#1086;&#1093;&#1088;&#1072;&#1085;&#1077;&#1085;&#1080;&#1077;_&#1075;&#1086;&#1076;&#1086;&#1074;&#1086;&#1081;%20&#1086;&#1090;&#1095;&#1077;&#1090;\&#1079;&#1076;&#1088;&#1072;&#1074;_2017_&#1072;&#1085;&#1072;&#1083;&#1080;&#1079;%20&#1080;%20&#1101;&#1092;&#1092;&#1077;&#1082;&#1090;&#1080;&#1074;&#1085;&#1086;&#1089;&#1090;&#1100;%20&#1043;&#1055;%20(&#1079;&#1076;&#1088;&#1072;&#1074;).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1055;&#1086;&#1089;&#1083;&#1077;&#1076;&#1085;&#1080;&#1081;%20&#1074;&#1072;&#1088;&#1080;&#1072;&#1085;&#1090;_&#1055;&#1088;&#1080;&#1083;&#1086;&#1078;&#1077;&#1085;&#1080;&#1103;%20&#1082;%20&#1075;&#1086;&#1076;&#1086;&#1074;&#1086;&#1084;&#1091;%20&#1076;&#1086;&#1082;&#1083;&#1072;&#1076;&#1091;%20&#1079;&#1072;%20218%20&#1075;&#1086;&#1076;_12.04.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 4 (приложение №3)"/>
      <sheetName val="Приложение № 6 (приложение №5)"/>
      <sheetName val="Приложение № 7 (приложение № 6)"/>
    </sheetNames>
    <sheetDataSet>
      <sheetData sheetId="0" refreshError="1"/>
      <sheetData sheetId="1" refreshError="1">
        <row r="20">
          <cell r="A20" t="str">
            <v>1.</v>
          </cell>
        </row>
        <row r="24">
          <cell r="A24" t="str">
            <v>1.1.</v>
          </cell>
          <cell r="B24" t="str">
            <v xml:space="preserve">Основное мероприятие «Создание благоприятных условий для привлечения инвестиций в экономику Приморского края»
</v>
          </cell>
        </row>
        <row r="27">
          <cell r="A27" t="str">
            <v>1.1.1.</v>
          </cell>
          <cell r="B27" t="str">
            <v>Предоставление автономной некоммерческой  организации (далее - АНО) «Агентство по привлечению инвестиций в Приморский край»  субсидии из краевого бюджета на осуществление уставной деятельности</v>
          </cell>
        </row>
        <row r="28">
          <cell r="A28" t="str">
            <v>1.1.2.</v>
          </cell>
          <cell r="B28" t="str">
            <v>Предоставление АНО «Инвестиционное Агентство Приморского края»  субсидии из краевого бюджета на осуществление уставной деятельности</v>
          </cell>
        </row>
        <row r="30">
          <cell r="A30" t="str">
            <v>1.1.3.</v>
          </cell>
          <cell r="B30" t="str">
            <v>Организация ежегодного Тихоокеанского экономического конгресса</v>
          </cell>
        </row>
        <row r="32">
          <cell r="A32" t="str">
            <v>1.1.4.</v>
          </cell>
          <cell r="B32" t="str">
            <v>Организация работы по оценке инвестиционной привлекательности Приморского края в рейтинговых исследованиях российских и зарубежных рейтинговых агентств</v>
          </cell>
        </row>
        <row r="35">
          <cell r="A35" t="str">
            <v>1.1.5.</v>
          </cell>
          <cell r="B35" t="str">
            <v>Создание и программное сопровождение многоязычного интернет-портала об инвестиционной деятельности в Приморском крае</v>
          </cell>
        </row>
        <row r="39">
          <cell r="A39" t="str">
            <v>1.1.6.</v>
          </cell>
          <cell r="B39" t="str">
            <v>Разработка и издание печатного материала «Инвестиционный паспорт Приморского края»</v>
          </cell>
        </row>
        <row r="42">
          <cell r="A42" t="str">
            <v>1.1.7.</v>
          </cell>
          <cell r="B42" t="str">
            <v>Разработка и издание печатного материала «Каталог инвестиционных проектов Приморского края»</v>
          </cell>
        </row>
        <row r="45">
          <cell r="A45" t="str">
            <v>1.1.8.</v>
          </cell>
          <cell r="B45" t="str">
            <v>Создание (строительство, реконструкция) объектов инфраструктуры для краевых государственных нужд, необходимой для обеспечения функционирования инвестиционных проектов Приморского края</v>
          </cell>
        </row>
        <row r="48">
          <cell r="A48" t="str">
            <v>1.1.9.</v>
          </cell>
          <cell r="B48" t="str">
            <v>Обеспечение открытого информационного пространства инвестиционной деятельности</v>
          </cell>
        </row>
        <row r="50">
          <cell r="A50" t="str">
            <v>1.2.</v>
          </cell>
          <cell r="B50" t="str">
            <v>Основное мероприятие «Развитие особых экономических зон»</v>
          </cell>
        </row>
        <row r="52">
          <cell r="A52" t="str">
            <v>1.2.1.</v>
          </cell>
          <cell r="B52" t="str">
            <v>Взнос в уставный капитал акционерного общества «Владивосток Индастриал Сервис» в целях создания инновационной, инженерной, транспортной, социльной и иной инфраструктуры особой экономической зоны промышленно-производственнго типа в городе Владивостоке</v>
          </cell>
        </row>
        <row r="54">
          <cell r="A54" t="str">
            <v>1.3.</v>
          </cell>
          <cell r="B54" t="str">
            <v>Основное мероприятие «Содействие развитию моногородов»</v>
          </cell>
        </row>
        <row r="57">
          <cell r="A57" t="str">
            <v>1.3.1.</v>
          </cell>
        </row>
        <row r="60">
          <cell r="A60" t="str">
            <v>1.4.</v>
          </cell>
          <cell r="B60" t="str">
            <v>Основное мероприятие «Повышение качества оценки регулирующего воздействия нормативных правовых актов и их проектов</v>
          </cell>
        </row>
        <row r="96">
          <cell r="A96" t="str">
            <v>1.5.</v>
          </cell>
          <cell r="B96" t="str">
            <v>Основное мероприятие «Создание благоприятной конкурентной среды»</v>
          </cell>
        </row>
        <row r="114">
          <cell r="A114" t="str">
            <v>1.5.1.</v>
          </cell>
          <cell r="B114" t="str">
            <v>Мониторинг состояния и развития конкурентной среды на рынках товаров и услуг края</v>
          </cell>
        </row>
        <row r="115">
          <cell r="A115" t="str">
            <v>1.6.</v>
          </cell>
          <cell r="B115" t="str">
            <v>Основное мероприятие «Развитие государственного стратегического планирования»</v>
          </cell>
        </row>
        <row r="117">
          <cell r="A117" t="str">
            <v>1.6.1.</v>
          </cell>
          <cell r="B117" t="str">
            <v>Руководство и управление в сфере установленных функций органов государственной власти Приморского края</v>
          </cell>
        </row>
        <row r="120">
          <cell r="A120" t="str">
            <v>1.6.2.</v>
          </cell>
          <cell r="B120" t="str">
            <v>Информационно-техническое сопровождение реализации государственной программы</v>
          </cell>
        </row>
        <row r="121">
          <cell r="A121" t="str">
            <v>1.6.3.</v>
          </cell>
          <cell r="B121" t="str">
            <v>Нормативно-правовое обеспечение создания условий для устойчивого экономического роста в Приморском крае</v>
          </cell>
        </row>
        <row r="122">
          <cell r="A122" t="str">
            <v>1.7.</v>
          </cell>
          <cell r="B122" t="str">
            <v>Основное мероприятие «Реализация механизмов стратегического управления социально-экономическим развитием Приморского края»</v>
          </cell>
        </row>
        <row r="125">
          <cell r="A125" t="str">
            <v>1.7.1.</v>
          </cell>
        </row>
        <row r="127">
          <cell r="A127" t="str">
            <v>1.7.2.</v>
          </cell>
          <cell r="B127" t="str">
            <v>Разработка технического задания проекта стратегии социально-экономического развития Приморского края</v>
          </cell>
        </row>
        <row r="129">
          <cell r="A129" t="str">
            <v>1.7.3.</v>
          </cell>
          <cell r="B129" t="str">
            <v>Разработка проекта стратегии социально-экономического развития Приморского края</v>
          </cell>
        </row>
        <row r="131">
          <cell r="A131" t="str">
            <v>1.8.</v>
          </cell>
          <cell r="B131" t="str">
            <v>Основное мероприятие «Обеспечение выполнения комплекса работ по реализации плана статистических работ»</v>
          </cell>
        </row>
        <row r="133">
          <cell r="A133" t="str">
            <v>1.8.1.</v>
          </cell>
          <cell r="B133" t="str">
            <v>Формирование и получение экономико-статистической информации</v>
          </cell>
        </row>
        <row r="142">
          <cell r="A142" t="str">
            <v>2.1.2.</v>
          </cell>
          <cell r="B142" t="str">
            <v>Предоставление субсидий АНО «Региональный центр координации поддержки экспортно ориентированных субъектов малого и среднего предпринимательства Приморского края» на возмещение затрат, связанных с обеспечением ее деятельности</v>
          </cell>
        </row>
        <row r="145">
          <cell r="A145" t="str">
            <v>2.1.3.</v>
          </cell>
          <cell r="B145" t="str">
            <v>Создание  АНО «Региональный центр координации поддержки экспортно ориентированных субъектов малого и среднего предпринимательства Приморского края», в том числе посредством предоставления субсидии из краевого бюджета Приморского края – в виде имущественно</v>
          </cell>
        </row>
        <row r="152">
          <cell r="A152" t="str">
            <v>2.2.1.</v>
          </cell>
          <cell r="B152" t="str">
            <v>Финансовая поддержка субъектов малого и среднего предпринимательства, производящих и реализующих товары (работы, услуги), предназначенные для внутреннего рынка Российской Федерации, в виде предоставления субсидий с целью возмещения части затрат (планируем</v>
          </cell>
        </row>
        <row r="158">
          <cell r="A158" t="str">
            <v>2.2.3.</v>
          </cell>
          <cell r="B158" t="str">
            <v>Предоставление субсидий субъектам малого и среднего предпринимательства на возмещение части затрат, связанных с разработкой и внедрением инновационной продукции</v>
          </cell>
        </row>
        <row r="160">
          <cell r="A160" t="str">
            <v>2.2.4.</v>
          </cell>
          <cell r="B160" t="str">
            <v>Предоставление субсидий субъектам малого и среднего предпринимательства на возмещение части затрат, связанных с повышением энергоэффективности производства</v>
          </cell>
        </row>
        <row r="162">
          <cell r="A162" t="str">
            <v>2.2.5.</v>
          </cell>
          <cell r="B162" t="str">
            <v>Финансовая поддержка субъектов малого и среднего предпринимательства, производящих и реализующих товары (работы, услуги), предназначенные для экспорта</v>
          </cell>
        </row>
        <row r="165">
          <cell r="A165" t="str">
            <v>2.2.6.</v>
          </cell>
        </row>
        <row r="188">
          <cell r="A188" t="str">
            <v>3.</v>
          </cell>
        </row>
        <row r="189">
          <cell r="A189" t="str">
            <v>3.1.</v>
          </cell>
          <cell r="B189" t="str">
            <v>Основное мероприятие «Управление бюджетным процессом в Приморском крае»</v>
          </cell>
        </row>
        <row r="195">
          <cell r="A195" t="str">
            <v>3.1.1.</v>
          </cell>
          <cell r="B195" t="str">
            <v>Руководство и управление в сфере установленных функций органов государственной власти Приморского края</v>
          </cell>
        </row>
        <row r="201">
          <cell r="A201" t="str">
            <v>3.1.2.</v>
          </cell>
          <cell r="B201" t="str">
            <v>Расходы на совершенствование бюджетного процесса Приморского края</v>
          </cell>
        </row>
        <row r="207">
          <cell r="A207" t="str">
            <v>3.2.</v>
          </cell>
          <cell r="B207" t="str">
            <v>Основное мероприятие «Совершенствование межбюджетных отношений в Приморском крае»</v>
          </cell>
        </row>
        <row r="224">
          <cell r="A224" t="str">
            <v>3.2.1.</v>
          </cell>
          <cell r="B224" t="str">
            <v>Выравнивание бюджетной обеспеченности поселений</v>
          </cell>
        </row>
        <row r="227">
          <cell r="A227" t="str">
            <v>3.2.2.</v>
          </cell>
          <cell r="B227" t="str">
            <v>Выравнивание бюджетной обеспеченности муниципальных районов (городских округов)</v>
          </cell>
        </row>
        <row r="230">
          <cell r="A230" t="str">
            <v>3.2.3.</v>
          </cell>
          <cell r="B230" t="str">
            <v>Обеспечение сбалансированности бюджетов муниципальных образований</v>
          </cell>
        </row>
        <row r="233">
          <cell r="A233" t="str">
            <v>3.2.4.</v>
          </cell>
          <cell r="B233" t="str">
            <v>Поощрение за достигнутые результаты в работе по повышению качества управления бюджетным процессом органами местного самоуправления</v>
          </cell>
        </row>
        <row r="236">
          <cell r="A236" t="str">
            <v>3.2.5.</v>
          </cell>
          <cell r="B236" t="str">
            <v>Выравнивание бюджетной обеспеченности поселений, входящих в состав муниципальных районов</v>
          </cell>
        </row>
        <row r="239">
          <cell r="A239" t="str">
            <v>3.2.6.</v>
          </cell>
          <cell r="B239" t="str">
            <v>Создание условий для устойчивого исполнения бюджетов закрытых административно-территориальных образований</v>
          </cell>
        </row>
        <row r="242">
          <cell r="A242" t="str">
            <v>3.3.</v>
          </cell>
          <cell r="B242" t="str">
            <v>Основное мероприятие «Совершенствование управления государственным долгом Приморского края»</v>
          </cell>
        </row>
        <row r="249">
          <cell r="A249" t="str">
            <v>3.3.1.</v>
          </cell>
          <cell r="B249" t="str">
            <v>Обслуживание государственного долга Приморского края (за исключением реструктурированной задолженности)</v>
          </cell>
        </row>
        <row r="254">
          <cell r="A254" t="str">
            <v>3.3.2.</v>
          </cell>
          <cell r="B254" t="str">
            <v>Обслуживание государственного долга по реструктурированной задолженности по бюджетным кредитам Приморского края</v>
          </cell>
        </row>
      </sheetData>
      <sheetData sheetId="2" refreshError="1">
        <row r="27">
          <cell r="A27" t="str">
            <v>1.</v>
          </cell>
        </row>
        <row r="36">
          <cell r="A36" t="str">
            <v>1.1.</v>
          </cell>
        </row>
        <row r="43">
          <cell r="A43" t="str">
            <v>1.1.1.</v>
          </cell>
        </row>
        <row r="45">
          <cell r="H45">
            <v>0</v>
          </cell>
          <cell r="I45">
            <v>0</v>
          </cell>
          <cell r="J45">
            <v>0</v>
          </cell>
          <cell r="K45">
            <v>0</v>
          </cell>
        </row>
        <row r="50">
          <cell r="A50" t="str">
            <v>1.1.2.</v>
          </cell>
        </row>
        <row r="52">
          <cell r="H52">
            <v>29000</v>
          </cell>
        </row>
        <row r="57">
          <cell r="A57" t="str">
            <v>1.1.3.</v>
          </cell>
        </row>
        <row r="59">
          <cell r="H59">
            <v>0</v>
          </cell>
          <cell r="I59">
            <v>0</v>
          </cell>
          <cell r="J59">
            <v>0</v>
          </cell>
          <cell r="K59">
            <v>0</v>
          </cell>
        </row>
        <row r="64">
          <cell r="A64" t="str">
            <v>1.1.4.</v>
          </cell>
        </row>
        <row r="66">
          <cell r="H66">
            <v>0</v>
          </cell>
          <cell r="K66">
            <v>0</v>
          </cell>
        </row>
        <row r="71">
          <cell r="A71" t="str">
            <v>1.1.5.</v>
          </cell>
        </row>
        <row r="73">
          <cell r="H73">
            <v>0</v>
          </cell>
          <cell r="I73">
            <v>0</v>
          </cell>
          <cell r="J73">
            <v>0</v>
          </cell>
          <cell r="K73">
            <v>0</v>
          </cell>
        </row>
        <row r="78">
          <cell r="A78" t="str">
            <v>1.1.6.</v>
          </cell>
        </row>
        <row r="80">
          <cell r="H80">
            <v>0</v>
          </cell>
          <cell r="I80">
            <v>0</v>
          </cell>
          <cell r="J80">
            <v>0</v>
          </cell>
          <cell r="K80">
            <v>0</v>
          </cell>
        </row>
        <row r="85">
          <cell r="A85" t="str">
            <v>1.1.7.</v>
          </cell>
        </row>
        <row r="87">
          <cell r="H87">
            <v>0</v>
          </cell>
          <cell r="I87">
            <v>0</v>
          </cell>
          <cell r="J87">
            <v>0</v>
          </cell>
          <cell r="K87">
            <v>0</v>
          </cell>
        </row>
        <row r="92">
          <cell r="A92" t="str">
            <v>1.1.8.</v>
          </cell>
        </row>
        <row r="94">
          <cell r="H94">
            <v>1317.14</v>
          </cell>
          <cell r="K94">
            <v>0</v>
          </cell>
        </row>
        <row r="99">
          <cell r="A99" t="str">
            <v>1.1.9.</v>
          </cell>
        </row>
        <row r="101">
          <cell r="H101">
            <v>0</v>
          </cell>
          <cell r="I101">
            <v>0</v>
          </cell>
          <cell r="J101">
            <v>0</v>
          </cell>
          <cell r="K101">
            <v>0</v>
          </cell>
        </row>
        <row r="106">
          <cell r="A106" t="str">
            <v>1.2.</v>
          </cell>
        </row>
        <row r="113">
          <cell r="A113" t="str">
            <v>1.2.1.</v>
          </cell>
        </row>
        <row r="115">
          <cell r="H115">
            <v>200000</v>
          </cell>
        </row>
        <row r="120">
          <cell r="A120" t="str">
            <v>1.3.</v>
          </cell>
        </row>
        <row r="127">
          <cell r="A127" t="str">
            <v>1.3.1.</v>
          </cell>
        </row>
        <row r="129">
          <cell r="H129">
            <v>0</v>
          </cell>
          <cell r="I129">
            <v>0</v>
          </cell>
          <cell r="J129">
            <v>0</v>
          </cell>
          <cell r="K129">
            <v>0</v>
          </cell>
        </row>
        <row r="134">
          <cell r="A134" t="str">
            <v>1.4.</v>
          </cell>
        </row>
        <row r="138">
          <cell r="H138">
            <v>0</v>
          </cell>
          <cell r="I138">
            <v>0</v>
          </cell>
          <cell r="J138">
            <v>0</v>
          </cell>
          <cell r="K138">
            <v>0</v>
          </cell>
        </row>
        <row r="141">
          <cell r="A141" t="str">
            <v>1.4.1.</v>
          </cell>
        </row>
        <row r="148">
          <cell r="A148" t="str">
            <v>1.5.</v>
          </cell>
        </row>
        <row r="155">
          <cell r="A155" t="str">
            <v>1.5.1.</v>
          </cell>
        </row>
        <row r="157">
          <cell r="H157">
            <v>0</v>
          </cell>
          <cell r="I157">
            <v>0</v>
          </cell>
          <cell r="J157">
            <v>0</v>
          </cell>
          <cell r="K157">
            <v>0</v>
          </cell>
        </row>
        <row r="162">
          <cell r="A162" t="str">
            <v>1.6.</v>
          </cell>
        </row>
        <row r="169">
          <cell r="A169" t="str">
            <v>1.6.1.</v>
          </cell>
        </row>
        <row r="176">
          <cell r="A176" t="str">
            <v>1.6.2.</v>
          </cell>
        </row>
        <row r="178">
          <cell r="H178">
            <v>0</v>
          </cell>
          <cell r="I178">
            <v>0</v>
          </cell>
          <cell r="J178">
            <v>0</v>
          </cell>
          <cell r="K178">
            <v>0</v>
          </cell>
        </row>
        <row r="183">
          <cell r="A183" t="str">
            <v>1.6.3.</v>
          </cell>
        </row>
        <row r="185">
          <cell r="H185">
            <v>0</v>
          </cell>
          <cell r="I185">
            <v>0</v>
          </cell>
          <cell r="J185">
            <v>0</v>
          </cell>
          <cell r="K185">
            <v>0</v>
          </cell>
        </row>
        <row r="190">
          <cell r="A190" t="str">
            <v>1.7.</v>
          </cell>
        </row>
        <row r="198">
          <cell r="A198" t="str">
            <v>1.7.1.</v>
          </cell>
        </row>
        <row r="200">
          <cell r="H200">
            <v>12845.03</v>
          </cell>
        </row>
        <row r="205">
          <cell r="A205" t="str">
            <v>1.7.2.</v>
          </cell>
        </row>
        <row r="207">
          <cell r="H207">
            <v>0</v>
          </cell>
        </row>
        <row r="212">
          <cell r="A212" t="str">
            <v>1.7.3.</v>
          </cell>
        </row>
        <row r="214">
          <cell r="H214">
            <v>0</v>
          </cell>
        </row>
        <row r="219">
          <cell r="A219" t="str">
            <v>1.8.</v>
          </cell>
        </row>
        <row r="226">
          <cell r="A226" t="str">
            <v>1.8.1.</v>
          </cell>
        </row>
        <row r="387">
          <cell r="A387" t="str">
            <v>3.</v>
          </cell>
        </row>
        <row r="408">
          <cell r="A408" t="str">
            <v>3.1.2.</v>
          </cell>
          <cell r="B408" t="str">
            <v>Расходы на совершенствование бюджетного процесса Приморского края</v>
          </cell>
          <cell r="C408" t="str">
            <v>всего</v>
          </cell>
          <cell r="D408">
            <v>752</v>
          </cell>
          <cell r="E408">
            <v>0</v>
          </cell>
          <cell r="F408">
            <v>0</v>
          </cell>
          <cell r="G408">
            <v>2990</v>
          </cell>
          <cell r="H408">
            <v>32590</v>
          </cell>
          <cell r="I408">
            <v>32590</v>
          </cell>
          <cell r="J408">
            <v>32590</v>
          </cell>
          <cell r="K408">
            <v>32590</v>
          </cell>
          <cell r="L408">
            <v>32590</v>
          </cell>
          <cell r="M408">
            <v>165940</v>
          </cell>
        </row>
        <row r="422">
          <cell r="A422" t="str">
            <v>3.2.1.</v>
          </cell>
          <cell r="B422" t="str">
            <v>Выравнивание бюджетной обеспеченности поселений</v>
          </cell>
          <cell r="C422" t="str">
            <v>всего</v>
          </cell>
          <cell r="D422">
            <v>752</v>
          </cell>
          <cell r="E422">
            <v>49462</v>
          </cell>
          <cell r="F422">
            <v>47227</v>
          </cell>
          <cell r="G422">
            <v>50831.199999999997</v>
          </cell>
          <cell r="H422">
            <v>51894</v>
          </cell>
          <cell r="I422">
            <v>51894</v>
          </cell>
          <cell r="J422">
            <v>51894</v>
          </cell>
          <cell r="K422">
            <v>51894</v>
          </cell>
          <cell r="L422">
            <v>51894</v>
          </cell>
          <cell r="M422">
            <v>406990.2</v>
          </cell>
        </row>
        <row r="429">
          <cell r="A429" t="str">
            <v>3.2.2.</v>
          </cell>
        </row>
        <row r="436">
          <cell r="A436" t="str">
            <v>3.2.3.</v>
          </cell>
        </row>
        <row r="443">
          <cell r="A443" t="str">
            <v>3.2.4.</v>
          </cell>
        </row>
        <row r="450">
          <cell r="A450" t="str">
            <v>3.2.5.</v>
          </cell>
        </row>
        <row r="464">
          <cell r="A464" t="str">
            <v>3.3.</v>
          </cell>
        </row>
        <row r="471">
          <cell r="A471" t="str">
            <v>3.3.1.</v>
          </cell>
        </row>
        <row r="473">
          <cell r="H473">
            <v>994175.1</v>
          </cell>
          <cell r="I473">
            <v>994175.1</v>
          </cell>
          <cell r="J473">
            <v>994175.1</v>
          </cell>
          <cell r="K473">
            <v>994175.1</v>
          </cell>
        </row>
        <row r="478">
          <cell r="A478" t="str">
            <v>3.3.2.</v>
          </cell>
        </row>
        <row r="590">
          <cell r="A590" t="str">
            <v>5.</v>
          </cell>
        </row>
        <row r="598">
          <cell r="A598" t="str">
            <v>5.1.</v>
          </cell>
          <cell r="B598" t="str">
            <v>Основное мероприятие «Поддержка социально ориентированных некоммерческих организаций в Приморском крае»</v>
          </cell>
        </row>
        <row r="606">
          <cell r="A606" t="str">
            <v>5.1.1.</v>
          </cell>
          <cell r="B606" t="str">
            <v>Проведение социологического опроса по вопросам и проблемам деятельности СО НКО</v>
          </cell>
        </row>
        <row r="608">
          <cell r="H608">
            <v>300</v>
          </cell>
        </row>
        <row r="613">
          <cell r="A613" t="str">
            <v>5.1.2.</v>
          </cell>
          <cell r="B613" t="str">
            <v>Финансовая поддержка СО НКО путем предоставления субсидий из краевого бюджета на частичное возмещение расходов по реализации общественно значимых программ (проектов) по направлениям деятельности:</v>
          </cell>
        </row>
        <row r="616">
          <cell r="H616">
            <v>600</v>
          </cell>
        </row>
        <row r="621">
          <cell r="A621" t="str">
            <v>5.1.2.1.</v>
          </cell>
          <cell r="B621" t="str">
            <v>Социальная адаптация инвалидов и их семей</v>
          </cell>
        </row>
        <row r="623">
          <cell r="H623">
            <v>1100</v>
          </cell>
        </row>
        <row r="628">
          <cell r="A628" t="str">
            <v>5.1.2.2.</v>
          </cell>
          <cell r="B628" t="str">
            <v>Укрепление межнациональных, межэтнических и межконфессиональных отношений, профилактика экстремизма и ксенофобии</v>
          </cell>
        </row>
        <row r="630">
          <cell r="H630">
            <v>1100</v>
          </cell>
        </row>
        <row r="635">
          <cell r="A635" t="str">
            <v>5.1.2.3.</v>
          </cell>
          <cell r="B635" t="str">
            <v>Развитие институтов гражданского общества</v>
          </cell>
        </row>
        <row r="642">
          <cell r="A642" t="str">
            <v>5.1.2.4.</v>
          </cell>
          <cell r="B642" t="str">
            <v>Гражданско-патриотическое воспитание, краеведение</v>
          </cell>
        </row>
        <row r="644">
          <cell r="H644">
            <v>1100</v>
          </cell>
        </row>
        <row r="649">
          <cell r="A649" t="str">
            <v>5.1.2.5.</v>
          </cell>
          <cell r="B649" t="str">
            <v>Профилактика незаконного потребления наркотических средств и психотропных веществ, наркомании, социальная реабилитация, социальная и трудовая реинтеграция лиц, потребляющих наркотические средства или психотропные вещества</v>
          </cell>
        </row>
        <row r="651">
          <cell r="H651">
            <v>600</v>
          </cell>
        </row>
        <row r="656">
          <cell r="A656" t="str">
            <v>5.1.3.</v>
          </cell>
          <cell r="B656" t="str">
            <v>Имущественная поддержка СО НКО</v>
          </cell>
        </row>
        <row r="663">
          <cell r="A663" t="str">
            <v>5.1.3.1.</v>
          </cell>
          <cell r="B663" t="str">
            <v xml:space="preserve">Предоставление во владение и (или) в пользование СО НКО имущества Приморского края </v>
          </cell>
        </row>
        <row r="665">
          <cell r="H665">
            <v>0</v>
          </cell>
          <cell r="I665">
            <v>0</v>
          </cell>
          <cell r="J665">
            <v>0</v>
          </cell>
          <cell r="K665">
            <v>0</v>
          </cell>
        </row>
        <row r="670">
          <cell r="A670" t="str">
            <v>5.1.4.</v>
          </cell>
          <cell r="B670" t="str">
            <v>Информационная поддержка СО НКО</v>
          </cell>
        </row>
        <row r="677">
          <cell r="A677" t="str">
            <v>5.1.4.1.</v>
          </cell>
          <cell r="B677" t="str">
            <v>Создание и обеспечение функционирования раздела на сайте Администрации Приморского края по поддержке СО НКО</v>
          </cell>
        </row>
        <row r="679">
          <cell r="H679">
            <v>0</v>
          </cell>
          <cell r="I679">
            <v>0</v>
          </cell>
          <cell r="J679">
            <v>0</v>
          </cell>
          <cell r="K679">
            <v>0</v>
          </cell>
        </row>
        <row r="684">
          <cell r="A684" t="str">
            <v>5.1.4.2.</v>
          </cell>
          <cell r="B684" t="str">
            <v xml:space="preserve">Обеспечение  освещения деятельности СО НКО, благотворительной деятельности и добровольчества в средствах массовой информации Приморского края </v>
          </cell>
        </row>
        <row r="686">
          <cell r="H686">
            <v>0</v>
          </cell>
          <cell r="I686">
            <v>0</v>
          </cell>
          <cell r="J686">
            <v>0</v>
          </cell>
          <cell r="K686">
            <v>0</v>
          </cell>
        </row>
        <row r="691">
          <cell r="A691" t="str">
            <v>5.1.4.3.</v>
          </cell>
          <cell r="B691" t="str">
            <v>Формирование и ведение краевого реестра СО НКО – получателей поддержки</v>
          </cell>
        </row>
        <row r="693">
          <cell r="H693">
            <v>0</v>
          </cell>
          <cell r="I693">
            <v>0</v>
          </cell>
          <cell r="J693">
            <v>0</v>
          </cell>
          <cell r="K693">
            <v>0</v>
          </cell>
        </row>
        <row r="698">
          <cell r="A698" t="str">
            <v>5.2.</v>
          </cell>
          <cell r="B698" t="str">
            <v>Основное мероприятие «Поддержка иных общественных организаций в Приморском крае»</v>
          </cell>
        </row>
        <row r="705">
          <cell r="A705" t="str">
            <v>5.2.1.</v>
          </cell>
          <cell r="B705" t="str">
            <v>Предоставление субсидий Приморской краевой организации общероссийской общественной организации «Всероссийское общество инвалидов»</v>
          </cell>
        </row>
        <row r="707">
          <cell r="H707">
            <v>8060</v>
          </cell>
        </row>
        <row r="712">
          <cell r="A712" t="str">
            <v>5.2.2.</v>
          </cell>
          <cell r="B712" t="str">
            <v>Предоставление субсидий Приморской краевой организации Общероссийской общественной организации инвалидов «Всероссийское ордена Трудового Красного Знамени общество слепых»</v>
          </cell>
        </row>
        <row r="714">
          <cell r="H714">
            <v>550</v>
          </cell>
        </row>
        <row r="719">
          <cell r="A719" t="str">
            <v>5.2.3.</v>
          </cell>
          <cell r="B719" t="str">
            <v>Предоставление субсидий Приморскому региональному отделению Общероссийской общественной организации инвалидов «Всероссийское общество глухих»</v>
          </cell>
        </row>
        <row r="721">
          <cell r="H721">
            <v>450</v>
          </cell>
        </row>
        <row r="726">
          <cell r="A726" t="str">
            <v>5.2.4.</v>
          </cell>
          <cell r="B726" t="str">
            <v>Предоставление субсидий Приморской краевой общественной организации ветеранов (пенсионеров) войны, труда, Вооруженных Сил и правоохранительных органов</v>
          </cell>
        </row>
        <row r="728">
          <cell r="H728">
            <v>10000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 2 (приложение №1)"/>
      <sheetName val="Приложение № 3 (труд.ресурсы)"/>
      <sheetName val="Приложение № 4 (приложение  (2"/>
      <sheetName val="Приложение № 5 (приложение №4)"/>
      <sheetName val="Приложение № 6 (приложение № 5)"/>
      <sheetName val="Приложение № 7 (приложение № 6)"/>
      <sheetName val="Лист1"/>
    </sheetNames>
    <sheetDataSet>
      <sheetData sheetId="0"/>
      <sheetData sheetId="1"/>
      <sheetData sheetId="2" refreshError="1"/>
      <sheetData sheetId="3"/>
      <sheetData sheetId="4" refreshError="1">
        <row r="10">
          <cell r="B10" t="str">
            <v>Государственная программа Приморского края «Экономическое развитие и инновационная экономика Приморского     края»    на    2013 - 2020 годы</v>
          </cell>
        </row>
        <row r="57">
          <cell r="B57" t="str">
            <v>Предоставление  субсидий из краевого бюджета бюджетам монопрофильных муниципальных образований Приморского края на реализацию мероприятий по поддержке и развитию социальной и инженерной инфраструктуры комплексных инвестиционных планов модернизации      мо</v>
          </cell>
        </row>
      </sheetData>
      <sheetData sheetId="5">
        <row r="10">
          <cell r="B10" t="str">
            <v>Государственная программа Приморского края «Экономическое развитие и инновационная экономика Приморского     края»    на    2013 - 2020 годы</v>
          </cell>
        </row>
        <row r="36">
          <cell r="B36" t="str">
            <v xml:space="preserve">Основное мероприятие «Создание благоприятных условий для привлечения инвестиций в экономику Приморского края»
</v>
          </cell>
        </row>
        <row r="43">
          <cell r="B43" t="str">
            <v>Предоставление автономной некоммерческой  организации (далее - АНО) «Агентство по привлечению инвестиций в Приморский край»  субсидии из краевого бюджета на осуществление уставной деятельности</v>
          </cell>
        </row>
        <row r="50">
          <cell r="B50" t="str">
            <v>Предоставление АНО «Инвестиционное Агентство Приморского края»  субсидии из краевого бюджета на осуществление уставной деятельности</v>
          </cell>
        </row>
        <row r="57">
          <cell r="B57" t="str">
            <v>Организация ежегодного Тихоокеанского экономического конгресса</v>
          </cell>
        </row>
        <row r="64">
          <cell r="B64" t="str">
            <v>Организация работы по оценке инвестиционной привлекательности Приморского края в рейтинговых исследованиях российских и зарубежных рейтинговых агентств</v>
          </cell>
        </row>
        <row r="71">
          <cell r="B71" t="str">
            <v>Создание и программное сопровождение многоязычного интернет-портала об инвестиционной деятельности в Приморском крае</v>
          </cell>
        </row>
        <row r="78">
          <cell r="B78" t="str">
            <v>Разработка и издание печатного материала «Инвестиционный паспорт Приморского края»</v>
          </cell>
        </row>
        <row r="85">
          <cell r="B85" t="str">
            <v>Разработка и издание печатного материала «Каталог инвестиционных проектов Приморского края»</v>
          </cell>
        </row>
        <row r="92">
          <cell r="B92" t="str">
            <v>Создание (строительство, реконструкция) объектов инфраструктуры для краевых государственных нужд, необходимой для обеспечения функционирования инвестиционных проектов Приморского края</v>
          </cell>
        </row>
        <row r="99">
          <cell r="B99" t="str">
            <v>Обеспечение открытого информационного пространства инвестиционной деятельности</v>
          </cell>
        </row>
        <row r="106">
          <cell r="B106" t="str">
            <v>Основное мероприятие «Развитие особых экономических зон»</v>
          </cell>
        </row>
        <row r="113">
          <cell r="B113" t="str">
            <v>Взнос в уставный капитал акционерного общества «Владивосток Индастриал Сервис» в целях создания инновационной, инженерной, транспортной, социльной и иной инфраструктуры особой экономической зоны промышленно-производственнго типа в городе Владивостоке</v>
          </cell>
        </row>
        <row r="120">
          <cell r="B120" t="str">
            <v>Основное мероприятие «Содействие развитию моногородов»</v>
          </cell>
        </row>
        <row r="127">
          <cell r="B127" t="str">
            <v>Предоставление  субсидий из краевого бюджета бюджетам монопрофильных муниципальных образований Приморского края на реализацию мероприятий по поддержке и развитию социальной и инженерной инфраструктуры комплексных инвестиционных планов модернизации      мо</v>
          </cell>
        </row>
        <row r="134">
          <cell r="B134" t="str">
            <v>Основное мероприятие «Повышение качества оценки регулирующего воздействия нормативных правовых актов и их проектов</v>
          </cell>
        </row>
        <row r="141">
          <cell r="B141" t="str">
            <v>Повышение качества регуляторной среды для бизнеса</v>
          </cell>
        </row>
        <row r="148">
          <cell r="B148" t="str">
            <v>Основное мероприятие «Создание благоприятной конкурентной среды»</v>
          </cell>
        </row>
        <row r="155">
          <cell r="B155" t="str">
            <v>Мониторинг состояния и развития конкурентной среды на рынках товаров и услуг края</v>
          </cell>
        </row>
        <row r="162">
          <cell r="B162" t="str">
            <v>Основное мероприятие «Развитие государственного стратегического планирования»</v>
          </cell>
        </row>
        <row r="169">
          <cell r="B169" t="str">
            <v>Руководство и управление в сфере установленных функций органов государственной власти Приморского края</v>
          </cell>
        </row>
        <row r="171">
          <cell r="H171">
            <v>38220.06</v>
          </cell>
        </row>
        <row r="176">
          <cell r="B176" t="str">
            <v>Информационно-техническое сопровождение реализации государственной программы</v>
          </cell>
        </row>
        <row r="183">
          <cell r="B183" t="str">
            <v>Нормативно-правовое обеспечение создания условий для устойчивого экономического роста в Приморском крае</v>
          </cell>
        </row>
        <row r="190">
          <cell r="B190" t="str">
            <v>Основное мероприятие «Реализация механизмов стратегического управления социально-экономическим развитием Приморского края»</v>
          </cell>
        </row>
        <row r="198">
          <cell r="B198" t="str">
            <v>Руководство и управление в сфере установленных функций органов государственной власти Приморского края</v>
          </cell>
        </row>
        <row r="205">
          <cell r="B205" t="str">
            <v>Разработка технического задания проекта стратегии социально-экономического развития Приморского края</v>
          </cell>
        </row>
        <row r="212">
          <cell r="B212" t="str">
            <v>Разработка проекта стратегии социально-экономического развития Приморского края</v>
          </cell>
        </row>
        <row r="219">
          <cell r="B219" t="str">
            <v>Основное мероприятие «Обеспечение выполнения комплекса работ по реализации плана статистических работ»</v>
          </cell>
        </row>
        <row r="226">
          <cell r="B226" t="str">
            <v>Формирование и получение экономико-статистической информации</v>
          </cell>
        </row>
        <row r="228">
          <cell r="H228">
            <v>829.41</v>
          </cell>
        </row>
        <row r="394">
          <cell r="B394" t="str">
            <v>Основное мероприятие «Управление бюджетным процессом в Приморском крае»</v>
          </cell>
        </row>
        <row r="401">
          <cell r="B401" t="str">
            <v>Руководство и управление в сфере установленных функций органов государственной власти Приморского края</v>
          </cell>
        </row>
        <row r="408">
          <cell r="B408" t="str">
            <v>Расходы на совершенствование бюджетного процесса Приморского края</v>
          </cell>
        </row>
        <row r="415">
          <cell r="B415" t="str">
            <v>Основное мероприятие «Совершенствование межбюджетных отношений в Приморском крае»</v>
          </cell>
        </row>
        <row r="422">
          <cell r="B422" t="str">
            <v>Выравнивание бюджетной обеспеченности поселений</v>
          </cell>
        </row>
        <row r="424">
          <cell r="H424">
            <v>51894</v>
          </cell>
          <cell r="I424">
            <v>51894</v>
          </cell>
          <cell r="J424">
            <v>51894</v>
          </cell>
        </row>
        <row r="429">
          <cell r="B429" t="str">
            <v>Выравнивание бюджетной обеспеченности муниципальных районов (городских округов)</v>
          </cell>
        </row>
        <row r="431">
          <cell r="H431">
            <v>894930</v>
          </cell>
          <cell r="I431">
            <v>894930</v>
          </cell>
          <cell r="J431">
            <v>894930</v>
          </cell>
        </row>
        <row r="436">
          <cell r="B436" t="str">
            <v>Обеспечение сбалансированности бюджетов муниципальных образований</v>
          </cell>
        </row>
        <row r="438">
          <cell r="H438">
            <v>250000</v>
          </cell>
          <cell r="I438">
            <v>250000</v>
          </cell>
          <cell r="J438">
            <v>250000</v>
          </cell>
        </row>
        <row r="443">
          <cell r="B443" t="str">
            <v>Поощрение за достигнутые результаты в работе по повышению качества управления бюджетным процессом органами местного самоуправления</v>
          </cell>
        </row>
        <row r="445">
          <cell r="H445">
            <v>10000</v>
          </cell>
          <cell r="I445">
            <v>10000</v>
          </cell>
          <cell r="J445">
            <v>10000</v>
          </cell>
        </row>
        <row r="450">
          <cell r="B450" t="str">
            <v>Выравнивание бюджетной обеспеченности поселений, входящих в состав муниципальных районов</v>
          </cell>
        </row>
        <row r="452">
          <cell r="H452">
            <v>300045</v>
          </cell>
          <cell r="I452">
            <v>300045</v>
          </cell>
          <cell r="J452">
            <v>300045</v>
          </cell>
        </row>
        <row r="464">
          <cell r="B464" t="str">
            <v>Основное мероприятие «Совершенствование управления государственным долгом Приморского края»</v>
          </cell>
        </row>
        <row r="471">
          <cell r="B471" t="str">
            <v>Обслуживание государственного долга Приморского края (за исключением реструктурированной задолженности)</v>
          </cell>
        </row>
        <row r="473">
          <cell r="H473">
            <v>994175.1</v>
          </cell>
          <cell r="I473">
            <v>994175.1</v>
          </cell>
          <cell r="J473">
            <v>994175.1</v>
          </cell>
          <cell r="K473">
            <v>994175.1</v>
          </cell>
        </row>
        <row r="478">
          <cell r="B478" t="str">
            <v>Обслуживание государственного долга по реструктурированной задолженности по бюджетным кредитам Приморского края</v>
          </cell>
        </row>
        <row r="480">
          <cell r="H480">
            <v>119.3</v>
          </cell>
          <cell r="I480">
            <v>119.3</v>
          </cell>
          <cell r="J480">
            <v>119.3</v>
          </cell>
          <cell r="K480">
            <v>119.3</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 val="Лист3"/>
    </sheetNames>
    <sheetDataSet>
      <sheetData sheetId="0">
        <row r="21">
          <cell r="H21">
            <v>3.8680000000000003</v>
          </cell>
        </row>
      </sheetData>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Приложение № 12"/>
    </sheetNames>
    <sheetDataSet>
      <sheetData sheetId="0" refreshError="1"/>
      <sheetData sheetId="1" refreshError="1">
        <row r="21">
          <cell r="K21">
            <v>139050.97500000001</v>
          </cell>
        </row>
        <row r="22">
          <cell r="J22">
            <v>0</v>
          </cell>
          <cell r="K22">
            <v>0</v>
          </cell>
        </row>
        <row r="23">
          <cell r="K23">
            <v>14553.7</v>
          </cell>
        </row>
        <row r="30">
          <cell r="J30">
            <v>0</v>
          </cell>
          <cell r="K30">
            <v>0</v>
          </cell>
        </row>
        <row r="47">
          <cell r="I47">
            <v>0</v>
          </cell>
          <cell r="K47">
            <v>0</v>
          </cell>
        </row>
        <row r="53">
          <cell r="J53">
            <v>0</v>
          </cell>
          <cell r="K53">
            <v>0</v>
          </cell>
        </row>
        <row r="130">
          <cell r="J130">
            <v>35283.955000000002</v>
          </cell>
          <cell r="K130">
            <v>35283.955000000002</v>
          </cell>
        </row>
        <row r="134">
          <cell r="J134">
            <v>829.4</v>
          </cell>
        </row>
        <row r="151">
          <cell r="K151">
            <v>103668.8</v>
          </cell>
        </row>
        <row r="156">
          <cell r="K156">
            <v>103668.8</v>
          </cell>
        </row>
        <row r="157">
          <cell r="K157">
            <v>0</v>
          </cell>
        </row>
        <row r="175">
          <cell r="J175">
            <v>51715.449000000001</v>
          </cell>
          <cell r="K175">
            <v>51141.22</v>
          </cell>
        </row>
        <row r="178">
          <cell r="J178">
            <v>1018620.07</v>
          </cell>
          <cell r="K178">
            <v>1018272</v>
          </cell>
        </row>
        <row r="181">
          <cell r="K181">
            <v>850000</v>
          </cell>
        </row>
        <row r="184">
          <cell r="J184">
            <v>10000</v>
          </cell>
          <cell r="K184">
            <v>10000</v>
          </cell>
        </row>
        <row r="187">
          <cell r="J187">
            <v>292077.45699999999</v>
          </cell>
          <cell r="K187">
            <v>290336.92</v>
          </cell>
        </row>
        <row r="190">
          <cell r="K190">
            <v>3768.96</v>
          </cell>
        </row>
        <row r="197">
          <cell r="K197">
            <v>0</v>
          </cell>
        </row>
        <row r="201">
          <cell r="J201">
            <v>3768.962</v>
          </cell>
          <cell r="K201">
            <v>3768.96</v>
          </cell>
        </row>
        <row r="210">
          <cell r="J210">
            <v>325645.42</v>
          </cell>
        </row>
        <row r="211">
          <cell r="A211" t="str">
            <v>4.1.4</v>
          </cell>
          <cell r="B211" t="str">
            <v>Предоставление из краевого бюджета субсидий подведомственному краевому государственному бюджетному учреждению «Центр кадастровой оценки Приморского края» на финансовое обеспечение выполнения государственного задания на оказание государственных услуг (выполнение работ)</v>
          </cell>
        </row>
        <row r="212">
          <cell r="A212" t="str">
            <v>4.1.5</v>
          </cell>
          <cell r="B212" t="str">
            <v>Предоставление из краевого бюджета субсидий подведомственному краевому государственному бюджетному учреждению «Центр кадастровой оценки Приморского края» на иные цели, не связанные с возмещением нормативных затрат при оказании государственных услуг (выполнении работ) в соответствии с государственным заданием (приобретение краевыми государственными учреждениями недвижимого, особо ценного и другого движимого имущества (основные средства)</v>
          </cell>
          <cell r="J212">
            <v>4150</v>
          </cell>
        </row>
        <row r="217">
          <cell r="J217">
            <v>2300</v>
          </cell>
        </row>
        <row r="218">
          <cell r="A218" t="str">
            <v>4.2.5</v>
          </cell>
          <cell r="B218" t="str">
            <v xml:space="preserve">Предоставление из краевого бюджета субсидий подведомственному краевому государственному бюджетному учреждению "Хозяйственное управление администрации края" на иные цели, не связанные с возмещением нормативных затрат при оказании государственных услуг (выполнении работ) в соответствии с государственным заданием (Мероприятия по обеспечению требований пожарной безопасности в краевых государственных учреждениях Приморского края)
</v>
          </cell>
          <cell r="K218">
            <v>0</v>
          </cell>
        </row>
        <row r="219">
          <cell r="A219" t="str">
            <v>4.2.6</v>
          </cell>
          <cell r="B219" t="str">
            <v xml:space="preserve">Обеспечение деятельности подведомственного краевого государственного казенного учреждения "Представительство Администрации Приморского края при Правительстве Российской Федерации"
</v>
          </cell>
          <cell r="J219">
            <v>63912.25</v>
          </cell>
        </row>
        <row r="221">
          <cell r="K221">
            <v>0</v>
          </cell>
        </row>
        <row r="222">
          <cell r="A222" t="str">
            <v>4.3.2</v>
          </cell>
          <cell r="B222" t="str">
            <v xml:space="preserve">Предоставление из краевого бюджета субсидии на иные цели ГБУ "Хозяйственное управление администрации края" (мероприятия по технологическому присоединению к сетям электроснабжения комплекса зданий в б. Боярин, о. Русский, г. Владивосток)
</v>
          </cell>
          <cell r="K222">
            <v>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 1"/>
      <sheetName val="Приложение № 2 (труд.ресурсы)"/>
      <sheetName val="Приложение № 1 (показатели)"/>
      <sheetName val="Приложение № 2 (труд.ресурс (2"/>
      <sheetName val="Приложение № 2 (степени выпол.)"/>
      <sheetName val="Приложение № 3 (прогноз)"/>
      <sheetName val="Приложение № 4 (краевой б)"/>
      <sheetName val="Приложение № 5 (все источники)"/>
      <sheetName val="Приложение № 4"/>
      <sheetName val="Приложение 6"/>
      <sheetName val="Лист2"/>
    </sheetNames>
    <sheetDataSet>
      <sheetData sheetId="0"/>
      <sheetData sheetId="1"/>
      <sheetData sheetId="2"/>
      <sheetData sheetId="3"/>
      <sheetData sheetId="4"/>
      <sheetData sheetId="5"/>
      <sheetData sheetId="6">
        <row r="135">
          <cell r="B135" t="str">
            <v>Подпрограмма № 2 «Развитие малого и среднего предпринимательства в Приморском крае» на 2013-2020 годы</v>
          </cell>
        </row>
        <row r="188">
          <cell r="B188" t="str">
            <v>Подпрограмма № 3 «Долгосрочное финансовое планирование и организация бюджетного процесса, совершенствование межбюджетных отношений в Приморском    крае»     на     2013 -    2020 годы</v>
          </cell>
        </row>
      </sheetData>
      <sheetData sheetId="7"/>
      <sheetData sheetId="8"/>
      <sheetData sheetId="9"/>
      <sheetData sheetId="1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sheetName val="Приложение № 2"/>
      <sheetName val="Приложение № 3 "/>
      <sheetName val="Приложение № 4"/>
      <sheetName val="Приложение № 5"/>
      <sheetName val="Приложение № 6"/>
      <sheetName val="Приложение № 7 (эффективность)"/>
      <sheetName val="Лист1"/>
    </sheetNames>
    <sheetDataSet>
      <sheetData sheetId="0">
        <row r="12">
          <cell r="A12" t="str">
            <v>Государственная программа Приморского края "Экономическое развитие и инновационная экономика Приморского края" на 2013 - 2017 годы</v>
          </cell>
        </row>
        <row r="71">
          <cell r="A71" t="str">
            <v>Подпрограмма № 6. "Поддержка социально ориентированных некоммерческих и иных общественных организаций в Приморском крае" на 2014 - 2017 годы</v>
          </cell>
        </row>
      </sheetData>
      <sheetData sheetId="1"/>
      <sheetData sheetId="2"/>
      <sheetData sheetId="3"/>
      <sheetData sheetId="4"/>
      <sheetData sheetId="5"/>
      <sheetData sheetId="6"/>
      <sheetData sheetId="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sheetName val="Лист6"/>
      <sheetName val="Приложение № 2"/>
      <sheetName val="Приложение 3"/>
      <sheetName val="Приложение № 4"/>
      <sheetName val="Приложение № 5"/>
      <sheetName val="Приложение 6"/>
      <sheetName val="Приложение № 7"/>
      <sheetName val="ЭФФЕКТИВНОСТЬ "/>
      <sheetName val="Лист1"/>
    </sheetNames>
    <sheetDataSet>
      <sheetData sheetId="0" refreshError="1"/>
      <sheetData sheetId="1" refreshError="1"/>
      <sheetData sheetId="2" refreshError="1">
        <row r="125">
          <cell r="B125" t="str">
            <v>Подпрограмма № 3 «Долгосрочное финансовое планирование и организация бюджетного процесса, совершенствование межбюджетных отношений в Приморском    крае»     на     2013 -    2020 годы</v>
          </cell>
        </row>
      </sheetData>
      <sheetData sheetId="3" refreshError="1"/>
      <sheetData sheetId="4" refreshError="1">
        <row r="223">
          <cell r="B223" t="str">
            <v>Подпрограмма N 5 "Поддержка социально ориентированных некоммерческих и иных общественных организаций в Приморском крае" на 2014-2020 годы *</v>
          </cell>
        </row>
      </sheetData>
      <sheetData sheetId="5" refreshError="1"/>
      <sheetData sheetId="6" refreshError="1"/>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 9 (показатели)"/>
      <sheetName val="прил 10 (мероприятия)"/>
      <sheetName val="прил 12 (краевые)"/>
      <sheetName val="прил 13 (все ресурсы)"/>
      <sheetName val="прил 14"/>
      <sheetName val="эффективность"/>
    </sheetNames>
    <sheetDataSet>
      <sheetData sheetId="0"/>
      <sheetData sheetId="1"/>
      <sheetData sheetId="2"/>
      <sheetData sheetId="3">
        <row r="8">
          <cell r="Q8">
            <v>0</v>
          </cell>
        </row>
        <row r="715">
          <cell r="Q715">
            <v>0</v>
          </cell>
        </row>
        <row r="1240">
          <cell r="Q1240">
            <v>0</v>
          </cell>
        </row>
      </sheetData>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sheetName val="Лист6"/>
      <sheetName val="Приложение № 2"/>
      <sheetName val="Приложение 3"/>
      <sheetName val="Приложение № 4"/>
      <sheetName val="Приложение № 5"/>
      <sheetName val="Приложение 6"/>
      <sheetName val="Приложение № 7"/>
      <sheetName val="ЭФФЕКТИВНОСТЬ "/>
      <sheetName val="Эффект Хитров"/>
    </sheetNames>
    <sheetDataSet>
      <sheetData sheetId="0"/>
      <sheetData sheetId="1"/>
      <sheetData sheetId="2"/>
      <sheetData sheetId="3"/>
      <sheetData sheetId="4">
        <row r="20">
          <cell r="B20" t="str">
            <v>Подпрограмма №  1 «Улучшение инвестиционного климата в Приморском крае»  на 2013-2021 годы</v>
          </cell>
        </row>
      </sheetData>
      <sheetData sheetId="5"/>
      <sheetData sheetId="6"/>
      <sheetData sheetId="7"/>
      <sheetData sheetId="8"/>
      <sheetData sheetId="9"/>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rimorsky.ru/upload/medialibrary/a2f/a2fdafbe0fa09e33dfbe140707b17e12.xlsx&#1054;&#1090;&#1095;&#1077;&#1090;%20&#1082;&#1086;&#1085;&#1089;&#1086;&#1083;&#1080;&#1076;&#1080;&#1088;&#1086;&#1074;&#1072;&#1085;&#1085;&#1086;&#1075;&#1086;%20&#1073;&#1102;&#1076;&#1078;&#1077;&#1090;&#1072;%20&#1055;&#1088;&#1080;&#1084;&#1086;&#1088;&#1089;&#1082;&#1086;&#1075;&#1086;%20&#1082;&#1088;&#1072;&#1103;%20&#1085;&#1072;%2001.01.201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V63"/>
  <sheetViews>
    <sheetView view="pageBreakPreview" zoomScale="70" zoomScaleNormal="70" zoomScaleSheetLayoutView="70" zoomScalePageLayoutView="70" workbookViewId="0">
      <selection activeCell="V13" sqref="V13"/>
    </sheetView>
  </sheetViews>
  <sheetFormatPr defaultRowHeight="18.75" x14ac:dyDescent="0.25"/>
  <cols>
    <col min="1" max="1" width="6" style="203" customWidth="1"/>
    <col min="2" max="2" width="40" style="11" customWidth="1"/>
    <col min="3" max="3" width="9.42578125" style="11" customWidth="1"/>
    <col min="4" max="4" width="20.28515625" style="13" customWidth="1"/>
    <col min="5" max="5" width="15.42578125" style="13" bestFit="1" customWidth="1"/>
    <col min="6" max="6" width="14" style="19" customWidth="1"/>
    <col min="7" max="7" width="91.42578125" style="11" customWidth="1"/>
    <col min="8" max="8" width="42.28515625" style="232" customWidth="1"/>
    <col min="9" max="9" width="21.28515625" style="215" customWidth="1"/>
    <col min="10" max="10" width="9.5703125" style="11" hidden="1" customWidth="1"/>
    <col min="11" max="11" width="13" style="11" hidden="1" customWidth="1"/>
    <col min="12" max="12" width="13.85546875" style="11" hidden="1" customWidth="1"/>
    <col min="13" max="13" width="21.140625" style="356" hidden="1" customWidth="1"/>
    <col min="14" max="14" width="21.5703125" style="356" hidden="1" customWidth="1"/>
    <col min="15" max="16" width="9.140625" style="11" hidden="1" customWidth="1"/>
    <col min="17" max="22" width="9.140625" style="11"/>
    <col min="23" max="16384" width="9.140625" style="3"/>
  </cols>
  <sheetData>
    <row r="1" spans="1:14" x14ac:dyDescent="0.25">
      <c r="A1" s="356"/>
      <c r="B1" s="26"/>
      <c r="C1" s="26"/>
      <c r="D1" s="26"/>
      <c r="E1" s="26"/>
      <c r="F1" s="26"/>
      <c r="G1" s="26"/>
      <c r="H1" s="227"/>
      <c r="I1" s="215" t="s">
        <v>833</v>
      </c>
    </row>
    <row r="2" spans="1:14" x14ac:dyDescent="0.25">
      <c r="A2" s="452" t="s">
        <v>0</v>
      </c>
      <c r="B2" s="452"/>
      <c r="C2" s="452"/>
      <c r="D2" s="452"/>
      <c r="E2" s="452"/>
      <c r="F2" s="452"/>
      <c r="G2" s="452"/>
      <c r="H2" s="452"/>
    </row>
    <row r="3" spans="1:14" x14ac:dyDescent="0.25">
      <c r="A3" s="452" t="s">
        <v>1</v>
      </c>
      <c r="B3" s="452"/>
      <c r="C3" s="452"/>
      <c r="D3" s="452"/>
      <c r="E3" s="452"/>
      <c r="F3" s="452"/>
      <c r="G3" s="452"/>
      <c r="H3" s="452"/>
    </row>
    <row r="4" spans="1:14" x14ac:dyDescent="0.25">
      <c r="A4" s="453" t="s">
        <v>131</v>
      </c>
      <c r="B4" s="453"/>
      <c r="C4" s="453"/>
      <c r="D4" s="453"/>
      <c r="E4" s="453"/>
      <c r="F4" s="453"/>
      <c r="G4" s="453"/>
      <c r="H4" s="453"/>
    </row>
    <row r="5" spans="1:14" x14ac:dyDescent="0.25">
      <c r="A5" s="454" t="s">
        <v>2</v>
      </c>
      <c r="B5" s="454"/>
      <c r="C5" s="454"/>
      <c r="D5" s="454"/>
      <c r="E5" s="454"/>
      <c r="F5" s="454"/>
      <c r="G5" s="454"/>
      <c r="H5" s="454"/>
    </row>
    <row r="6" spans="1:14" x14ac:dyDescent="0.25">
      <c r="A6" s="455" t="s">
        <v>130</v>
      </c>
      <c r="B6" s="455"/>
      <c r="C6" s="455"/>
      <c r="D6" s="455"/>
      <c r="E6" s="455"/>
      <c r="F6" s="455"/>
      <c r="G6" s="455"/>
      <c r="H6" s="455"/>
    </row>
    <row r="7" spans="1:14" ht="19.5" thickBot="1" x14ac:dyDescent="0.3">
      <c r="A7" s="378"/>
      <c r="B7" s="12"/>
      <c r="C7" s="12"/>
      <c r="D7" s="12"/>
      <c r="E7" s="12"/>
      <c r="F7" s="20"/>
      <c r="G7" s="12"/>
      <c r="H7" s="228"/>
    </row>
    <row r="8" spans="1:14" ht="34.5" customHeight="1" x14ac:dyDescent="0.25">
      <c r="A8" s="460" t="s">
        <v>31</v>
      </c>
      <c r="B8" s="465" t="s">
        <v>3</v>
      </c>
      <c r="C8" s="465" t="s">
        <v>32</v>
      </c>
      <c r="D8" s="465" t="s">
        <v>4</v>
      </c>
      <c r="E8" s="465"/>
      <c r="F8" s="465"/>
      <c r="G8" s="465" t="s">
        <v>5</v>
      </c>
      <c r="H8" s="462" t="s">
        <v>41</v>
      </c>
      <c r="I8" s="457" t="s">
        <v>43</v>
      </c>
      <c r="M8" s="456" t="s">
        <v>918</v>
      </c>
      <c r="N8" s="456"/>
    </row>
    <row r="9" spans="1:14" ht="15.75" x14ac:dyDescent="0.25">
      <c r="A9" s="461"/>
      <c r="B9" s="464"/>
      <c r="C9" s="464"/>
      <c r="D9" s="464" t="s">
        <v>6</v>
      </c>
      <c r="E9" s="464" t="s">
        <v>7</v>
      </c>
      <c r="F9" s="464"/>
      <c r="G9" s="464"/>
      <c r="H9" s="463"/>
      <c r="I9" s="458"/>
      <c r="M9" s="456"/>
      <c r="N9" s="456"/>
    </row>
    <row r="10" spans="1:14" ht="56.25" customHeight="1" x14ac:dyDescent="0.25">
      <c r="A10" s="461"/>
      <c r="B10" s="464"/>
      <c r="C10" s="464"/>
      <c r="D10" s="464"/>
      <c r="E10" s="355" t="s">
        <v>8</v>
      </c>
      <c r="F10" s="355" t="s">
        <v>9</v>
      </c>
      <c r="G10" s="464"/>
      <c r="H10" s="463"/>
      <c r="I10" s="458"/>
      <c r="L10" s="14"/>
      <c r="M10" s="352" t="s">
        <v>919</v>
      </c>
      <c r="N10" s="352" t="s">
        <v>920</v>
      </c>
    </row>
    <row r="11" spans="1:14" x14ac:dyDescent="0.25">
      <c r="A11" s="353">
        <v>1</v>
      </c>
      <c r="B11" s="355">
        <v>2</v>
      </c>
      <c r="C11" s="355">
        <v>3</v>
      </c>
      <c r="D11" s="355">
        <v>4</v>
      </c>
      <c r="E11" s="355">
        <v>5</v>
      </c>
      <c r="F11" s="355">
        <v>6</v>
      </c>
      <c r="G11" s="355">
        <v>7</v>
      </c>
      <c r="H11" s="354">
        <v>8</v>
      </c>
      <c r="I11" s="459"/>
    </row>
    <row r="12" spans="1:14" ht="28.5" customHeight="1" x14ac:dyDescent="0.25">
      <c r="A12" s="723" t="s">
        <v>132</v>
      </c>
      <c r="B12" s="724"/>
      <c r="C12" s="724"/>
      <c r="D12" s="724"/>
      <c r="E12" s="724"/>
      <c r="F12" s="724"/>
      <c r="G12" s="724"/>
      <c r="H12" s="724"/>
      <c r="I12" s="324"/>
    </row>
    <row r="13" spans="1:14" ht="236.25" customHeight="1" x14ac:dyDescent="0.25">
      <c r="A13" s="325" t="s">
        <v>103</v>
      </c>
      <c r="B13" s="10" t="s">
        <v>714</v>
      </c>
      <c r="C13" s="9" t="s">
        <v>60</v>
      </c>
      <c r="D13" s="9" t="s">
        <v>715</v>
      </c>
      <c r="E13" s="9">
        <v>101.4</v>
      </c>
      <c r="F13" s="22">
        <v>101</v>
      </c>
      <c r="G13" s="725" t="s">
        <v>716</v>
      </c>
      <c r="H13" s="229" t="s">
        <v>717</v>
      </c>
      <c r="I13" s="326">
        <f>F13/E13</f>
        <v>0.99605522682445757</v>
      </c>
      <c r="J13" s="11">
        <v>1</v>
      </c>
      <c r="M13" s="441">
        <f>F13/E13</f>
        <v>0.99605522682445757</v>
      </c>
      <c r="N13" s="356">
        <v>1</v>
      </c>
    </row>
    <row r="14" spans="1:14" ht="86.25" customHeight="1" x14ac:dyDescent="0.25">
      <c r="A14" s="325" t="s">
        <v>86</v>
      </c>
      <c r="B14" s="10" t="s">
        <v>718</v>
      </c>
      <c r="C14" s="9" t="s">
        <v>60</v>
      </c>
      <c r="D14" s="22">
        <v>100.4</v>
      </c>
      <c r="E14" s="22">
        <v>102</v>
      </c>
      <c r="F14" s="22">
        <v>102</v>
      </c>
      <c r="G14" s="725" t="s">
        <v>719</v>
      </c>
      <c r="H14" s="230" t="s">
        <v>724</v>
      </c>
      <c r="I14" s="326">
        <f>F14/E14</f>
        <v>1</v>
      </c>
      <c r="J14" s="11">
        <v>1</v>
      </c>
      <c r="M14" s="356">
        <f>F14/E14</f>
        <v>1</v>
      </c>
      <c r="N14" s="356">
        <v>1</v>
      </c>
    </row>
    <row r="15" spans="1:14" ht="115.5" customHeight="1" x14ac:dyDescent="0.25">
      <c r="A15" s="325" t="s">
        <v>513</v>
      </c>
      <c r="B15" s="10" t="s">
        <v>827</v>
      </c>
      <c r="C15" s="9" t="s">
        <v>60</v>
      </c>
      <c r="D15" s="9" t="s">
        <v>720</v>
      </c>
      <c r="E15" s="9">
        <v>119.3</v>
      </c>
      <c r="F15" s="9">
        <v>119.3</v>
      </c>
      <c r="G15" s="725" t="s">
        <v>723</v>
      </c>
      <c r="H15" s="231" t="s">
        <v>725</v>
      </c>
      <c r="I15" s="326">
        <f>F15/E15</f>
        <v>1</v>
      </c>
      <c r="J15" s="11">
        <v>1</v>
      </c>
      <c r="M15" s="356">
        <f>F15/E15</f>
        <v>1</v>
      </c>
      <c r="N15" s="356">
        <v>1</v>
      </c>
    </row>
    <row r="16" spans="1:14" ht="53.25" customHeight="1" x14ac:dyDescent="0.25">
      <c r="A16" s="325" t="s">
        <v>104</v>
      </c>
      <c r="B16" s="10" t="s">
        <v>721</v>
      </c>
      <c r="C16" s="9" t="s">
        <v>828</v>
      </c>
      <c r="D16" s="9">
        <v>230000</v>
      </c>
      <c r="E16" s="9">
        <v>237300</v>
      </c>
      <c r="F16" s="9">
        <v>237300</v>
      </c>
      <c r="G16" s="725" t="s">
        <v>722</v>
      </c>
      <c r="H16" s="230" t="s">
        <v>725</v>
      </c>
      <c r="I16" s="326">
        <f>F16/E16</f>
        <v>1</v>
      </c>
      <c r="J16" s="35">
        <v>1</v>
      </c>
      <c r="M16" s="356">
        <f>F16/E16</f>
        <v>1</v>
      </c>
      <c r="N16" s="356">
        <v>1</v>
      </c>
    </row>
    <row r="17" spans="1:14" ht="139.5" customHeight="1" x14ac:dyDescent="0.25">
      <c r="A17" s="325" t="s">
        <v>56</v>
      </c>
      <c r="B17" s="10" t="s">
        <v>57</v>
      </c>
      <c r="C17" s="9" t="s">
        <v>60</v>
      </c>
      <c r="D17" s="355" t="s">
        <v>102</v>
      </c>
      <c r="E17" s="22">
        <v>32</v>
      </c>
      <c r="F17" s="21">
        <v>32</v>
      </c>
      <c r="G17" s="5" t="s">
        <v>137</v>
      </c>
      <c r="H17" s="327" t="s">
        <v>725</v>
      </c>
      <c r="I17" s="326">
        <f>F17/E17</f>
        <v>1</v>
      </c>
      <c r="J17" s="15">
        <v>1</v>
      </c>
      <c r="M17" s="356">
        <f>F17/E17</f>
        <v>1</v>
      </c>
      <c r="N17" s="356">
        <v>1</v>
      </c>
    </row>
    <row r="18" spans="1:14" ht="111" customHeight="1" x14ac:dyDescent="0.25">
      <c r="A18" s="325" t="s">
        <v>58</v>
      </c>
      <c r="B18" s="10" t="s">
        <v>59</v>
      </c>
      <c r="C18" s="9" t="s">
        <v>61</v>
      </c>
      <c r="D18" s="34">
        <v>1066157.3</v>
      </c>
      <c r="E18" s="22">
        <v>751909.9</v>
      </c>
      <c r="F18" s="34" t="s">
        <v>148</v>
      </c>
      <c r="G18" s="5" t="s">
        <v>150</v>
      </c>
      <c r="H18" s="233" t="s">
        <v>726</v>
      </c>
      <c r="I18" s="326" t="s">
        <v>869</v>
      </c>
      <c r="J18" s="15"/>
    </row>
    <row r="19" spans="1:14" ht="261" customHeight="1" x14ac:dyDescent="0.25">
      <c r="A19" s="328" t="s">
        <v>728</v>
      </c>
      <c r="B19" s="259" t="s">
        <v>729</v>
      </c>
      <c r="C19" s="258" t="s">
        <v>60</v>
      </c>
      <c r="D19" s="258">
        <v>95</v>
      </c>
      <c r="E19" s="258">
        <v>95</v>
      </c>
      <c r="F19" s="258">
        <v>95.9</v>
      </c>
      <c r="G19" s="260" t="s">
        <v>858</v>
      </c>
      <c r="H19" s="261" t="s">
        <v>730</v>
      </c>
      <c r="I19" s="326">
        <f t="shared" ref="I19:I62" si="0">F19/E19</f>
        <v>1.0094736842105263</v>
      </c>
      <c r="J19" s="15"/>
      <c r="M19" s="442">
        <f>F19/E19</f>
        <v>1.0094736842105263</v>
      </c>
      <c r="N19" s="356">
        <v>1</v>
      </c>
    </row>
    <row r="20" spans="1:14" ht="102.75" customHeight="1" x14ac:dyDescent="0.25">
      <c r="A20" s="328" t="s">
        <v>108</v>
      </c>
      <c r="B20" s="259" t="s">
        <v>736</v>
      </c>
      <c r="C20" s="262" t="s">
        <v>737</v>
      </c>
      <c r="D20" s="258">
        <v>91524.7</v>
      </c>
      <c r="E20" s="258">
        <v>94270.399999999994</v>
      </c>
      <c r="F20" s="258">
        <v>111696.88</v>
      </c>
      <c r="G20" s="263" t="s">
        <v>862</v>
      </c>
      <c r="H20" s="261" t="s">
        <v>863</v>
      </c>
      <c r="I20" s="326">
        <f t="shared" si="0"/>
        <v>1.1848563281793649</v>
      </c>
      <c r="J20" s="15">
        <v>1</v>
      </c>
      <c r="L20" s="11">
        <f>(F20/D20)*100</f>
        <v>122.04014872487974</v>
      </c>
      <c r="M20" s="442">
        <f>F20/E20</f>
        <v>1.1848563281793649</v>
      </c>
      <c r="N20" s="356">
        <v>1</v>
      </c>
    </row>
    <row r="21" spans="1:14" ht="35.25" customHeight="1" x14ac:dyDescent="0.25">
      <c r="A21" s="726" t="s">
        <v>705</v>
      </c>
      <c r="B21" s="727"/>
      <c r="C21" s="727"/>
      <c r="D21" s="727"/>
      <c r="E21" s="727"/>
      <c r="F21" s="727"/>
      <c r="G21" s="727"/>
      <c r="H21" s="728"/>
      <c r="I21" s="326"/>
      <c r="J21" s="220">
        <f>J13+J14+J15+J16+J17+I19+J20</f>
        <v>7.0094736842105263</v>
      </c>
      <c r="K21" s="218"/>
      <c r="L21" s="218"/>
    </row>
    <row r="22" spans="1:14" ht="234.75" customHeight="1" x14ac:dyDescent="0.25">
      <c r="A22" s="353" t="s">
        <v>103</v>
      </c>
      <c r="B22" s="202" t="s">
        <v>706</v>
      </c>
      <c r="C22" s="319" t="s">
        <v>60</v>
      </c>
      <c r="D22" s="319">
        <v>16.5</v>
      </c>
      <c r="E22" s="319">
        <v>24</v>
      </c>
      <c r="F22" s="319">
        <v>15.3</v>
      </c>
      <c r="G22" s="202" t="s">
        <v>870</v>
      </c>
      <c r="H22" s="354" t="s">
        <v>707</v>
      </c>
      <c r="I22" s="326">
        <f t="shared" si="0"/>
        <v>0.63750000000000007</v>
      </c>
      <c r="J22" s="15"/>
      <c r="M22" s="356">
        <f t="shared" ref="M22:M27" si="1">F22/E22</f>
        <v>0.63750000000000007</v>
      </c>
      <c r="N22" s="356">
        <v>0.64</v>
      </c>
    </row>
    <row r="23" spans="1:14" ht="253.5" customHeight="1" x14ac:dyDescent="0.25">
      <c r="A23" s="353" t="s">
        <v>86</v>
      </c>
      <c r="B23" s="202" t="s">
        <v>708</v>
      </c>
      <c r="C23" s="319" t="s">
        <v>60</v>
      </c>
      <c r="D23" s="319">
        <v>6.8</v>
      </c>
      <c r="E23" s="319">
        <v>17.5</v>
      </c>
      <c r="F23" s="319">
        <v>7.9</v>
      </c>
      <c r="G23" s="202" t="s">
        <v>871</v>
      </c>
      <c r="H23" s="354" t="s">
        <v>709</v>
      </c>
      <c r="I23" s="326">
        <f t="shared" si="0"/>
        <v>0.45142857142857146</v>
      </c>
      <c r="J23" s="15"/>
      <c r="M23" s="356">
        <f t="shared" si="1"/>
        <v>0.45142857142857146</v>
      </c>
      <c r="N23" s="356">
        <v>0.45</v>
      </c>
    </row>
    <row r="24" spans="1:14" ht="265.5" customHeight="1" x14ac:dyDescent="0.25">
      <c r="A24" s="353" t="s">
        <v>513</v>
      </c>
      <c r="B24" s="202" t="s">
        <v>710</v>
      </c>
      <c r="C24" s="319" t="s">
        <v>66</v>
      </c>
      <c r="D24" s="319">
        <v>11.6</v>
      </c>
      <c r="E24" s="319">
        <v>17.8</v>
      </c>
      <c r="F24" s="319">
        <v>17.5</v>
      </c>
      <c r="G24" s="202" t="s">
        <v>872</v>
      </c>
      <c r="H24" s="354" t="s">
        <v>709</v>
      </c>
      <c r="I24" s="326">
        <f t="shared" si="0"/>
        <v>0.9831460674157303</v>
      </c>
      <c r="J24" s="15"/>
      <c r="M24" s="356">
        <f t="shared" si="1"/>
        <v>0.9831460674157303</v>
      </c>
      <c r="N24" s="356">
        <v>0.98</v>
      </c>
    </row>
    <row r="25" spans="1:14" ht="312" customHeight="1" x14ac:dyDescent="0.25">
      <c r="A25" s="353" t="s">
        <v>104</v>
      </c>
      <c r="B25" s="202" t="s">
        <v>711</v>
      </c>
      <c r="C25" s="319" t="s">
        <v>60</v>
      </c>
      <c r="D25" s="319">
        <v>100</v>
      </c>
      <c r="E25" s="319">
        <v>100</v>
      </c>
      <c r="F25" s="319">
        <v>100</v>
      </c>
      <c r="G25" s="202" t="s">
        <v>867</v>
      </c>
      <c r="H25" s="354" t="s">
        <v>727</v>
      </c>
      <c r="I25" s="326">
        <f t="shared" si="0"/>
        <v>1</v>
      </c>
      <c r="J25" s="15"/>
      <c r="M25" s="356">
        <f t="shared" si="1"/>
        <v>1</v>
      </c>
      <c r="N25" s="356">
        <v>1</v>
      </c>
    </row>
    <row r="26" spans="1:14" ht="214.5" customHeight="1" x14ac:dyDescent="0.25">
      <c r="A26" s="353" t="s">
        <v>56</v>
      </c>
      <c r="B26" s="202" t="s">
        <v>712</v>
      </c>
      <c r="C26" s="319" t="s">
        <v>60</v>
      </c>
      <c r="D26" s="319">
        <v>100</v>
      </c>
      <c r="E26" s="319">
        <v>100</v>
      </c>
      <c r="F26" s="319">
        <v>100</v>
      </c>
      <c r="G26" s="202" t="s">
        <v>868</v>
      </c>
      <c r="H26" s="354" t="s">
        <v>727</v>
      </c>
      <c r="I26" s="326">
        <f t="shared" si="0"/>
        <v>1</v>
      </c>
      <c r="J26" s="15"/>
      <c r="M26" s="356">
        <f t="shared" si="1"/>
        <v>1</v>
      </c>
      <c r="N26" s="356">
        <v>1</v>
      </c>
    </row>
    <row r="27" spans="1:14" ht="144" customHeight="1" x14ac:dyDescent="0.25">
      <c r="A27" s="353" t="s">
        <v>58</v>
      </c>
      <c r="B27" s="202" t="s">
        <v>713</v>
      </c>
      <c r="C27" s="319" t="s">
        <v>67</v>
      </c>
      <c r="D27" s="319">
        <v>10</v>
      </c>
      <c r="E27" s="319">
        <v>10</v>
      </c>
      <c r="F27" s="319">
        <v>10</v>
      </c>
      <c r="G27" s="202" t="s">
        <v>873</v>
      </c>
      <c r="H27" s="354" t="s">
        <v>727</v>
      </c>
      <c r="I27" s="326">
        <f t="shared" si="0"/>
        <v>1</v>
      </c>
      <c r="M27" s="356">
        <f t="shared" si="1"/>
        <v>1</v>
      </c>
      <c r="N27" s="356">
        <v>1</v>
      </c>
    </row>
    <row r="28" spans="1:14" ht="41.25" customHeight="1" x14ac:dyDescent="0.25">
      <c r="A28" s="726" t="s">
        <v>133</v>
      </c>
      <c r="B28" s="727"/>
      <c r="C28" s="727"/>
      <c r="D28" s="727"/>
      <c r="E28" s="727"/>
      <c r="F28" s="727"/>
      <c r="G28" s="727"/>
      <c r="H28" s="728"/>
      <c r="I28" s="326"/>
      <c r="J28" s="216">
        <f>I22+I23+I24+I25+I26+I27</f>
        <v>5.0720746388443017</v>
      </c>
      <c r="K28" s="217"/>
      <c r="L28" s="217"/>
    </row>
    <row r="29" spans="1:14" ht="293.25" customHeight="1" x14ac:dyDescent="0.25">
      <c r="A29" s="353" t="s">
        <v>103</v>
      </c>
      <c r="B29" s="16" t="s">
        <v>62</v>
      </c>
      <c r="C29" s="355" t="s">
        <v>63</v>
      </c>
      <c r="D29" s="355">
        <v>939</v>
      </c>
      <c r="E29" s="23">
        <v>1854</v>
      </c>
      <c r="F29" s="355">
        <v>1965</v>
      </c>
      <c r="G29" s="17" t="s">
        <v>841</v>
      </c>
      <c r="H29" s="17" t="s">
        <v>866</v>
      </c>
      <c r="I29" s="326">
        <f t="shared" si="0"/>
        <v>1.0598705501618122</v>
      </c>
      <c r="J29" s="11">
        <v>1</v>
      </c>
      <c r="L29" s="11">
        <f>F29/D29</f>
        <v>2.0926517571884986</v>
      </c>
      <c r="M29" s="442">
        <f>F29/E29</f>
        <v>1.0598705501618122</v>
      </c>
      <c r="N29" s="356">
        <v>1</v>
      </c>
    </row>
    <row r="30" spans="1:14" ht="198" customHeight="1" x14ac:dyDescent="0.25">
      <c r="A30" s="353" t="s">
        <v>86</v>
      </c>
      <c r="B30" s="16" t="s">
        <v>149</v>
      </c>
      <c r="C30" s="355" t="s">
        <v>63</v>
      </c>
      <c r="D30" s="355">
        <v>46.6</v>
      </c>
      <c r="E30" s="9">
        <v>40</v>
      </c>
      <c r="F30" s="25">
        <v>47</v>
      </c>
      <c r="G30" s="5" t="s">
        <v>842</v>
      </c>
      <c r="H30" s="17" t="s">
        <v>866</v>
      </c>
      <c r="I30" s="326">
        <f t="shared" si="0"/>
        <v>1.175</v>
      </c>
      <c r="J30" s="11">
        <v>1</v>
      </c>
      <c r="L30" s="11">
        <f>F30/D30</f>
        <v>1.0085836909871244</v>
      </c>
      <c r="N30" s="356">
        <v>1</v>
      </c>
    </row>
    <row r="31" spans="1:14" ht="189" x14ac:dyDescent="0.25">
      <c r="A31" s="353" t="s">
        <v>513</v>
      </c>
      <c r="B31" s="16" t="s">
        <v>105</v>
      </c>
      <c r="C31" s="355" t="s">
        <v>107</v>
      </c>
      <c r="D31" s="355">
        <v>26.5</v>
      </c>
      <c r="E31" s="22">
        <v>28.6</v>
      </c>
      <c r="F31" s="25">
        <v>23.3</v>
      </c>
      <c r="G31" s="5" t="s">
        <v>843</v>
      </c>
      <c r="H31" s="5" t="s">
        <v>151</v>
      </c>
      <c r="I31" s="326">
        <f t="shared" si="0"/>
        <v>0.81468531468531469</v>
      </c>
      <c r="L31" s="11">
        <f>F31/D31</f>
        <v>0.87924528301886795</v>
      </c>
      <c r="N31" s="356">
        <v>0.8</v>
      </c>
    </row>
    <row r="32" spans="1:14" ht="295.5" customHeight="1" x14ac:dyDescent="0.25">
      <c r="A32" s="353" t="s">
        <v>104</v>
      </c>
      <c r="B32" s="16" t="s">
        <v>64</v>
      </c>
      <c r="C32" s="355" t="s">
        <v>63</v>
      </c>
      <c r="D32" s="355">
        <v>156</v>
      </c>
      <c r="E32" s="23">
        <v>265</v>
      </c>
      <c r="F32" s="355">
        <v>446</v>
      </c>
      <c r="G32" s="5" t="s">
        <v>844</v>
      </c>
      <c r="H32" s="5" t="s">
        <v>866</v>
      </c>
      <c r="I32" s="326">
        <f t="shared" si="0"/>
        <v>1.6830188679245284</v>
      </c>
      <c r="J32" s="11">
        <v>1</v>
      </c>
      <c r="L32" s="11">
        <f>F32/E32</f>
        <v>1.6830188679245284</v>
      </c>
      <c r="M32" s="356">
        <v>1.7</v>
      </c>
      <c r="N32" s="356">
        <v>1</v>
      </c>
    </row>
    <row r="33" spans="1:14" ht="189" customHeight="1" x14ac:dyDescent="0.25">
      <c r="A33" s="353" t="s">
        <v>56</v>
      </c>
      <c r="B33" s="16" t="s">
        <v>65</v>
      </c>
      <c r="C33" s="355" t="s">
        <v>66</v>
      </c>
      <c r="D33" s="355" t="s">
        <v>106</v>
      </c>
      <c r="E33" s="9">
        <v>7.3</v>
      </c>
      <c r="F33" s="34" t="s">
        <v>148</v>
      </c>
      <c r="G33" s="5" t="s">
        <v>859</v>
      </c>
      <c r="H33" s="233" t="s">
        <v>869</v>
      </c>
      <c r="I33" s="326"/>
      <c r="N33" s="356">
        <v>1</v>
      </c>
    </row>
    <row r="34" spans="1:14" ht="167.25" customHeight="1" x14ac:dyDescent="0.25">
      <c r="A34" s="353" t="s">
        <v>58</v>
      </c>
      <c r="B34" s="16" t="s">
        <v>68</v>
      </c>
      <c r="C34" s="355" t="s">
        <v>67</v>
      </c>
      <c r="D34" s="18" t="s">
        <v>106</v>
      </c>
      <c r="E34" s="24">
        <v>8</v>
      </c>
      <c r="F34" s="34" t="s">
        <v>148</v>
      </c>
      <c r="G34" s="5" t="s">
        <v>860</v>
      </c>
      <c r="H34" s="233" t="s">
        <v>869</v>
      </c>
      <c r="I34" s="326"/>
    </row>
    <row r="35" spans="1:14" ht="199.5" customHeight="1" x14ac:dyDescent="0.25">
      <c r="A35" s="353" t="s">
        <v>728</v>
      </c>
      <c r="B35" s="16" t="s">
        <v>69</v>
      </c>
      <c r="C35" s="355" t="s">
        <v>66</v>
      </c>
      <c r="D35" s="18" t="s">
        <v>106</v>
      </c>
      <c r="E35" s="24">
        <v>7.3</v>
      </c>
      <c r="F35" s="34" t="s">
        <v>148</v>
      </c>
      <c r="G35" s="5" t="s">
        <v>157</v>
      </c>
      <c r="H35" s="257" t="s">
        <v>869</v>
      </c>
      <c r="I35" s="326"/>
      <c r="N35" s="356">
        <v>1</v>
      </c>
    </row>
    <row r="36" spans="1:14" ht="140.25" customHeight="1" x14ac:dyDescent="0.25">
      <c r="A36" s="353" t="s">
        <v>108</v>
      </c>
      <c r="B36" s="36" t="s">
        <v>110</v>
      </c>
      <c r="C36" s="355" t="s">
        <v>107</v>
      </c>
      <c r="D36" s="355">
        <v>9.5</v>
      </c>
      <c r="E36" s="9">
        <v>2.5</v>
      </c>
      <c r="F36" s="22">
        <v>13.8</v>
      </c>
      <c r="G36" s="5" t="s">
        <v>154</v>
      </c>
      <c r="H36" s="17" t="s">
        <v>866</v>
      </c>
      <c r="I36" s="326">
        <f t="shared" si="0"/>
        <v>5.5200000000000005</v>
      </c>
      <c r="J36" s="11">
        <v>1</v>
      </c>
      <c r="L36" s="11">
        <f t="shared" ref="L36:L43" si="2">F36/E36</f>
        <v>5.5200000000000005</v>
      </c>
      <c r="M36" s="356" t="s">
        <v>939</v>
      </c>
      <c r="N36" s="356">
        <v>1</v>
      </c>
    </row>
    <row r="37" spans="1:14" ht="142.5" customHeight="1" x14ac:dyDescent="0.25">
      <c r="A37" s="353" t="s">
        <v>109</v>
      </c>
      <c r="B37" s="36" t="s">
        <v>111</v>
      </c>
      <c r="C37" s="355" t="s">
        <v>107</v>
      </c>
      <c r="D37" s="9">
        <v>53.6</v>
      </c>
      <c r="E37" s="22">
        <v>4</v>
      </c>
      <c r="F37" s="22">
        <v>33.299999999999997</v>
      </c>
      <c r="G37" s="5" t="s">
        <v>155</v>
      </c>
      <c r="H37" s="36" t="s">
        <v>866</v>
      </c>
      <c r="I37" s="326">
        <f t="shared" si="0"/>
        <v>8.3249999999999993</v>
      </c>
      <c r="J37" s="11">
        <v>1</v>
      </c>
      <c r="L37" s="11">
        <f t="shared" si="2"/>
        <v>8.3249999999999993</v>
      </c>
      <c r="N37" s="356">
        <v>1</v>
      </c>
    </row>
    <row r="38" spans="1:14" ht="172.5" customHeight="1" x14ac:dyDescent="0.25">
      <c r="A38" s="353" t="s">
        <v>829</v>
      </c>
      <c r="B38" s="36" t="s">
        <v>112</v>
      </c>
      <c r="C38" s="355" t="s">
        <v>107</v>
      </c>
      <c r="D38" s="22">
        <v>15</v>
      </c>
      <c r="E38" s="22">
        <v>5</v>
      </c>
      <c r="F38" s="22">
        <v>28</v>
      </c>
      <c r="G38" s="5" t="s">
        <v>154</v>
      </c>
      <c r="H38" s="36" t="s">
        <v>866</v>
      </c>
      <c r="I38" s="326">
        <f t="shared" si="0"/>
        <v>5.6</v>
      </c>
      <c r="J38" s="11">
        <v>1</v>
      </c>
      <c r="L38" s="11">
        <f t="shared" si="2"/>
        <v>5.6</v>
      </c>
      <c r="N38" s="356">
        <v>1</v>
      </c>
    </row>
    <row r="39" spans="1:14" ht="135" customHeight="1" x14ac:dyDescent="0.25">
      <c r="A39" s="353" t="s">
        <v>830</v>
      </c>
      <c r="B39" s="36" t="s">
        <v>113</v>
      </c>
      <c r="C39" s="18" t="s">
        <v>107</v>
      </c>
      <c r="D39" s="37">
        <v>41.45</v>
      </c>
      <c r="E39" s="24">
        <v>25</v>
      </c>
      <c r="F39" s="34">
        <v>69.319999999999993</v>
      </c>
      <c r="G39" s="729" t="s">
        <v>116</v>
      </c>
      <c r="H39" s="36" t="s">
        <v>866</v>
      </c>
      <c r="I39" s="326">
        <f t="shared" si="0"/>
        <v>2.7727999999999997</v>
      </c>
      <c r="J39" s="11">
        <v>1</v>
      </c>
      <c r="L39" s="11">
        <f t="shared" si="2"/>
        <v>2.7727999999999997</v>
      </c>
      <c r="N39" s="356">
        <v>1</v>
      </c>
    </row>
    <row r="40" spans="1:14" ht="157.5" customHeight="1" x14ac:dyDescent="0.25">
      <c r="A40" s="329" t="s">
        <v>831</v>
      </c>
      <c r="B40" s="36" t="s">
        <v>114</v>
      </c>
      <c r="C40" s="18" t="s">
        <v>107</v>
      </c>
      <c r="D40" s="37">
        <v>39.22</v>
      </c>
      <c r="E40" s="24">
        <v>15</v>
      </c>
      <c r="F40" s="34">
        <v>29.26</v>
      </c>
      <c r="G40" s="729" t="s">
        <v>117</v>
      </c>
      <c r="H40" s="36" t="s">
        <v>866</v>
      </c>
      <c r="I40" s="326">
        <f t="shared" si="0"/>
        <v>1.9506666666666668</v>
      </c>
      <c r="J40" s="11">
        <v>1</v>
      </c>
      <c r="L40" s="11">
        <f t="shared" si="2"/>
        <v>1.9506666666666668</v>
      </c>
      <c r="N40" s="356">
        <v>1</v>
      </c>
    </row>
    <row r="41" spans="1:14" ht="159.75" customHeight="1" x14ac:dyDescent="0.25">
      <c r="A41" s="353" t="s">
        <v>834</v>
      </c>
      <c r="B41" s="36" t="s">
        <v>115</v>
      </c>
      <c r="C41" s="355" t="s">
        <v>107</v>
      </c>
      <c r="D41" s="355">
        <v>22.4</v>
      </c>
      <c r="E41" s="9">
        <v>10</v>
      </c>
      <c r="F41" s="22">
        <v>10.75</v>
      </c>
      <c r="G41" s="16" t="s">
        <v>119</v>
      </c>
      <c r="H41" s="36" t="s">
        <v>866</v>
      </c>
      <c r="I41" s="326">
        <f t="shared" si="0"/>
        <v>1.075</v>
      </c>
      <c r="J41" s="11">
        <v>1</v>
      </c>
      <c r="L41" s="11">
        <f t="shared" si="2"/>
        <v>1.075</v>
      </c>
      <c r="N41" s="356">
        <v>1</v>
      </c>
    </row>
    <row r="42" spans="1:14" ht="53.25" customHeight="1" x14ac:dyDescent="0.25">
      <c r="A42" s="353" t="s">
        <v>792</v>
      </c>
      <c r="B42" s="36" t="s">
        <v>152</v>
      </c>
      <c r="C42" s="355" t="s">
        <v>107</v>
      </c>
      <c r="D42" s="355">
        <v>62</v>
      </c>
      <c r="E42" s="9">
        <v>7</v>
      </c>
      <c r="F42" s="355">
        <v>10.7</v>
      </c>
      <c r="G42" s="16" t="s">
        <v>118</v>
      </c>
      <c r="H42" s="36" t="s">
        <v>866</v>
      </c>
      <c r="I42" s="326">
        <f t="shared" si="0"/>
        <v>1.5285714285714285</v>
      </c>
      <c r="J42" s="11">
        <v>1</v>
      </c>
      <c r="L42" s="11">
        <f t="shared" si="2"/>
        <v>1.5285714285714285</v>
      </c>
      <c r="N42" s="356">
        <v>1</v>
      </c>
    </row>
    <row r="43" spans="1:14" ht="141.75" x14ac:dyDescent="0.25">
      <c r="A43" s="353" t="s">
        <v>835</v>
      </c>
      <c r="B43" s="36" t="s">
        <v>153</v>
      </c>
      <c r="C43" s="355" t="s">
        <v>107</v>
      </c>
      <c r="D43" s="355" t="s">
        <v>106</v>
      </c>
      <c r="E43" s="9">
        <v>16.5</v>
      </c>
      <c r="F43" s="25">
        <v>16.98</v>
      </c>
      <c r="G43" s="16" t="s">
        <v>156</v>
      </c>
      <c r="H43" s="36" t="s">
        <v>866</v>
      </c>
      <c r="I43" s="326">
        <f t="shared" si="0"/>
        <v>1.0290909090909091</v>
      </c>
      <c r="L43" s="11">
        <f t="shared" si="2"/>
        <v>1.0290909090909091</v>
      </c>
      <c r="N43" s="356">
        <v>1</v>
      </c>
    </row>
    <row r="44" spans="1:14" ht="28.5" customHeight="1" x14ac:dyDescent="0.25">
      <c r="A44" s="730" t="s">
        <v>731</v>
      </c>
      <c r="B44" s="731"/>
      <c r="C44" s="731"/>
      <c r="D44" s="731"/>
      <c r="E44" s="731"/>
      <c r="F44" s="731"/>
      <c r="G44" s="731"/>
      <c r="H44" s="732"/>
      <c r="I44" s="326"/>
      <c r="J44" s="218"/>
      <c r="K44" s="219">
        <f>J29+J30+I31+J32+J36+J37+J38+J39+J40+J41+J42+I43</f>
        <v>11.843776223776224</v>
      </c>
      <c r="L44" s="218"/>
    </row>
    <row r="45" spans="1:14" ht="206.25" customHeight="1" x14ac:dyDescent="0.25">
      <c r="A45" s="330">
        <v>1</v>
      </c>
      <c r="B45" s="260" t="s">
        <v>732</v>
      </c>
      <c r="C45" s="379" t="s">
        <v>733</v>
      </c>
      <c r="D45" s="264">
        <v>1</v>
      </c>
      <c r="E45" s="379">
        <v>1</v>
      </c>
      <c r="F45" s="379">
        <v>1.1000000000000001</v>
      </c>
      <c r="G45" s="265" t="s">
        <v>821</v>
      </c>
      <c r="H45" s="266" t="s">
        <v>743</v>
      </c>
      <c r="I45" s="326">
        <f t="shared" si="0"/>
        <v>1.1000000000000001</v>
      </c>
      <c r="J45" s="11">
        <v>1</v>
      </c>
      <c r="L45" s="11">
        <f>F45/E45</f>
        <v>1.1000000000000001</v>
      </c>
      <c r="N45" s="356">
        <v>1</v>
      </c>
    </row>
    <row r="46" spans="1:14" ht="330.75" customHeight="1" x14ac:dyDescent="0.25">
      <c r="A46" s="330">
        <v>2</v>
      </c>
      <c r="B46" s="260" t="s">
        <v>734</v>
      </c>
      <c r="C46" s="379" t="s">
        <v>60</v>
      </c>
      <c r="D46" s="379">
        <v>0.7</v>
      </c>
      <c r="E46" s="379">
        <v>0.9</v>
      </c>
      <c r="F46" s="264">
        <v>4.0000000000000001E-3</v>
      </c>
      <c r="G46" s="260" t="s">
        <v>822</v>
      </c>
      <c r="H46" s="354" t="s">
        <v>735</v>
      </c>
      <c r="I46" s="326">
        <f>E46/F46</f>
        <v>225</v>
      </c>
      <c r="J46" s="11">
        <v>1</v>
      </c>
      <c r="L46" s="11">
        <f>E46/F46</f>
        <v>225</v>
      </c>
      <c r="M46" s="340" t="s">
        <v>940</v>
      </c>
      <c r="N46" s="356">
        <v>1</v>
      </c>
    </row>
    <row r="47" spans="1:14" ht="38.25" customHeight="1" x14ac:dyDescent="0.25">
      <c r="A47" s="733" t="s">
        <v>1013</v>
      </c>
      <c r="B47" s="734"/>
      <c r="C47" s="734"/>
      <c r="D47" s="734"/>
      <c r="E47" s="734"/>
      <c r="F47" s="734"/>
      <c r="G47" s="734"/>
      <c r="H47" s="734"/>
      <c r="I47" s="326"/>
      <c r="J47" s="218">
        <f>J45+J46</f>
        <v>2</v>
      </c>
      <c r="K47" s="219"/>
      <c r="L47" s="218"/>
    </row>
    <row r="48" spans="1:14" ht="150" customHeight="1" x14ac:dyDescent="0.25">
      <c r="A48" s="331" t="s">
        <v>103</v>
      </c>
      <c r="B48" s="268" t="s">
        <v>738</v>
      </c>
      <c r="C48" s="267" t="s">
        <v>742</v>
      </c>
      <c r="D48" s="267">
        <v>13</v>
      </c>
      <c r="E48" s="267">
        <v>13</v>
      </c>
      <c r="F48" s="267">
        <v>13</v>
      </c>
      <c r="G48" s="268" t="s">
        <v>845</v>
      </c>
      <c r="H48" s="269" t="s">
        <v>743</v>
      </c>
      <c r="I48" s="326">
        <f t="shared" si="0"/>
        <v>1</v>
      </c>
      <c r="J48" s="11">
        <v>1</v>
      </c>
      <c r="K48" s="11">
        <v>1</v>
      </c>
      <c r="M48" s="356">
        <f t="shared" ref="M48:M62" si="3">F48/E48</f>
        <v>1</v>
      </c>
      <c r="N48" s="356">
        <v>1</v>
      </c>
    </row>
    <row r="49" spans="1:14" ht="147.75" customHeight="1" x14ac:dyDescent="0.25">
      <c r="A49" s="331" t="s">
        <v>86</v>
      </c>
      <c r="B49" s="268" t="s">
        <v>739</v>
      </c>
      <c r="C49" s="267" t="s">
        <v>744</v>
      </c>
      <c r="D49" s="267">
        <v>33</v>
      </c>
      <c r="E49" s="267">
        <v>7</v>
      </c>
      <c r="F49" s="267">
        <v>7</v>
      </c>
      <c r="G49" s="268" t="s">
        <v>740</v>
      </c>
      <c r="H49" s="269" t="s">
        <v>745</v>
      </c>
      <c r="I49" s="326">
        <f t="shared" si="0"/>
        <v>1</v>
      </c>
      <c r="K49" s="11">
        <v>2</v>
      </c>
      <c r="M49" s="356">
        <f t="shared" si="3"/>
        <v>1</v>
      </c>
      <c r="N49" s="356">
        <v>1</v>
      </c>
    </row>
    <row r="50" spans="1:14" ht="108.75" customHeight="1" x14ac:dyDescent="0.25">
      <c r="A50" s="331" t="s">
        <v>513</v>
      </c>
      <c r="B50" s="268" t="s">
        <v>741</v>
      </c>
      <c r="C50" s="267" t="s">
        <v>60</v>
      </c>
      <c r="D50" s="267">
        <v>56</v>
      </c>
      <c r="E50" s="267">
        <v>54</v>
      </c>
      <c r="F50" s="267">
        <v>54</v>
      </c>
      <c r="G50" s="268" t="s">
        <v>846</v>
      </c>
      <c r="H50" s="269" t="s">
        <v>743</v>
      </c>
      <c r="I50" s="326">
        <f t="shared" si="0"/>
        <v>1</v>
      </c>
      <c r="J50" s="11">
        <v>1</v>
      </c>
      <c r="K50" s="11">
        <v>3</v>
      </c>
      <c r="M50" s="356">
        <f t="shared" si="3"/>
        <v>1</v>
      </c>
      <c r="N50" s="356">
        <v>1</v>
      </c>
    </row>
    <row r="51" spans="1:14" ht="61.5" customHeight="1" x14ac:dyDescent="0.25">
      <c r="A51" s="331" t="s">
        <v>104</v>
      </c>
      <c r="B51" s="268" t="s">
        <v>746</v>
      </c>
      <c r="C51" s="267" t="s">
        <v>60</v>
      </c>
      <c r="D51" s="267">
        <v>100</v>
      </c>
      <c r="E51" s="267">
        <v>100</v>
      </c>
      <c r="F51" s="267">
        <v>100</v>
      </c>
      <c r="G51" s="268" t="s">
        <v>747</v>
      </c>
      <c r="H51" s="269" t="s">
        <v>743</v>
      </c>
      <c r="I51" s="326">
        <f t="shared" si="0"/>
        <v>1</v>
      </c>
      <c r="K51" s="11">
        <v>4</v>
      </c>
      <c r="M51" s="356">
        <f t="shared" si="3"/>
        <v>1</v>
      </c>
      <c r="N51" s="356">
        <v>1</v>
      </c>
    </row>
    <row r="52" spans="1:14" ht="75.75" customHeight="1" x14ac:dyDescent="0.25">
      <c r="A52" s="331" t="s">
        <v>56</v>
      </c>
      <c r="B52" s="268" t="s">
        <v>748</v>
      </c>
      <c r="C52" s="267" t="s">
        <v>60</v>
      </c>
      <c r="D52" s="267">
        <v>100</v>
      </c>
      <c r="E52" s="267">
        <v>100</v>
      </c>
      <c r="F52" s="267">
        <v>100</v>
      </c>
      <c r="G52" s="268" t="s">
        <v>747</v>
      </c>
      <c r="H52" s="269" t="s">
        <v>743</v>
      </c>
      <c r="I52" s="326">
        <f t="shared" si="0"/>
        <v>1</v>
      </c>
      <c r="K52" s="11">
        <v>5</v>
      </c>
      <c r="M52" s="356">
        <f t="shared" si="3"/>
        <v>1</v>
      </c>
      <c r="N52" s="356">
        <v>1</v>
      </c>
    </row>
    <row r="53" spans="1:14" ht="71.25" customHeight="1" x14ac:dyDescent="0.25">
      <c r="A53" s="331" t="s">
        <v>58</v>
      </c>
      <c r="B53" s="268" t="s">
        <v>749</v>
      </c>
      <c r="C53" s="267" t="s">
        <v>60</v>
      </c>
      <c r="D53" s="267">
        <v>100</v>
      </c>
      <c r="E53" s="267">
        <v>100</v>
      </c>
      <c r="F53" s="267">
        <v>100</v>
      </c>
      <c r="G53" s="268" t="s">
        <v>747</v>
      </c>
      <c r="H53" s="269" t="s">
        <v>823</v>
      </c>
      <c r="I53" s="326">
        <f t="shared" si="0"/>
        <v>1</v>
      </c>
      <c r="K53" s="11">
        <v>6</v>
      </c>
      <c r="M53" s="356">
        <f t="shared" si="3"/>
        <v>1</v>
      </c>
      <c r="N53" s="356">
        <v>1</v>
      </c>
    </row>
    <row r="54" spans="1:14" ht="100.5" customHeight="1" x14ac:dyDescent="0.25">
      <c r="A54" s="331" t="s">
        <v>728</v>
      </c>
      <c r="B54" s="268" t="s">
        <v>750</v>
      </c>
      <c r="C54" s="267" t="s">
        <v>60</v>
      </c>
      <c r="D54" s="267">
        <v>100</v>
      </c>
      <c r="E54" s="267">
        <v>100</v>
      </c>
      <c r="F54" s="267">
        <v>100.65</v>
      </c>
      <c r="G54" s="268" t="s">
        <v>847</v>
      </c>
      <c r="H54" s="269" t="s">
        <v>824</v>
      </c>
      <c r="I54" s="326">
        <f t="shared" si="0"/>
        <v>1.0065</v>
      </c>
      <c r="K54" s="11">
        <v>7</v>
      </c>
      <c r="M54" s="442">
        <f t="shared" si="3"/>
        <v>1.0065</v>
      </c>
      <c r="N54" s="356">
        <v>1</v>
      </c>
    </row>
    <row r="55" spans="1:14" ht="78" customHeight="1" x14ac:dyDescent="0.25">
      <c r="A55" s="331" t="s">
        <v>108</v>
      </c>
      <c r="B55" s="268" t="s">
        <v>751</v>
      </c>
      <c r="C55" s="267" t="s">
        <v>60</v>
      </c>
      <c r="D55" s="267">
        <v>100</v>
      </c>
      <c r="E55" s="267">
        <v>100</v>
      </c>
      <c r="F55" s="267">
        <v>107.94</v>
      </c>
      <c r="G55" s="268" t="s">
        <v>848</v>
      </c>
      <c r="H55" s="269" t="s">
        <v>825</v>
      </c>
      <c r="I55" s="326">
        <f t="shared" si="0"/>
        <v>1.0793999999999999</v>
      </c>
      <c r="J55" s="11">
        <v>1</v>
      </c>
      <c r="K55" s="11">
        <v>8</v>
      </c>
      <c r="M55" s="441">
        <f t="shared" si="3"/>
        <v>1.0793999999999999</v>
      </c>
      <c r="N55" s="356">
        <v>1</v>
      </c>
    </row>
    <row r="56" spans="1:14" ht="140.25" x14ac:dyDescent="0.25">
      <c r="A56" s="331" t="s">
        <v>109</v>
      </c>
      <c r="B56" s="268" t="s">
        <v>752</v>
      </c>
      <c r="C56" s="267" t="s">
        <v>60</v>
      </c>
      <c r="D56" s="267">
        <v>92</v>
      </c>
      <c r="E56" s="267">
        <v>93</v>
      </c>
      <c r="F56" s="267">
        <v>90.7</v>
      </c>
      <c r="G56" s="268" t="s">
        <v>849</v>
      </c>
      <c r="H56" s="269"/>
      <c r="I56" s="326">
        <f t="shared" si="0"/>
        <v>0.97526881720430114</v>
      </c>
      <c r="K56" s="11">
        <v>9</v>
      </c>
      <c r="M56" s="442">
        <f t="shared" si="3"/>
        <v>0.97526881720430114</v>
      </c>
      <c r="N56" s="356">
        <v>0.98</v>
      </c>
    </row>
    <row r="57" spans="1:14" ht="154.5" customHeight="1" x14ac:dyDescent="0.25">
      <c r="A57" s="331" t="s">
        <v>829</v>
      </c>
      <c r="B57" s="268" t="s">
        <v>753</v>
      </c>
      <c r="C57" s="267" t="s">
        <v>60</v>
      </c>
      <c r="D57" s="267">
        <v>15</v>
      </c>
      <c r="E57" s="267">
        <v>17</v>
      </c>
      <c r="F57" s="267">
        <v>8.5</v>
      </c>
      <c r="G57" s="268" t="s">
        <v>850</v>
      </c>
      <c r="H57" s="269"/>
      <c r="I57" s="326">
        <f t="shared" si="0"/>
        <v>0.5</v>
      </c>
      <c r="K57" s="11">
        <v>10</v>
      </c>
      <c r="M57" s="356">
        <f t="shared" si="3"/>
        <v>0.5</v>
      </c>
      <c r="N57" s="356">
        <v>0.5</v>
      </c>
    </row>
    <row r="58" spans="1:14" ht="118.5" customHeight="1" x14ac:dyDescent="0.25">
      <c r="A58" s="331" t="s">
        <v>830</v>
      </c>
      <c r="B58" s="268" t="s">
        <v>754</v>
      </c>
      <c r="C58" s="267" t="s">
        <v>60</v>
      </c>
      <c r="D58" s="267">
        <v>65</v>
      </c>
      <c r="E58" s="267">
        <v>70</v>
      </c>
      <c r="F58" s="270">
        <v>69</v>
      </c>
      <c r="G58" s="268" t="s">
        <v>755</v>
      </c>
      <c r="H58" s="269"/>
      <c r="I58" s="326">
        <f t="shared" si="0"/>
        <v>0.98571428571428577</v>
      </c>
      <c r="J58" s="11">
        <v>1</v>
      </c>
      <c r="K58" s="11">
        <v>11</v>
      </c>
      <c r="M58" s="441">
        <f t="shared" si="3"/>
        <v>0.98571428571428577</v>
      </c>
      <c r="N58" s="356">
        <v>0.99</v>
      </c>
    </row>
    <row r="59" spans="1:14" ht="86.25" customHeight="1" x14ac:dyDescent="0.25">
      <c r="A59" s="331" t="s">
        <v>834</v>
      </c>
      <c r="B59" s="268" t="s">
        <v>756</v>
      </c>
      <c r="C59" s="267" t="s">
        <v>60</v>
      </c>
      <c r="D59" s="267">
        <v>23</v>
      </c>
      <c r="E59" s="267">
        <v>20</v>
      </c>
      <c r="F59" s="267">
        <v>25</v>
      </c>
      <c r="G59" s="268" t="s">
        <v>757</v>
      </c>
      <c r="H59" s="269"/>
      <c r="I59" s="326">
        <f t="shared" si="0"/>
        <v>1.25</v>
      </c>
      <c r="J59" s="11">
        <v>1</v>
      </c>
      <c r="K59" s="11">
        <v>12</v>
      </c>
      <c r="M59" s="356">
        <f t="shared" si="3"/>
        <v>1.25</v>
      </c>
      <c r="N59" s="356">
        <v>1</v>
      </c>
    </row>
    <row r="60" spans="1:14" ht="93" customHeight="1" x14ac:dyDescent="0.25">
      <c r="A60" s="331" t="s">
        <v>792</v>
      </c>
      <c r="B60" s="268" t="s">
        <v>758</v>
      </c>
      <c r="C60" s="267" t="s">
        <v>759</v>
      </c>
      <c r="D60" s="267">
        <v>10000</v>
      </c>
      <c r="E60" s="267">
        <v>8000</v>
      </c>
      <c r="F60" s="267">
        <v>7249</v>
      </c>
      <c r="G60" s="268" t="s">
        <v>874</v>
      </c>
      <c r="H60" s="269"/>
      <c r="I60" s="326">
        <f t="shared" si="0"/>
        <v>0.90612499999999996</v>
      </c>
      <c r="K60" s="11">
        <v>13</v>
      </c>
      <c r="M60" s="441">
        <f t="shared" si="3"/>
        <v>0.90612499999999996</v>
      </c>
      <c r="N60" s="356">
        <v>0.9</v>
      </c>
    </row>
    <row r="61" spans="1:14" ht="131.25" customHeight="1" x14ac:dyDescent="0.25">
      <c r="A61" s="331" t="s">
        <v>835</v>
      </c>
      <c r="B61" s="268" t="s">
        <v>760</v>
      </c>
      <c r="C61" s="267" t="s">
        <v>759</v>
      </c>
      <c r="D61" s="267">
        <v>18</v>
      </c>
      <c r="E61" s="267">
        <v>18</v>
      </c>
      <c r="F61" s="267">
        <v>18</v>
      </c>
      <c r="G61" s="268" t="s">
        <v>876</v>
      </c>
      <c r="H61" s="269" t="s">
        <v>743</v>
      </c>
      <c r="I61" s="326">
        <f t="shared" si="0"/>
        <v>1</v>
      </c>
      <c r="J61" s="11">
        <v>1</v>
      </c>
      <c r="K61" s="11">
        <v>14</v>
      </c>
      <c r="M61" s="356">
        <f t="shared" si="3"/>
        <v>1</v>
      </c>
      <c r="N61" s="356">
        <v>1</v>
      </c>
    </row>
    <row r="62" spans="1:14" ht="77.25" thickBot="1" x14ac:dyDescent="0.3">
      <c r="A62" s="332" t="s">
        <v>836</v>
      </c>
      <c r="B62" s="333" t="s">
        <v>761</v>
      </c>
      <c r="C62" s="334" t="s">
        <v>759</v>
      </c>
      <c r="D62" s="334">
        <v>0</v>
      </c>
      <c r="E62" s="334">
        <v>1320545</v>
      </c>
      <c r="F62" s="334">
        <v>1320545</v>
      </c>
      <c r="G62" s="333" t="s">
        <v>875</v>
      </c>
      <c r="H62" s="335" t="s">
        <v>743</v>
      </c>
      <c r="I62" s="336">
        <f t="shared" si="0"/>
        <v>1</v>
      </c>
      <c r="J62" s="11">
        <v>1</v>
      </c>
      <c r="K62" s="214">
        <f>J48+I49+I50+I51+I52+I53+I54+J55+I56+I57+I58+J59+I60+I61+I62</f>
        <v>14.373608102918585</v>
      </c>
      <c r="L62" s="11">
        <v>15</v>
      </c>
      <c r="M62" s="356">
        <f t="shared" si="3"/>
        <v>1</v>
      </c>
      <c r="N62" s="356">
        <v>1</v>
      </c>
    </row>
    <row r="63" spans="1:14" hidden="1" x14ac:dyDescent="0.25">
      <c r="A63" s="320"/>
      <c r="B63" s="321"/>
      <c r="C63" s="381"/>
      <c r="D63" s="381"/>
      <c r="E63" s="381"/>
      <c r="F63" s="320"/>
      <c r="G63" s="322"/>
      <c r="H63" s="323"/>
    </row>
  </sheetData>
  <mergeCells count="20">
    <mergeCell ref="M8:N9"/>
    <mergeCell ref="I8:I11"/>
    <mergeCell ref="A8:A10"/>
    <mergeCell ref="A12:H12"/>
    <mergeCell ref="H8:H10"/>
    <mergeCell ref="D9:D10"/>
    <mergeCell ref="E9:F9"/>
    <mergeCell ref="B8:B10"/>
    <mergeCell ref="D8:F8"/>
    <mergeCell ref="G8:G10"/>
    <mergeCell ref="C8:C10"/>
    <mergeCell ref="A44:H44"/>
    <mergeCell ref="A21:H21"/>
    <mergeCell ref="A47:H47"/>
    <mergeCell ref="A2:H2"/>
    <mergeCell ref="A3:H3"/>
    <mergeCell ref="A4:H4"/>
    <mergeCell ref="A5:H5"/>
    <mergeCell ref="A6:H6"/>
    <mergeCell ref="A28:H28"/>
  </mergeCells>
  <hyperlinks>
    <hyperlink ref="G20" r:id="rId1"/>
  </hyperlinks>
  <pageMargins left="0.70866141732283472" right="0.6692913385826772" top="0.74803149606299213" bottom="0.84" header="0.31496062992125984" footer="0.31496062992125984"/>
  <pageSetup paperSize="9" scale="50" fitToHeight="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05"/>
  <sheetViews>
    <sheetView view="pageBreakPreview" zoomScale="60" zoomScaleNormal="60" workbookViewId="0">
      <selection activeCell="A10" sqref="A10:I12"/>
    </sheetView>
  </sheetViews>
  <sheetFormatPr defaultRowHeight="15" x14ac:dyDescent="0.2"/>
  <cols>
    <col min="1" max="1" width="9.5703125" style="38" bestFit="1" customWidth="1"/>
    <col min="2" max="2" width="43" style="39" customWidth="1"/>
    <col min="3" max="3" width="21.5703125" style="38" customWidth="1"/>
    <col min="4" max="4" width="22.5703125" style="38" customWidth="1"/>
    <col min="5" max="5" width="13.7109375" style="38" customWidth="1"/>
    <col min="6" max="6" width="16.7109375" style="38" bestFit="1" customWidth="1"/>
    <col min="7" max="7" width="61.7109375" style="39" customWidth="1"/>
    <col min="8" max="8" width="124" style="39" customWidth="1"/>
    <col min="9" max="9" width="24.7109375" style="38" customWidth="1"/>
    <col min="10" max="10" width="0.5703125" style="318" customWidth="1"/>
    <col min="11" max="11" width="32.7109375" style="38" hidden="1" customWidth="1"/>
    <col min="12" max="13" width="9.140625" style="38" hidden="1" customWidth="1"/>
    <col min="14" max="16384" width="9.140625" style="38"/>
  </cols>
  <sheetData>
    <row r="1" spans="1:12" ht="33" customHeight="1" x14ac:dyDescent="0.25">
      <c r="A1" s="59"/>
      <c r="B1" s="60"/>
      <c r="C1" s="62"/>
      <c r="D1" s="59"/>
      <c r="E1" s="59"/>
      <c r="F1" s="59"/>
      <c r="G1" s="482" t="s">
        <v>832</v>
      </c>
      <c r="H1" s="482"/>
      <c r="I1" s="482"/>
      <c r="J1" s="337"/>
      <c r="K1" s="61"/>
      <c r="L1" s="61"/>
    </row>
    <row r="2" spans="1:12" ht="18" x14ac:dyDescent="0.25">
      <c r="A2" s="59"/>
      <c r="B2" s="60"/>
      <c r="C2" s="59"/>
      <c r="D2" s="59"/>
      <c r="E2" s="59"/>
      <c r="F2" s="59"/>
      <c r="G2" s="60"/>
      <c r="H2" s="60"/>
      <c r="I2" s="59"/>
    </row>
    <row r="3" spans="1:12" ht="18" x14ac:dyDescent="0.25">
      <c r="A3" s="59"/>
      <c r="B3" s="60"/>
      <c r="C3" s="59"/>
      <c r="D3" s="59"/>
      <c r="E3" s="59"/>
      <c r="F3" s="59"/>
      <c r="G3" s="60"/>
      <c r="H3" s="60"/>
      <c r="I3" s="59"/>
    </row>
    <row r="4" spans="1:12" ht="31.5" customHeight="1" x14ac:dyDescent="0.2">
      <c r="A4" s="483" t="s">
        <v>0</v>
      </c>
      <c r="B4" s="483"/>
      <c r="C4" s="483"/>
      <c r="D4" s="483"/>
      <c r="E4" s="483"/>
      <c r="F4" s="483"/>
      <c r="G4" s="483"/>
      <c r="H4" s="483"/>
      <c r="I4" s="483"/>
    </row>
    <row r="5" spans="1:12" ht="114" customHeight="1" x14ac:dyDescent="0.2">
      <c r="A5" s="484" t="s">
        <v>1014</v>
      </c>
      <c r="B5" s="483"/>
      <c r="C5" s="483"/>
      <c r="D5" s="483"/>
      <c r="E5" s="483"/>
      <c r="F5" s="483"/>
      <c r="G5" s="483"/>
      <c r="H5" s="483"/>
      <c r="I5" s="483"/>
    </row>
    <row r="6" spans="1:12" ht="15.75" x14ac:dyDescent="0.2">
      <c r="A6" s="58"/>
    </row>
    <row r="7" spans="1:12" ht="19.5" customHeight="1" x14ac:dyDescent="0.2">
      <c r="A7" s="485" t="s">
        <v>25</v>
      </c>
      <c r="B7" s="719" t="s">
        <v>852</v>
      </c>
      <c r="C7" s="485" t="s">
        <v>853</v>
      </c>
      <c r="D7" s="485"/>
      <c r="E7" s="485" t="s">
        <v>451</v>
      </c>
      <c r="F7" s="485"/>
      <c r="G7" s="714" t="s">
        <v>11</v>
      </c>
      <c r="H7" s="715"/>
      <c r="I7" s="485" t="s">
        <v>857</v>
      </c>
    </row>
    <row r="8" spans="1:12" ht="132.75" customHeight="1" x14ac:dyDescent="0.2">
      <c r="A8" s="485"/>
      <c r="B8" s="740"/>
      <c r="C8" s="373" t="s">
        <v>854</v>
      </c>
      <c r="D8" s="373" t="s">
        <v>855</v>
      </c>
      <c r="E8" s="373" t="s">
        <v>856</v>
      </c>
      <c r="F8" s="373" t="s">
        <v>855</v>
      </c>
      <c r="G8" s="716" t="s">
        <v>33</v>
      </c>
      <c r="H8" s="716" t="s">
        <v>12</v>
      </c>
      <c r="I8" s="485"/>
      <c r="K8" s="357" t="s">
        <v>931</v>
      </c>
    </row>
    <row r="9" spans="1:12" ht="21.75" customHeight="1" x14ac:dyDescent="0.2">
      <c r="A9" s="367">
        <v>1</v>
      </c>
      <c r="B9" s="367">
        <v>2</v>
      </c>
      <c r="C9" s="367">
        <v>3</v>
      </c>
      <c r="D9" s="367">
        <v>4</v>
      </c>
      <c r="E9" s="369">
        <v>5</v>
      </c>
      <c r="F9" s="369">
        <v>6</v>
      </c>
      <c r="G9" s="369">
        <v>7</v>
      </c>
      <c r="H9" s="373">
        <v>8</v>
      </c>
      <c r="I9" s="367">
        <v>9</v>
      </c>
      <c r="K9" s="225"/>
    </row>
    <row r="10" spans="1:12" ht="66.75" customHeight="1" x14ac:dyDescent="0.2">
      <c r="A10" s="486" t="str">
        <f>'[1]Приложение № 6 (приложение №5)'!A20</f>
        <v>1.</v>
      </c>
      <c r="B10" s="847" t="str">
        <f>'[9]Приложение № 4'!B20</f>
        <v>Подпрограмма №  1 «Улучшение инвестиционного климата в Приморском крае»  на 2013-2021 годы</v>
      </c>
      <c r="C10" s="489">
        <v>2013</v>
      </c>
      <c r="D10" s="489">
        <v>2020</v>
      </c>
      <c r="E10" s="489">
        <v>2013</v>
      </c>
      <c r="F10" s="489">
        <v>2020</v>
      </c>
      <c r="G10" s="710" t="s">
        <v>943</v>
      </c>
      <c r="H10" s="848" t="s">
        <v>944</v>
      </c>
      <c r="I10" s="486" t="s">
        <v>945</v>
      </c>
      <c r="K10" s="225"/>
    </row>
    <row r="11" spans="1:12" ht="39.75" hidden="1" customHeight="1" x14ac:dyDescent="0.2">
      <c r="A11" s="487"/>
      <c r="B11" s="848"/>
      <c r="C11" s="490"/>
      <c r="D11" s="490"/>
      <c r="E11" s="490"/>
      <c r="F11" s="490"/>
      <c r="G11" s="711"/>
      <c r="H11" s="848"/>
      <c r="I11" s="487"/>
      <c r="K11" s="225"/>
    </row>
    <row r="12" spans="1:12" ht="252" hidden="1" customHeight="1" x14ac:dyDescent="0.2">
      <c r="A12" s="488"/>
      <c r="B12" s="849"/>
      <c r="C12" s="491"/>
      <c r="D12" s="491"/>
      <c r="E12" s="491"/>
      <c r="F12" s="491"/>
      <c r="G12" s="712"/>
      <c r="H12" s="850"/>
      <c r="I12" s="488"/>
      <c r="K12" s="225"/>
    </row>
    <row r="13" spans="1:12" ht="174.75" customHeight="1" x14ac:dyDescent="0.2">
      <c r="A13" s="368" t="str">
        <f>'[1]Приложение № 6 (приложение №5)'!A24</f>
        <v>1.1.</v>
      </c>
      <c r="B13" s="53" t="str">
        <f>'[1]Приложение № 6 (приложение №5)'!B24</f>
        <v xml:space="preserve">Основное мероприятие «Создание благоприятных условий для привлечения инвестиций в экономику Приморского края»
</v>
      </c>
      <c r="C13" s="360">
        <v>2013</v>
      </c>
      <c r="D13" s="360">
        <v>2020</v>
      </c>
      <c r="E13" s="360">
        <v>2013</v>
      </c>
      <c r="F13" s="360">
        <v>2020</v>
      </c>
      <c r="G13" s="45" t="s">
        <v>1015</v>
      </c>
      <c r="H13" s="45" t="s">
        <v>1016</v>
      </c>
      <c r="I13" s="360"/>
      <c r="K13" s="358"/>
    </row>
    <row r="14" spans="1:12" ht="51" hidden="1" customHeight="1" x14ac:dyDescent="0.2">
      <c r="A14" s="360" t="str">
        <f>'[1]Приложение № 6 (приложение №5)'!A27</f>
        <v>1.1.1.</v>
      </c>
      <c r="B14" s="45" t="str">
        <f>'[1]Приложение № 6 (приложение №5)'!B27</f>
        <v>Предоставление автономной некоммерческой  организации (далее - АНО) «Агентство по привлечению инвестиций в Приморский край»  субсидии из краевого бюджета на осуществление уставной деятельности</v>
      </c>
      <c r="C14" s="360">
        <v>2013</v>
      </c>
      <c r="D14" s="360">
        <v>2013</v>
      </c>
      <c r="E14" s="360">
        <v>2013</v>
      </c>
      <c r="F14" s="360">
        <v>2013</v>
      </c>
      <c r="G14" s="716" t="s">
        <v>1017</v>
      </c>
      <c r="H14" s="435" t="s">
        <v>1018</v>
      </c>
      <c r="I14" s="360"/>
      <c r="K14" s="225"/>
    </row>
    <row r="15" spans="1:12" ht="162" customHeight="1" x14ac:dyDescent="0.2">
      <c r="A15" s="360" t="str">
        <f>'[1]Приложение № 6 (приложение №5)'!A28</f>
        <v>1.1.2.</v>
      </c>
      <c r="B15" s="45" t="str">
        <f>'[1]Приложение № 6 (приложение №5)'!B28</f>
        <v>Предоставление АНО «Инвестиционное Агентство Приморского края»  субсидии из краевого бюджета на осуществление уставной деятельности</v>
      </c>
      <c r="C15" s="360">
        <v>2013</v>
      </c>
      <c r="D15" s="360">
        <v>2020</v>
      </c>
      <c r="E15" s="360">
        <v>2013</v>
      </c>
      <c r="F15" s="360">
        <v>2020</v>
      </c>
      <c r="G15" s="716" t="s">
        <v>1017</v>
      </c>
      <c r="H15" s="435" t="s">
        <v>1018</v>
      </c>
      <c r="I15" s="360">
        <v>1</v>
      </c>
      <c r="K15" s="357" t="s">
        <v>922</v>
      </c>
    </row>
    <row r="16" spans="1:12" ht="129.75" customHeight="1" x14ac:dyDescent="0.2">
      <c r="A16" s="363" t="s">
        <v>450</v>
      </c>
      <c r="B16" s="45" t="s">
        <v>449</v>
      </c>
      <c r="C16" s="466" t="s">
        <v>427</v>
      </c>
      <c r="D16" s="467"/>
      <c r="E16" s="359"/>
      <c r="F16" s="359"/>
      <c r="G16" s="45" t="s">
        <v>448</v>
      </c>
      <c r="H16" s="435"/>
      <c r="I16" s="468"/>
      <c r="K16" s="225"/>
    </row>
    <row r="17" spans="1:11" ht="227.25" customHeight="1" x14ac:dyDescent="0.2">
      <c r="A17" s="363" t="s">
        <v>447</v>
      </c>
      <c r="B17" s="45" t="s">
        <v>446</v>
      </c>
      <c r="C17" s="470" t="s">
        <v>445</v>
      </c>
      <c r="D17" s="471"/>
      <c r="E17" s="472"/>
      <c r="F17" s="650"/>
      <c r="G17" s="716" t="s">
        <v>444</v>
      </c>
      <c r="H17" s="435" t="s">
        <v>1019</v>
      </c>
      <c r="I17" s="469"/>
      <c r="K17" s="225"/>
    </row>
    <row r="18" spans="1:11" ht="54.75" hidden="1" customHeight="1" x14ac:dyDescent="0.2">
      <c r="A18" s="360" t="str">
        <f>'[1]Приложение № 6 (приложение №5)'!A30</f>
        <v>1.1.3.</v>
      </c>
      <c r="B18" s="45" t="str">
        <f>'[1]Приложение № 6 (приложение №5)'!B30</f>
        <v>Организация ежегодного Тихоокеанского экономического конгресса</v>
      </c>
      <c r="C18" s="360">
        <v>2013</v>
      </c>
      <c r="D18" s="360">
        <v>2013</v>
      </c>
      <c r="E18" s="363"/>
      <c r="F18" s="363"/>
      <c r="G18" s="476" t="s">
        <v>443</v>
      </c>
      <c r="H18" s="361"/>
      <c r="I18" s="468"/>
      <c r="K18" s="225"/>
    </row>
    <row r="19" spans="1:11" ht="87.75" hidden="1" customHeight="1" x14ac:dyDescent="0.2">
      <c r="A19" s="360" t="str">
        <f>'[1]Приложение № 6 (приложение №5)'!A32</f>
        <v>1.1.4.</v>
      </c>
      <c r="B19" s="45" t="str">
        <f>'[1]Приложение № 6 (приложение №5)'!B32</f>
        <v>Организация работы по оценке инвестиционной привлекательности Приморского края в рейтинговых исследованиях российских и зарубежных рейтинговых агентств</v>
      </c>
      <c r="C19" s="360">
        <v>2013</v>
      </c>
      <c r="D19" s="360">
        <v>2017</v>
      </c>
      <c r="E19" s="372">
        <v>2013</v>
      </c>
      <c r="F19" s="372">
        <v>2017</v>
      </c>
      <c r="G19" s="497"/>
      <c r="H19" s="366" t="s">
        <v>442</v>
      </c>
      <c r="I19" s="473"/>
      <c r="K19" s="225"/>
    </row>
    <row r="20" spans="1:11" hidden="1" x14ac:dyDescent="0.2">
      <c r="A20" s="480" t="str">
        <f>'[1]Приложение № 6 (приложение №5)'!A35</f>
        <v>1.1.5.</v>
      </c>
      <c r="B20" s="841" t="str">
        <f>'[1]Приложение № 6 (приложение №5)'!B35</f>
        <v>Создание и программное сопровождение многоязычного интернет-портала об инвестиционной деятельности в Приморском крае</v>
      </c>
      <c r="C20" s="467">
        <v>2013</v>
      </c>
      <c r="D20" s="480">
        <v>2013</v>
      </c>
      <c r="E20" s="372"/>
      <c r="F20" s="372"/>
      <c r="G20" s="497"/>
      <c r="H20" s="366"/>
      <c r="I20" s="473"/>
      <c r="K20" s="225"/>
    </row>
    <row r="21" spans="1:11" ht="74.25" hidden="1" customHeight="1" x14ac:dyDescent="0.2">
      <c r="A21" s="480"/>
      <c r="B21" s="841"/>
      <c r="C21" s="467"/>
      <c r="D21" s="480"/>
      <c r="E21" s="372"/>
      <c r="F21" s="372"/>
      <c r="G21" s="497"/>
      <c r="H21" s="366"/>
      <c r="I21" s="473"/>
      <c r="K21" s="225"/>
    </row>
    <row r="22" spans="1:11" ht="72.75" hidden="1" customHeight="1" x14ac:dyDescent="0.2">
      <c r="A22" s="360" t="str">
        <f>'[1]Приложение № 6 (приложение №5)'!A39</f>
        <v>1.1.6.</v>
      </c>
      <c r="B22" s="45" t="str">
        <f>'[1]Приложение № 6 (приложение №5)'!B39</f>
        <v>Разработка и издание печатного материала «Инвестиционный паспорт Приморского края»</v>
      </c>
      <c r="C22" s="360">
        <v>2013</v>
      </c>
      <c r="D22" s="360">
        <v>2015</v>
      </c>
      <c r="E22" s="372"/>
      <c r="F22" s="372"/>
      <c r="G22" s="497"/>
      <c r="H22" s="366"/>
      <c r="I22" s="473"/>
      <c r="K22" s="225"/>
    </row>
    <row r="23" spans="1:11" ht="65.25" hidden="1" customHeight="1" x14ac:dyDescent="0.2">
      <c r="A23" s="360" t="str">
        <f>'[1]Приложение № 6 (приложение №5)'!A42</f>
        <v>1.1.7.</v>
      </c>
      <c r="B23" s="45" t="str">
        <f>'[1]Приложение № 6 (приложение №5)'!B42</f>
        <v>Разработка и издание печатного материала «Каталог инвестиционных проектов Приморского края»</v>
      </c>
      <c r="C23" s="360">
        <v>2013</v>
      </c>
      <c r="D23" s="360">
        <v>2015</v>
      </c>
      <c r="E23" s="364"/>
      <c r="F23" s="364"/>
      <c r="G23" s="498"/>
      <c r="H23" s="365"/>
      <c r="I23" s="469"/>
      <c r="K23" s="225"/>
    </row>
    <row r="24" spans="1:11" ht="141" customHeight="1" x14ac:dyDescent="0.2">
      <c r="A24" s="360" t="str">
        <f>'[1]Приложение № 6 (приложение №5)'!A45</f>
        <v>1.1.8.</v>
      </c>
      <c r="B24" s="45" t="str">
        <f>'[1]Приложение № 6 (приложение №5)'!B45</f>
        <v>Создание (строительство, реконструкция) объектов инфраструктуры для краевых государственных нужд, необходимой для обеспечения функционирования инвестиционных проектов Приморского края</v>
      </c>
      <c r="C24" s="360">
        <v>2013</v>
      </c>
      <c r="D24" s="360">
        <v>2020</v>
      </c>
      <c r="E24" s="363">
        <v>2013</v>
      </c>
      <c r="F24" s="363">
        <v>2020</v>
      </c>
      <c r="G24" s="718" t="s">
        <v>946</v>
      </c>
      <c r="H24" s="361" t="s">
        <v>837</v>
      </c>
      <c r="I24" s="363">
        <v>2</v>
      </c>
      <c r="K24" s="357" t="s">
        <v>924</v>
      </c>
    </row>
    <row r="25" spans="1:11" ht="58.5" hidden="1" customHeight="1" x14ac:dyDescent="0.2">
      <c r="A25" s="360" t="s">
        <v>441</v>
      </c>
      <c r="B25" s="45" t="s">
        <v>440</v>
      </c>
      <c r="C25" s="466" t="s">
        <v>439</v>
      </c>
      <c r="D25" s="467"/>
      <c r="E25" s="359"/>
      <c r="F25" s="359"/>
      <c r="G25" s="45" t="s">
        <v>438</v>
      </c>
      <c r="H25" s="45"/>
      <c r="I25" s="360"/>
      <c r="K25" s="225"/>
    </row>
    <row r="26" spans="1:11" ht="39.75" hidden="1" customHeight="1" x14ac:dyDescent="0.2">
      <c r="A26" s="364" t="s">
        <v>437</v>
      </c>
      <c r="B26" s="45" t="s">
        <v>436</v>
      </c>
      <c r="C26" s="492" t="s">
        <v>435</v>
      </c>
      <c r="D26" s="467"/>
      <c r="E26" s="359"/>
      <c r="F26" s="359"/>
      <c r="G26" s="45" t="s">
        <v>434</v>
      </c>
      <c r="H26" s="45"/>
      <c r="I26" s="360"/>
      <c r="K26" s="225"/>
    </row>
    <row r="27" spans="1:11" ht="105" customHeight="1" x14ac:dyDescent="0.2">
      <c r="A27" s="480" t="str">
        <f>'[1]Приложение № 6 (приложение №5)'!A48</f>
        <v>1.1.9.</v>
      </c>
      <c r="B27" s="717" t="str">
        <f>'[1]Приложение № 6 (приложение №5)'!B48</f>
        <v>Обеспечение открытого информационного пространства инвестиционной деятельности</v>
      </c>
      <c r="C27" s="480">
        <v>2013</v>
      </c>
      <c r="D27" s="480">
        <v>2020</v>
      </c>
      <c r="E27" s="467">
        <v>2013</v>
      </c>
      <c r="F27" s="480">
        <v>2020</v>
      </c>
      <c r="G27" s="717" t="s">
        <v>947</v>
      </c>
      <c r="H27" s="481" t="s">
        <v>851</v>
      </c>
      <c r="I27" s="480">
        <v>3</v>
      </c>
      <c r="K27" s="511" t="s">
        <v>923</v>
      </c>
    </row>
    <row r="28" spans="1:11" ht="84" customHeight="1" x14ac:dyDescent="0.2">
      <c r="A28" s="480"/>
      <c r="B28" s="717"/>
      <c r="C28" s="480"/>
      <c r="D28" s="480"/>
      <c r="E28" s="467"/>
      <c r="F28" s="480"/>
      <c r="G28" s="717"/>
      <c r="H28" s="481"/>
      <c r="I28" s="480"/>
      <c r="K28" s="512"/>
    </row>
    <row r="29" spans="1:11" ht="180" hidden="1" x14ac:dyDescent="0.2">
      <c r="A29" s="370" t="str">
        <f>'[1]Приложение № 6 (приложение №5)'!A50</f>
        <v>1.2.</v>
      </c>
      <c r="B29" s="735" t="str">
        <f>'[1]Приложение № 6 (приложение №5)'!B50</f>
        <v>Основное мероприятие «Развитие особых экономических зон»</v>
      </c>
      <c r="C29" s="360">
        <v>2014</v>
      </c>
      <c r="D29" s="360">
        <v>2017</v>
      </c>
      <c r="E29" s="363">
        <v>2014</v>
      </c>
      <c r="F29" s="363">
        <v>2017</v>
      </c>
      <c r="G29" s="361" t="s">
        <v>433</v>
      </c>
      <c r="H29" s="366"/>
      <c r="I29" s="372"/>
      <c r="J29" s="317"/>
      <c r="K29" s="225"/>
    </row>
    <row r="30" spans="1:11" ht="105" hidden="1" x14ac:dyDescent="0.2">
      <c r="A30" s="360" t="str">
        <f>'[1]Приложение № 6 (приложение №5)'!A52</f>
        <v>1.2.1.</v>
      </c>
      <c r="B30" s="45" t="str">
        <f>'[1]Приложение № 6 (приложение №5)'!B52</f>
        <v>Взнос в уставный капитал акционерного общества «Владивосток Индастриал Сервис» в целях создания инновационной, инженерной, транспортной, социльной и иной инфраструктуры особой экономической зоны промышленно-производственнго типа в городе Владивостоке</v>
      </c>
      <c r="C30" s="360">
        <v>2014</v>
      </c>
      <c r="D30" s="360">
        <v>2017</v>
      </c>
      <c r="E30" s="360">
        <v>2014</v>
      </c>
      <c r="F30" s="360">
        <v>2017</v>
      </c>
      <c r="G30" s="45" t="s">
        <v>432</v>
      </c>
      <c r="H30" s="45" t="s">
        <v>431</v>
      </c>
      <c r="I30" s="360" t="s">
        <v>430</v>
      </c>
      <c r="K30" s="225"/>
    </row>
    <row r="31" spans="1:11" ht="161.25" hidden="1" customHeight="1" x14ac:dyDescent="0.2">
      <c r="A31" s="360" t="s">
        <v>429</v>
      </c>
      <c r="B31" s="45" t="s">
        <v>428</v>
      </c>
      <c r="C31" s="466" t="s">
        <v>427</v>
      </c>
      <c r="D31" s="467"/>
      <c r="E31" s="359"/>
      <c r="F31" s="359"/>
      <c r="G31" s="45" t="s">
        <v>426</v>
      </c>
      <c r="H31" s="45"/>
      <c r="I31" s="360"/>
      <c r="K31" s="225"/>
    </row>
    <row r="32" spans="1:11" ht="161.25" hidden="1" customHeight="1" x14ac:dyDescent="0.2">
      <c r="A32" s="360" t="s">
        <v>425</v>
      </c>
      <c r="B32" s="45" t="s">
        <v>424</v>
      </c>
      <c r="C32" s="466" t="s">
        <v>423</v>
      </c>
      <c r="D32" s="467"/>
      <c r="E32" s="359"/>
      <c r="F32" s="359"/>
      <c r="G32" s="45" t="s">
        <v>422</v>
      </c>
      <c r="H32" s="45"/>
      <c r="I32" s="360"/>
      <c r="K32" s="225"/>
    </row>
    <row r="33" spans="1:11" ht="161.25" hidden="1" customHeight="1" x14ac:dyDescent="0.2">
      <c r="A33" s="360" t="s">
        <v>421</v>
      </c>
      <c r="B33" s="842" t="s">
        <v>420</v>
      </c>
      <c r="C33" s="466" t="s">
        <v>419</v>
      </c>
      <c r="D33" s="467"/>
      <c r="E33" s="359"/>
      <c r="F33" s="359"/>
      <c r="G33" s="45" t="s">
        <v>418</v>
      </c>
      <c r="H33" s="45"/>
      <c r="I33" s="360"/>
      <c r="K33" s="225"/>
    </row>
    <row r="34" spans="1:11" ht="3.75" hidden="1" customHeight="1" x14ac:dyDescent="0.2">
      <c r="A34" s="368" t="str">
        <f>'[1]Приложение № 6 (приложение №5)'!A54</f>
        <v>1.3.</v>
      </c>
      <c r="B34" s="53" t="str">
        <f>'[1]Приложение № 6 (приложение №5)'!B54</f>
        <v>Основное мероприятие «Содействие развитию моногородов»</v>
      </c>
      <c r="C34" s="360">
        <v>2013</v>
      </c>
      <c r="D34" s="360">
        <v>2014</v>
      </c>
      <c r="E34" s="360"/>
      <c r="F34" s="360"/>
      <c r="G34" s="717" t="s">
        <v>417</v>
      </c>
      <c r="H34" s="45"/>
      <c r="I34" s="480"/>
      <c r="K34" s="225"/>
    </row>
    <row r="35" spans="1:11" ht="1.5" hidden="1" customHeight="1" x14ac:dyDescent="0.2">
      <c r="A35" s="360" t="str">
        <f>'[1]Приложение № 6 (приложение №5)'!A57</f>
        <v>1.3.1.</v>
      </c>
      <c r="B35" s="45" t="str">
        <f>'[2]Приложение № 6 (приложение № 5)'!B57</f>
        <v>Предоставление  субсидий из краевого бюджета бюджетам монопрофильных муниципальных образований Приморского края на реализацию мероприятий по поддержке и развитию социальной и инженерной инфраструктуры комплексных инвестиционных планов модернизации      мо</v>
      </c>
      <c r="C35" s="360">
        <v>2013</v>
      </c>
      <c r="D35" s="360">
        <v>2014</v>
      </c>
      <c r="E35" s="360"/>
      <c r="F35" s="360"/>
      <c r="G35" s="717"/>
      <c r="H35" s="45"/>
      <c r="I35" s="480"/>
      <c r="K35" s="225"/>
    </row>
    <row r="36" spans="1:11" ht="132.75" customHeight="1" x14ac:dyDescent="0.2">
      <c r="A36" s="493" t="str">
        <f>'[1]Приложение № 6 (приложение №5)'!A60</f>
        <v>1.4.</v>
      </c>
      <c r="B36" s="840" t="str">
        <f>'[1]Приложение № 6 (приложение №5)'!B60</f>
        <v>Основное мероприятие «Повышение качества оценки регулирующего воздействия нормативных правовых актов и их проектов</v>
      </c>
      <c r="C36" s="468">
        <v>2013</v>
      </c>
      <c r="D36" s="468">
        <v>2020</v>
      </c>
      <c r="E36" s="468">
        <v>2013</v>
      </c>
      <c r="F36" s="468">
        <v>2020</v>
      </c>
      <c r="G36" s="719" t="s">
        <v>948</v>
      </c>
      <c r="H36" s="376" t="s">
        <v>414</v>
      </c>
      <c r="I36" s="468"/>
      <c r="K36" s="225"/>
    </row>
    <row r="37" spans="1:11" ht="15" hidden="1" customHeight="1" x14ac:dyDescent="0.2">
      <c r="A37" s="494"/>
      <c r="B37" s="736"/>
      <c r="C37" s="473"/>
      <c r="D37" s="473"/>
      <c r="E37" s="473"/>
      <c r="F37" s="473"/>
      <c r="G37" s="739"/>
      <c r="H37" s="432"/>
      <c r="I37" s="473"/>
      <c r="K37" s="225"/>
    </row>
    <row r="38" spans="1:11" ht="15" hidden="1" customHeight="1" x14ac:dyDescent="0.2">
      <c r="A38" s="494"/>
      <c r="B38" s="736"/>
      <c r="C38" s="473"/>
      <c r="D38" s="473"/>
      <c r="E38" s="473"/>
      <c r="F38" s="473"/>
      <c r="G38" s="739"/>
      <c r="H38" s="432"/>
      <c r="I38" s="473"/>
      <c r="K38" s="225"/>
    </row>
    <row r="39" spans="1:11" ht="15" hidden="1" customHeight="1" x14ac:dyDescent="0.2">
      <c r="A39" s="494"/>
      <c r="B39" s="736"/>
      <c r="C39" s="473"/>
      <c r="D39" s="473"/>
      <c r="E39" s="473"/>
      <c r="F39" s="473"/>
      <c r="G39" s="739"/>
      <c r="H39" s="432"/>
      <c r="I39" s="473"/>
      <c r="K39" s="225"/>
    </row>
    <row r="40" spans="1:11" ht="15" hidden="1" customHeight="1" x14ac:dyDescent="0.2">
      <c r="A40" s="494"/>
      <c r="B40" s="736"/>
      <c r="C40" s="473"/>
      <c r="D40" s="473"/>
      <c r="E40" s="473"/>
      <c r="F40" s="473"/>
      <c r="G40" s="739"/>
      <c r="H40" s="432"/>
      <c r="I40" s="473"/>
      <c r="K40" s="225"/>
    </row>
    <row r="41" spans="1:11" ht="15" hidden="1" customHeight="1" x14ac:dyDescent="0.2">
      <c r="A41" s="494"/>
      <c r="B41" s="736"/>
      <c r="C41" s="473"/>
      <c r="D41" s="473"/>
      <c r="E41" s="473"/>
      <c r="F41" s="473"/>
      <c r="G41" s="739"/>
      <c r="H41" s="432"/>
      <c r="I41" s="473"/>
      <c r="K41" s="225"/>
    </row>
    <row r="42" spans="1:11" ht="15" hidden="1" customHeight="1" x14ac:dyDescent="0.2">
      <c r="A42" s="494"/>
      <c r="B42" s="736"/>
      <c r="C42" s="473"/>
      <c r="D42" s="473"/>
      <c r="E42" s="473"/>
      <c r="F42" s="473"/>
      <c r="G42" s="739"/>
      <c r="H42" s="432"/>
      <c r="I42" s="473"/>
      <c r="K42" s="225"/>
    </row>
    <row r="43" spans="1:11" ht="6" hidden="1" customHeight="1" x14ac:dyDescent="0.2">
      <c r="A43" s="494"/>
      <c r="B43" s="736"/>
      <c r="C43" s="473"/>
      <c r="D43" s="473"/>
      <c r="E43" s="473"/>
      <c r="F43" s="473"/>
      <c r="G43" s="739"/>
      <c r="H43" s="432"/>
      <c r="I43" s="473"/>
      <c r="K43" s="225"/>
    </row>
    <row r="44" spans="1:11" ht="15" hidden="1" customHeight="1" x14ac:dyDescent="0.2">
      <c r="A44" s="494"/>
      <c r="B44" s="736"/>
      <c r="C44" s="473"/>
      <c r="D44" s="473"/>
      <c r="E44" s="473"/>
      <c r="F44" s="473"/>
      <c r="G44" s="739"/>
      <c r="H44" s="432"/>
      <c r="I44" s="473"/>
      <c r="K44" s="225"/>
    </row>
    <row r="45" spans="1:11" ht="9" hidden="1" customHeight="1" x14ac:dyDescent="0.2">
      <c r="A45" s="494"/>
      <c r="B45" s="736"/>
      <c r="C45" s="473"/>
      <c r="D45" s="473"/>
      <c r="E45" s="473"/>
      <c r="F45" s="473"/>
      <c r="G45" s="739"/>
      <c r="H45" s="432"/>
      <c r="I45" s="473"/>
      <c r="K45" s="225"/>
    </row>
    <row r="46" spans="1:11" ht="15" hidden="1" customHeight="1" x14ac:dyDescent="0.2">
      <c r="A46" s="494"/>
      <c r="B46" s="736"/>
      <c r="C46" s="473"/>
      <c r="D46" s="473"/>
      <c r="E46" s="473"/>
      <c r="F46" s="473"/>
      <c r="G46" s="739"/>
      <c r="H46" s="432"/>
      <c r="I46" s="473"/>
      <c r="K46" s="225"/>
    </row>
    <row r="47" spans="1:11" ht="46.5" hidden="1" customHeight="1" x14ac:dyDescent="0.2">
      <c r="A47" s="494"/>
      <c r="B47" s="736"/>
      <c r="C47" s="473"/>
      <c r="D47" s="473"/>
      <c r="E47" s="473"/>
      <c r="F47" s="473"/>
      <c r="G47" s="739"/>
      <c r="H47" s="432"/>
      <c r="I47" s="473"/>
      <c r="K47" s="225"/>
    </row>
    <row r="48" spans="1:11" ht="13.5" hidden="1" customHeight="1" x14ac:dyDescent="0.2">
      <c r="A48" s="494"/>
      <c r="B48" s="736"/>
      <c r="C48" s="473"/>
      <c r="D48" s="473"/>
      <c r="E48" s="473"/>
      <c r="F48" s="473"/>
      <c r="G48" s="739"/>
      <c r="H48" s="432"/>
      <c r="I48" s="473"/>
      <c r="K48" s="225"/>
    </row>
    <row r="49" spans="1:11" ht="15" hidden="1" customHeight="1" x14ac:dyDescent="0.2">
      <c r="A49" s="494"/>
      <c r="B49" s="736"/>
      <c r="C49" s="473"/>
      <c r="D49" s="473"/>
      <c r="E49" s="473"/>
      <c r="F49" s="473"/>
      <c r="G49" s="739"/>
      <c r="H49" s="432"/>
      <c r="I49" s="473"/>
      <c r="K49" s="225"/>
    </row>
    <row r="50" spans="1:11" ht="15" hidden="1" customHeight="1" x14ac:dyDescent="0.2">
      <c r="A50" s="494"/>
      <c r="B50" s="736"/>
      <c r="C50" s="473"/>
      <c r="D50" s="473"/>
      <c r="E50" s="473"/>
      <c r="F50" s="473"/>
      <c r="G50" s="739"/>
      <c r="H50" s="432"/>
      <c r="I50" s="473"/>
      <c r="K50" s="225"/>
    </row>
    <row r="51" spans="1:11" ht="120" hidden="1" customHeight="1" x14ac:dyDescent="0.2">
      <c r="A51" s="494"/>
      <c r="B51" s="736"/>
      <c r="C51" s="473"/>
      <c r="D51" s="473"/>
      <c r="E51" s="473"/>
      <c r="F51" s="473"/>
      <c r="G51" s="739"/>
      <c r="H51" s="432"/>
      <c r="I51" s="473"/>
      <c r="K51" s="225"/>
    </row>
    <row r="52" spans="1:11" ht="25.5" hidden="1" customHeight="1" x14ac:dyDescent="0.2">
      <c r="A52" s="494"/>
      <c r="B52" s="736"/>
      <c r="C52" s="473"/>
      <c r="D52" s="473"/>
      <c r="E52" s="473"/>
      <c r="F52" s="473"/>
      <c r="G52" s="739"/>
      <c r="H52" s="432"/>
      <c r="I52" s="473"/>
      <c r="K52" s="225"/>
    </row>
    <row r="53" spans="1:11" ht="31.5" hidden="1" customHeight="1" x14ac:dyDescent="0.2">
      <c r="A53" s="495"/>
      <c r="B53" s="738"/>
      <c r="C53" s="469"/>
      <c r="D53" s="469"/>
      <c r="E53" s="469"/>
      <c r="F53" s="469"/>
      <c r="G53" s="740"/>
      <c r="H53" s="432"/>
      <c r="I53" s="469"/>
      <c r="K53" s="225"/>
    </row>
    <row r="54" spans="1:11" ht="149.25" hidden="1" customHeight="1" x14ac:dyDescent="0.2">
      <c r="A54" s="371"/>
      <c r="B54" s="737"/>
      <c r="C54" s="364"/>
      <c r="D54" s="364"/>
      <c r="E54" s="364"/>
      <c r="F54" s="364"/>
      <c r="G54" s="716" t="s">
        <v>948</v>
      </c>
      <c r="H54" s="431"/>
      <c r="I54" s="364"/>
      <c r="K54" s="225"/>
    </row>
    <row r="55" spans="1:11" ht="182.25" customHeight="1" x14ac:dyDescent="0.2">
      <c r="A55" s="55" t="s">
        <v>416</v>
      </c>
      <c r="B55" s="45" t="s">
        <v>415</v>
      </c>
      <c r="C55" s="360">
        <v>2013</v>
      </c>
      <c r="D55" s="360">
        <v>2020</v>
      </c>
      <c r="E55" s="360">
        <v>2013</v>
      </c>
      <c r="F55" s="360">
        <v>2020</v>
      </c>
      <c r="G55" s="716" t="s">
        <v>948</v>
      </c>
      <c r="H55" s="435" t="s">
        <v>414</v>
      </c>
      <c r="I55" s="360">
        <v>4</v>
      </c>
      <c r="K55" s="357" t="s">
        <v>925</v>
      </c>
    </row>
    <row r="56" spans="1:11" ht="1.5" hidden="1" customHeight="1" x14ac:dyDescent="0.2">
      <c r="A56" s="360" t="s">
        <v>403</v>
      </c>
      <c r="B56" s="45" t="s">
        <v>413</v>
      </c>
      <c r="C56" s="500" t="s">
        <v>412</v>
      </c>
      <c r="D56" s="500"/>
      <c r="E56" s="499" t="s">
        <v>411</v>
      </c>
      <c r="F56" s="500"/>
      <c r="G56" s="716" t="s">
        <v>410</v>
      </c>
      <c r="H56" s="716" t="s">
        <v>409</v>
      </c>
      <c r="I56" s="360"/>
      <c r="K56" s="225"/>
    </row>
    <row r="57" spans="1:11" ht="92.25" hidden="1" customHeight="1" x14ac:dyDescent="0.2">
      <c r="A57" s="360" t="s">
        <v>398</v>
      </c>
      <c r="B57" s="45" t="s">
        <v>408</v>
      </c>
      <c r="C57" s="500" t="s">
        <v>407</v>
      </c>
      <c r="D57" s="500"/>
      <c r="E57" s="499" t="s">
        <v>406</v>
      </c>
      <c r="F57" s="500"/>
      <c r="G57" s="716" t="s">
        <v>405</v>
      </c>
      <c r="H57" s="716" t="s">
        <v>404</v>
      </c>
      <c r="I57" s="360"/>
      <c r="K57" s="225"/>
    </row>
    <row r="58" spans="1:11" ht="91.5" customHeight="1" x14ac:dyDescent="0.2">
      <c r="A58" s="408" t="s">
        <v>403</v>
      </c>
      <c r="B58" s="716" t="s">
        <v>402</v>
      </c>
      <c r="C58" s="500" t="s">
        <v>401</v>
      </c>
      <c r="D58" s="500"/>
      <c r="E58" s="741"/>
      <c r="F58" s="742"/>
      <c r="G58" s="718" t="s">
        <v>400</v>
      </c>
      <c r="H58" s="718" t="s">
        <v>399</v>
      </c>
      <c r="I58" s="363"/>
      <c r="K58" s="225"/>
    </row>
    <row r="59" spans="1:11" ht="111.75" customHeight="1" x14ac:dyDescent="0.2">
      <c r="A59" s="408" t="s">
        <v>398</v>
      </c>
      <c r="B59" s="716" t="s">
        <v>397</v>
      </c>
      <c r="C59" s="499" t="s">
        <v>838</v>
      </c>
      <c r="D59" s="500"/>
      <c r="E59" s="741"/>
      <c r="F59" s="742"/>
      <c r="G59" s="718" t="s">
        <v>396</v>
      </c>
      <c r="H59" s="718" t="s">
        <v>395</v>
      </c>
      <c r="I59" s="363"/>
      <c r="K59" s="225"/>
    </row>
    <row r="60" spans="1:11" ht="15" customHeight="1" x14ac:dyDescent="0.2">
      <c r="A60" s="502" t="str">
        <f>'[1]Приложение № 6 (приложение №5)'!A96</f>
        <v>1.5.</v>
      </c>
      <c r="B60" s="843" t="str">
        <f>'[1]Приложение № 6 (приложение №5)'!B96</f>
        <v>Основное мероприятие «Создание благоприятной конкурентной среды»</v>
      </c>
      <c r="C60" s="480">
        <v>2013</v>
      </c>
      <c r="D60" s="480">
        <v>2020</v>
      </c>
      <c r="E60" s="480">
        <v>2013</v>
      </c>
      <c r="F60" s="480">
        <v>2020</v>
      </c>
      <c r="G60" s="719" t="s">
        <v>1020</v>
      </c>
      <c r="H60" s="474" t="s">
        <v>394</v>
      </c>
      <c r="I60" s="468"/>
      <c r="K60" s="513"/>
    </row>
    <row r="61" spans="1:11" ht="15" customHeight="1" x14ac:dyDescent="0.2">
      <c r="A61" s="502"/>
      <c r="B61" s="843"/>
      <c r="C61" s="480"/>
      <c r="D61" s="480"/>
      <c r="E61" s="480"/>
      <c r="F61" s="480"/>
      <c r="G61" s="739"/>
      <c r="H61" s="530"/>
      <c r="I61" s="473"/>
      <c r="K61" s="514"/>
    </row>
    <row r="62" spans="1:11" ht="15" customHeight="1" x14ac:dyDescent="0.2">
      <c r="A62" s="502"/>
      <c r="B62" s="843"/>
      <c r="C62" s="480"/>
      <c r="D62" s="480"/>
      <c r="E62" s="480"/>
      <c r="F62" s="480"/>
      <c r="G62" s="739"/>
      <c r="H62" s="530"/>
      <c r="I62" s="473"/>
      <c r="K62" s="514"/>
    </row>
    <row r="63" spans="1:11" ht="15" hidden="1" customHeight="1" x14ac:dyDescent="0.2">
      <c r="A63" s="502"/>
      <c r="B63" s="843"/>
      <c r="C63" s="480"/>
      <c r="D63" s="480"/>
      <c r="E63" s="480"/>
      <c r="F63" s="480"/>
      <c r="G63" s="739"/>
      <c r="H63" s="530"/>
      <c r="I63" s="473"/>
      <c r="K63" s="514"/>
    </row>
    <row r="64" spans="1:11" ht="15" customHeight="1" x14ac:dyDescent="0.2">
      <c r="A64" s="502"/>
      <c r="B64" s="843"/>
      <c r="C64" s="480"/>
      <c r="D64" s="480"/>
      <c r="E64" s="480"/>
      <c r="F64" s="480"/>
      <c r="G64" s="739"/>
      <c r="H64" s="530"/>
      <c r="I64" s="473"/>
      <c r="K64" s="514"/>
    </row>
    <row r="65" spans="1:11" ht="15" hidden="1" customHeight="1" x14ac:dyDescent="0.2">
      <c r="A65" s="502"/>
      <c r="B65" s="843"/>
      <c r="C65" s="480"/>
      <c r="D65" s="480"/>
      <c r="E65" s="480"/>
      <c r="F65" s="480"/>
      <c r="G65" s="739"/>
      <c r="H65" s="530"/>
      <c r="I65" s="473"/>
      <c r="K65" s="514"/>
    </row>
    <row r="66" spans="1:11" ht="15" hidden="1" customHeight="1" x14ac:dyDescent="0.2">
      <c r="A66" s="502"/>
      <c r="B66" s="843"/>
      <c r="C66" s="480"/>
      <c r="D66" s="480"/>
      <c r="E66" s="480"/>
      <c r="F66" s="480"/>
      <c r="G66" s="739"/>
      <c r="H66" s="530"/>
      <c r="I66" s="473"/>
      <c r="K66" s="514"/>
    </row>
    <row r="67" spans="1:11" ht="93" hidden="1" customHeight="1" x14ac:dyDescent="0.2">
      <c r="A67" s="502"/>
      <c r="B67" s="843"/>
      <c r="C67" s="480"/>
      <c r="D67" s="480"/>
      <c r="E67" s="480"/>
      <c r="F67" s="480"/>
      <c r="G67" s="739"/>
      <c r="H67" s="530"/>
      <c r="I67" s="473"/>
      <c r="K67" s="514"/>
    </row>
    <row r="68" spans="1:11" ht="15" hidden="1" customHeight="1" x14ac:dyDescent="0.2">
      <c r="A68" s="502"/>
      <c r="B68" s="843"/>
      <c r="C68" s="480"/>
      <c r="D68" s="480"/>
      <c r="E68" s="480"/>
      <c r="F68" s="480"/>
      <c r="G68" s="739"/>
      <c r="H68" s="530"/>
      <c r="I68" s="473"/>
      <c r="K68" s="514"/>
    </row>
    <row r="69" spans="1:11" ht="15" hidden="1" customHeight="1" x14ac:dyDescent="0.2">
      <c r="A69" s="502"/>
      <c r="B69" s="843"/>
      <c r="C69" s="480"/>
      <c r="D69" s="480"/>
      <c r="E69" s="480"/>
      <c r="F69" s="480"/>
      <c r="G69" s="739"/>
      <c r="H69" s="530"/>
      <c r="I69" s="473"/>
      <c r="K69" s="514"/>
    </row>
    <row r="70" spans="1:11" ht="15" hidden="1" customHeight="1" x14ac:dyDescent="0.2">
      <c r="A70" s="502"/>
      <c r="B70" s="843"/>
      <c r="C70" s="480"/>
      <c r="D70" s="480"/>
      <c r="E70" s="480"/>
      <c r="F70" s="480"/>
      <c r="G70" s="739"/>
      <c r="H70" s="530"/>
      <c r="I70" s="473"/>
      <c r="K70" s="514"/>
    </row>
    <row r="71" spans="1:11" ht="15" hidden="1" customHeight="1" x14ac:dyDescent="0.2">
      <c r="A71" s="502"/>
      <c r="B71" s="843"/>
      <c r="C71" s="480"/>
      <c r="D71" s="480"/>
      <c r="E71" s="480"/>
      <c r="F71" s="480"/>
      <c r="G71" s="739"/>
      <c r="H71" s="530"/>
      <c r="I71" s="473"/>
      <c r="K71" s="514"/>
    </row>
    <row r="72" spans="1:11" ht="15" hidden="1" customHeight="1" x14ac:dyDescent="0.2">
      <c r="A72" s="502"/>
      <c r="B72" s="843"/>
      <c r="C72" s="480"/>
      <c r="D72" s="480"/>
      <c r="E72" s="480"/>
      <c r="F72" s="480"/>
      <c r="G72" s="739"/>
      <c r="H72" s="530"/>
      <c r="I72" s="473"/>
      <c r="K72" s="514"/>
    </row>
    <row r="73" spans="1:11" ht="15" hidden="1" customHeight="1" x14ac:dyDescent="0.2">
      <c r="A73" s="502"/>
      <c r="B73" s="843"/>
      <c r="C73" s="480"/>
      <c r="D73" s="480"/>
      <c r="E73" s="480"/>
      <c r="F73" s="480"/>
      <c r="G73" s="739"/>
      <c r="H73" s="530"/>
      <c r="I73" s="473"/>
      <c r="K73" s="514"/>
    </row>
    <row r="74" spans="1:11" ht="15" hidden="1" customHeight="1" x14ac:dyDescent="0.2">
      <c r="A74" s="502"/>
      <c r="B74" s="843"/>
      <c r="C74" s="480"/>
      <c r="D74" s="480"/>
      <c r="E74" s="480"/>
      <c r="F74" s="480"/>
      <c r="G74" s="739"/>
      <c r="H74" s="530"/>
      <c r="I74" s="473"/>
      <c r="K74" s="514"/>
    </row>
    <row r="75" spans="1:11" ht="15" hidden="1" customHeight="1" x14ac:dyDescent="0.2">
      <c r="A75" s="502"/>
      <c r="B75" s="843"/>
      <c r="C75" s="480"/>
      <c r="D75" s="480"/>
      <c r="E75" s="480"/>
      <c r="F75" s="480"/>
      <c r="G75" s="739"/>
      <c r="H75" s="530"/>
      <c r="I75" s="473"/>
      <c r="K75" s="514"/>
    </row>
    <row r="76" spans="1:11" ht="148.5" customHeight="1" x14ac:dyDescent="0.2">
      <c r="A76" s="502"/>
      <c r="B76" s="843"/>
      <c r="C76" s="480"/>
      <c r="D76" s="480"/>
      <c r="E76" s="480"/>
      <c r="F76" s="480"/>
      <c r="G76" s="740"/>
      <c r="H76" s="530"/>
      <c r="I76" s="469"/>
      <c r="K76" s="515"/>
    </row>
    <row r="77" spans="1:11" ht="192.75" customHeight="1" x14ac:dyDescent="0.2">
      <c r="A77" s="360" t="str">
        <f>'[1]Приложение № 6 (приложение №5)'!A114</f>
        <v>1.5.1.</v>
      </c>
      <c r="B77" s="45" t="str">
        <f>'[1]Приложение № 6 (приложение №5)'!B114</f>
        <v>Мониторинг состояния и развития конкурентной среды на рынках товаров и услуг края</v>
      </c>
      <c r="C77" s="360">
        <v>2013</v>
      </c>
      <c r="D77" s="360">
        <v>2020</v>
      </c>
      <c r="E77" s="360">
        <v>2013</v>
      </c>
      <c r="F77" s="360">
        <v>2020</v>
      </c>
      <c r="G77" s="716" t="s">
        <v>1020</v>
      </c>
      <c r="H77" s="528"/>
      <c r="I77" s="360">
        <v>5</v>
      </c>
      <c r="J77" s="317"/>
      <c r="K77" s="357" t="s">
        <v>926</v>
      </c>
    </row>
    <row r="78" spans="1:11" ht="126" customHeight="1" x14ac:dyDescent="0.2">
      <c r="A78" s="360" t="s">
        <v>393</v>
      </c>
      <c r="B78" s="45" t="s">
        <v>392</v>
      </c>
      <c r="C78" s="743" t="s">
        <v>391</v>
      </c>
      <c r="D78" s="744"/>
      <c r="E78" s="722" t="s">
        <v>390</v>
      </c>
      <c r="F78" s="745"/>
      <c r="G78" s="45" t="s">
        <v>389</v>
      </c>
      <c r="H78" s="435" t="s">
        <v>388</v>
      </c>
      <c r="I78" s="360"/>
      <c r="K78" s="225"/>
    </row>
    <row r="79" spans="1:11" ht="129" hidden="1" customHeight="1" x14ac:dyDescent="0.2">
      <c r="A79" s="360" t="s">
        <v>387</v>
      </c>
      <c r="B79" s="45" t="s">
        <v>1021</v>
      </c>
      <c r="C79" s="722" t="s">
        <v>386</v>
      </c>
      <c r="D79" s="745"/>
      <c r="E79" s="746"/>
      <c r="F79" s="746"/>
      <c r="G79" s="45" t="s">
        <v>1022</v>
      </c>
      <c r="H79" s="45"/>
      <c r="I79" s="360"/>
      <c r="K79" s="225"/>
    </row>
    <row r="80" spans="1:11" ht="9.75" hidden="1" customHeight="1" x14ac:dyDescent="0.2">
      <c r="A80" s="360" t="s">
        <v>385</v>
      </c>
      <c r="B80" s="45" t="s">
        <v>384</v>
      </c>
      <c r="C80" s="722" t="s">
        <v>383</v>
      </c>
      <c r="D80" s="745"/>
      <c r="E80" s="746"/>
      <c r="F80" s="746"/>
      <c r="G80" s="45" t="s">
        <v>382</v>
      </c>
      <c r="H80" s="45"/>
      <c r="I80" s="360"/>
      <c r="K80" s="225"/>
    </row>
    <row r="81" spans="1:11" ht="1.5" hidden="1" customHeight="1" x14ac:dyDescent="0.2">
      <c r="A81" s="360" t="s">
        <v>381</v>
      </c>
      <c r="B81" s="45" t="s">
        <v>380</v>
      </c>
      <c r="C81" s="722" t="s">
        <v>379</v>
      </c>
      <c r="D81" s="745"/>
      <c r="E81" s="722">
        <v>42430</v>
      </c>
      <c r="F81" s="745"/>
      <c r="G81" s="45" t="s">
        <v>378</v>
      </c>
      <c r="H81" s="45" t="s">
        <v>1023</v>
      </c>
      <c r="I81" s="360"/>
      <c r="K81" s="225"/>
    </row>
    <row r="82" spans="1:11" ht="116.25" hidden="1" customHeight="1" x14ac:dyDescent="0.2">
      <c r="A82" s="360" t="s">
        <v>377</v>
      </c>
      <c r="B82" s="45" t="s">
        <v>376</v>
      </c>
      <c r="C82" s="722" t="s">
        <v>375</v>
      </c>
      <c r="D82" s="745"/>
      <c r="E82" s="722"/>
      <c r="F82" s="745"/>
      <c r="G82" s="45" t="s">
        <v>374</v>
      </c>
      <c r="H82" s="45" t="s">
        <v>1024</v>
      </c>
      <c r="I82" s="360"/>
      <c r="K82" s="225"/>
    </row>
    <row r="83" spans="1:11" ht="126" customHeight="1" x14ac:dyDescent="0.2">
      <c r="A83" s="360" t="s">
        <v>373</v>
      </c>
      <c r="B83" s="45" t="s">
        <v>372</v>
      </c>
      <c r="C83" s="747" t="s">
        <v>371</v>
      </c>
      <c r="D83" s="748"/>
      <c r="E83" s="749" t="s">
        <v>370</v>
      </c>
      <c r="F83" s="750"/>
      <c r="G83" s="716" t="s">
        <v>1025</v>
      </c>
      <c r="H83" s="716" t="s">
        <v>369</v>
      </c>
      <c r="I83" s="360"/>
      <c r="K83" s="225"/>
    </row>
    <row r="84" spans="1:11" ht="195" customHeight="1" x14ac:dyDescent="0.2">
      <c r="A84" s="363" t="s">
        <v>368</v>
      </c>
      <c r="B84" s="476" t="s">
        <v>367</v>
      </c>
      <c r="C84" s="503" t="s">
        <v>366</v>
      </c>
      <c r="D84" s="504"/>
      <c r="E84" s="507"/>
      <c r="F84" s="508"/>
      <c r="G84" s="719" t="s">
        <v>365</v>
      </c>
      <c r="H84" s="474" t="s">
        <v>839</v>
      </c>
      <c r="I84" s="363"/>
      <c r="J84" s="317"/>
      <c r="K84" s="225"/>
    </row>
    <row r="85" spans="1:11" ht="26.25" hidden="1" customHeight="1" x14ac:dyDescent="0.2">
      <c r="A85" s="364"/>
      <c r="B85" s="477"/>
      <c r="C85" s="505"/>
      <c r="D85" s="506"/>
      <c r="E85" s="509"/>
      <c r="F85" s="510"/>
      <c r="G85" s="720"/>
      <c r="H85" s="475"/>
      <c r="I85" s="364"/>
      <c r="J85" s="317"/>
      <c r="K85" s="225"/>
    </row>
    <row r="86" spans="1:11" ht="153.75" customHeight="1" x14ac:dyDescent="0.2">
      <c r="A86" s="370" t="str">
        <f>'[1]Приложение № 6 (приложение №5)'!A115</f>
        <v>1.6.</v>
      </c>
      <c r="B86" s="735" t="str">
        <f>'[1]Приложение № 6 (приложение №5)'!B115</f>
        <v>Основное мероприятие «Развитие государственного стратегического планирования»</v>
      </c>
      <c r="C86" s="360">
        <v>2013</v>
      </c>
      <c r="D86" s="360">
        <v>2020</v>
      </c>
      <c r="E86" s="360">
        <v>2013</v>
      </c>
      <c r="F86" s="360">
        <v>2020</v>
      </c>
      <c r="G86" s="45" t="s">
        <v>1026</v>
      </c>
      <c r="H86" s="45" t="s">
        <v>949</v>
      </c>
      <c r="I86" s="360"/>
      <c r="K86" s="225"/>
    </row>
    <row r="87" spans="1:11" ht="93.75" customHeight="1" x14ac:dyDescent="0.2">
      <c r="A87" s="360" t="str">
        <f>'[1]Приложение № 6 (приложение №5)'!A117</f>
        <v>1.6.1.</v>
      </c>
      <c r="B87" s="45" t="str">
        <f>'[1]Приложение № 6 (приложение №5)'!B117</f>
        <v>Руководство и управление в сфере установленных функций органов государственной власти Приморского края</v>
      </c>
      <c r="C87" s="364">
        <v>2013</v>
      </c>
      <c r="D87" s="364">
        <v>2020</v>
      </c>
      <c r="E87" s="364">
        <v>2013</v>
      </c>
      <c r="F87" s="364">
        <v>2020</v>
      </c>
      <c r="G87" s="45" t="s">
        <v>1027</v>
      </c>
      <c r="H87" s="45" t="s">
        <v>1028</v>
      </c>
      <c r="I87" s="360">
        <v>6</v>
      </c>
      <c r="K87" s="357" t="s">
        <v>927</v>
      </c>
    </row>
    <row r="88" spans="1:11" ht="159" customHeight="1" x14ac:dyDescent="0.2">
      <c r="A88" s="360" t="str">
        <f>'[1]Приложение № 6 (приложение №5)'!A120</f>
        <v>1.6.2.</v>
      </c>
      <c r="B88" s="45" t="str">
        <f>'[1]Приложение № 6 (приложение №5)'!B120</f>
        <v>Информационно-техническое сопровождение реализации государственной программы</v>
      </c>
      <c r="C88" s="360">
        <v>2013</v>
      </c>
      <c r="D88" s="360">
        <v>2020</v>
      </c>
      <c r="E88" s="360">
        <v>2013</v>
      </c>
      <c r="F88" s="360">
        <v>2020</v>
      </c>
      <c r="G88" s="45" t="s">
        <v>950</v>
      </c>
      <c r="H88" s="45" t="s">
        <v>1029</v>
      </c>
      <c r="I88" s="360">
        <v>7</v>
      </c>
      <c r="K88" s="357" t="s">
        <v>928</v>
      </c>
    </row>
    <row r="89" spans="1:11" ht="90.75" customHeight="1" x14ac:dyDescent="0.2">
      <c r="A89" s="372" t="str">
        <f>'[1]Приложение № 6 (приложение №5)'!A121</f>
        <v>1.6.3.</v>
      </c>
      <c r="B89" s="366" t="str">
        <f>'[1]Приложение № 6 (приложение №5)'!B121</f>
        <v>Нормативно-правовое обеспечение создания условий для устойчивого экономического роста в Приморском крае</v>
      </c>
      <c r="C89" s="372">
        <v>2013</v>
      </c>
      <c r="D89" s="372">
        <v>2020</v>
      </c>
      <c r="E89" s="372">
        <v>2013</v>
      </c>
      <c r="F89" s="372"/>
      <c r="G89" s="366" t="s">
        <v>1030</v>
      </c>
      <c r="H89" s="366" t="s">
        <v>951</v>
      </c>
      <c r="I89" s="363">
        <v>8</v>
      </c>
      <c r="K89" s="357" t="s">
        <v>929</v>
      </c>
    </row>
    <row r="90" spans="1:11" ht="123.75" customHeight="1" x14ac:dyDescent="0.2">
      <c r="A90" s="370" t="str">
        <f>'[1]Приложение № 6 (приложение №5)'!A122</f>
        <v>1.7.</v>
      </c>
      <c r="B90" s="735" t="str">
        <f>'[1]Приложение № 6 (приложение №5)'!B122</f>
        <v>Основное мероприятие «Реализация механизмов стратегического управления социально-экономическим развитием Приморского края»</v>
      </c>
      <c r="C90" s="360">
        <v>2014</v>
      </c>
      <c r="D90" s="360">
        <v>2020</v>
      </c>
      <c r="E90" s="360">
        <v>2013</v>
      </c>
      <c r="F90" s="360"/>
      <c r="G90" s="716" t="s">
        <v>1031</v>
      </c>
      <c r="H90" s="45" t="s">
        <v>1032</v>
      </c>
      <c r="I90" s="45"/>
      <c r="K90" s="225"/>
    </row>
    <row r="91" spans="1:11" ht="84" customHeight="1" x14ac:dyDescent="0.2">
      <c r="A91" s="363" t="str">
        <f>'[1]Приложение № 6 (приложение №5)'!A125</f>
        <v>1.7.1.</v>
      </c>
      <c r="B91" s="45" t="s">
        <v>282</v>
      </c>
      <c r="C91" s="360">
        <v>2015</v>
      </c>
      <c r="D91" s="360">
        <v>2020</v>
      </c>
      <c r="E91" s="360">
        <v>2013</v>
      </c>
      <c r="F91" s="360">
        <v>2020</v>
      </c>
      <c r="G91" s="45" t="s">
        <v>1033</v>
      </c>
      <c r="H91" s="45" t="s">
        <v>1034</v>
      </c>
      <c r="I91" s="360">
        <v>9</v>
      </c>
      <c r="K91" s="358" t="s">
        <v>930</v>
      </c>
    </row>
    <row r="92" spans="1:11" ht="61.5" hidden="1" customHeight="1" x14ac:dyDescent="0.2">
      <c r="A92" s="480" t="str">
        <f>'[1]Приложение № 6 (приложение №5)'!A127</f>
        <v>1.7.2.</v>
      </c>
      <c r="B92" s="717" t="str">
        <f>'[1]Приложение № 6 (приложение №5)'!B127</f>
        <v>Разработка технического задания проекта стратегии социально-экономического развития Приморского края</v>
      </c>
      <c r="C92" s="480">
        <v>2014</v>
      </c>
      <c r="D92" s="480">
        <v>2015</v>
      </c>
      <c r="E92" s="480">
        <v>2014</v>
      </c>
      <c r="F92" s="480"/>
      <c r="G92" s="717" t="s">
        <v>363</v>
      </c>
      <c r="H92" s="717"/>
      <c r="I92" s="480"/>
      <c r="K92" s="225"/>
    </row>
    <row r="93" spans="1:11" ht="101.25" hidden="1" customHeight="1" x14ac:dyDescent="0.2">
      <c r="A93" s="480"/>
      <c r="B93" s="717"/>
      <c r="C93" s="480"/>
      <c r="D93" s="480"/>
      <c r="E93" s="480"/>
      <c r="F93" s="480"/>
      <c r="G93" s="717"/>
      <c r="H93" s="717"/>
      <c r="I93" s="480"/>
      <c r="K93" s="225"/>
    </row>
    <row r="94" spans="1:11" ht="68.25" customHeight="1" x14ac:dyDescent="0.2">
      <c r="A94" s="480" t="str">
        <f>'[1]Приложение № 6 (приложение №5)'!A129</f>
        <v>1.7.3.</v>
      </c>
      <c r="B94" s="717" t="str">
        <f>'[1]Приложение № 6 (приложение №5)'!B129</f>
        <v>Разработка проекта стратегии социально-экономического развития Приморского края</v>
      </c>
      <c r="C94" s="480">
        <v>2017</v>
      </c>
      <c r="D94" s="480">
        <v>2018</v>
      </c>
      <c r="E94" s="480">
        <v>2015</v>
      </c>
      <c r="F94" s="480"/>
      <c r="G94" s="717" t="s">
        <v>1035</v>
      </c>
      <c r="H94" s="717" t="s">
        <v>1036</v>
      </c>
      <c r="I94" s="480">
        <v>10</v>
      </c>
      <c r="K94" s="511" t="s">
        <v>928</v>
      </c>
    </row>
    <row r="95" spans="1:11" ht="51" customHeight="1" x14ac:dyDescent="0.2">
      <c r="A95" s="480"/>
      <c r="B95" s="717"/>
      <c r="C95" s="480"/>
      <c r="D95" s="480"/>
      <c r="E95" s="480"/>
      <c r="F95" s="480"/>
      <c r="G95" s="717"/>
      <c r="H95" s="717"/>
      <c r="I95" s="480"/>
      <c r="K95" s="512"/>
    </row>
    <row r="96" spans="1:11" ht="69" customHeight="1" x14ac:dyDescent="0.2">
      <c r="A96" s="370" t="str">
        <f>'[1]Приложение № 6 (приложение №5)'!A131</f>
        <v>1.8.</v>
      </c>
      <c r="B96" s="53" t="str">
        <f>'[1]Приложение № 6 (приложение №5)'!B131</f>
        <v>Основное мероприятие «Обеспечение выполнения комплекса работ по реализации плана статистических работ»</v>
      </c>
      <c r="C96" s="360">
        <v>2015</v>
      </c>
      <c r="D96" s="360">
        <v>2020</v>
      </c>
      <c r="E96" s="360">
        <v>2015</v>
      </c>
      <c r="F96" s="360">
        <v>2020</v>
      </c>
      <c r="G96" s="846" t="s">
        <v>952</v>
      </c>
      <c r="H96" s="846" t="s">
        <v>864</v>
      </c>
      <c r="I96" s="351"/>
      <c r="K96" s="225"/>
    </row>
    <row r="97" spans="1:11" ht="91.5" customHeight="1" x14ac:dyDescent="0.2">
      <c r="A97" s="360" t="str">
        <f>'[1]Приложение № 6 (приложение №5)'!A133</f>
        <v>1.8.1.</v>
      </c>
      <c r="B97" s="45" t="str">
        <f>'[1]Приложение № 6 (приложение №5)'!B133</f>
        <v>Формирование и получение экономико-статистической информации</v>
      </c>
      <c r="C97" s="360">
        <v>2015</v>
      </c>
      <c r="D97" s="360">
        <v>2020</v>
      </c>
      <c r="E97" s="360">
        <v>2015</v>
      </c>
      <c r="F97" s="360">
        <v>2020</v>
      </c>
      <c r="G97" s="846"/>
      <c r="H97" s="846"/>
      <c r="I97" s="364">
        <v>11</v>
      </c>
      <c r="K97" s="358" t="s">
        <v>930</v>
      </c>
    </row>
    <row r="98" spans="1:11" ht="126.75" customHeight="1" x14ac:dyDescent="0.2">
      <c r="A98" s="43" t="s">
        <v>86</v>
      </c>
      <c r="B98" s="46" t="s">
        <v>133</v>
      </c>
      <c r="C98" s="43">
        <v>2013</v>
      </c>
      <c r="D98" s="43">
        <v>2021</v>
      </c>
      <c r="E98" s="43">
        <v>2013</v>
      </c>
      <c r="F98" s="43"/>
      <c r="G98" s="42" t="s">
        <v>953</v>
      </c>
      <c r="H98" s="42" t="s">
        <v>1037</v>
      </c>
      <c r="I98" s="374" t="s">
        <v>861</v>
      </c>
      <c r="K98" s="225"/>
    </row>
    <row r="99" spans="1:11" ht="132" customHeight="1" x14ac:dyDescent="0.2">
      <c r="A99" s="54" t="s">
        <v>87</v>
      </c>
      <c r="B99" s="53" t="s">
        <v>90</v>
      </c>
      <c r="C99" s="54">
        <v>2013</v>
      </c>
      <c r="D99" s="54">
        <v>2021</v>
      </c>
      <c r="E99" s="54">
        <v>2013</v>
      </c>
      <c r="F99" s="54"/>
      <c r="G99" s="48" t="s">
        <v>954</v>
      </c>
      <c r="H99" s="48" t="s">
        <v>955</v>
      </c>
      <c r="I99" s="370" t="s">
        <v>861</v>
      </c>
      <c r="K99" s="225"/>
    </row>
    <row r="100" spans="1:11" ht="84.75" hidden="1" customHeight="1" x14ac:dyDescent="0.2">
      <c r="A100" s="47"/>
      <c r="B100" s="45"/>
      <c r="C100" s="47"/>
      <c r="D100" s="47"/>
      <c r="E100" s="47"/>
      <c r="F100" s="51"/>
      <c r="G100" s="50"/>
      <c r="H100" s="721"/>
      <c r="I100" s="751"/>
      <c r="K100" s="225"/>
    </row>
    <row r="101" spans="1:11" ht="290.25" customHeight="1" x14ac:dyDescent="0.2">
      <c r="A101" s="360" t="str">
        <f>'[1]Приложение № 6 (приложение №5)'!A142</f>
        <v>2.1.2.</v>
      </c>
      <c r="B101" s="45" t="str">
        <f>'[1]Приложение № 6 (приложение №5)'!B142</f>
        <v>Предоставление субсидий АНО «Региональный центр координации поддержки экспортно ориентированных субъектов малого и среднего предпринимательства Приморского края» на возмещение затрат, связанных с обеспечением ее деятельности</v>
      </c>
      <c r="C101" s="360">
        <v>2013</v>
      </c>
      <c r="D101" s="360">
        <v>2021</v>
      </c>
      <c r="E101" s="360">
        <v>2013</v>
      </c>
      <c r="F101" s="360"/>
      <c r="G101" s="377" t="s">
        <v>1008</v>
      </c>
      <c r="H101" s="377" t="s">
        <v>956</v>
      </c>
      <c r="I101" s="47">
        <v>12</v>
      </c>
      <c r="K101" s="357" t="s">
        <v>932</v>
      </c>
    </row>
    <row r="102" spans="1:11" ht="197.25" customHeight="1" x14ac:dyDescent="0.2">
      <c r="A102" s="360" t="s">
        <v>362</v>
      </c>
      <c r="B102" s="45" t="s">
        <v>361</v>
      </c>
      <c r="C102" s="466" t="s">
        <v>360</v>
      </c>
      <c r="D102" s="467"/>
      <c r="E102" s="492"/>
      <c r="F102" s="467"/>
      <c r="G102" s="435" t="s">
        <v>1009</v>
      </c>
      <c r="H102" s="377" t="s">
        <v>1038</v>
      </c>
      <c r="I102" s="360"/>
      <c r="K102" s="225"/>
    </row>
    <row r="103" spans="1:11" ht="46.5" hidden="1" customHeight="1" x14ac:dyDescent="0.2">
      <c r="A103" s="360" t="str">
        <f>'[1]Приложение № 6 (приложение №5)'!A145</f>
        <v>2.1.3.</v>
      </c>
      <c r="B103" s="45" t="str">
        <f>'[1]Приложение № 6 (приложение №5)'!B145</f>
        <v>Создание  АНО «Региональный центр координации поддержки экспортно ориентированных субъектов малого и среднего предпринимательства Приморского края», в том числе посредством предоставления субсидии из краевого бюджета Приморского края – в виде имущественно</v>
      </c>
      <c r="C103" s="360">
        <v>2013</v>
      </c>
      <c r="D103" s="360">
        <v>2013</v>
      </c>
      <c r="E103" s="360"/>
      <c r="F103" s="360"/>
      <c r="G103" s="45" t="s">
        <v>52</v>
      </c>
      <c r="H103" s="45"/>
      <c r="I103" s="360"/>
      <c r="K103" s="225"/>
    </row>
    <row r="104" spans="1:11" ht="145.5" customHeight="1" x14ac:dyDescent="0.2">
      <c r="A104" s="52" t="s">
        <v>81</v>
      </c>
      <c r="B104" s="45" t="s">
        <v>48</v>
      </c>
      <c r="C104" s="47">
        <v>2013</v>
      </c>
      <c r="D104" s="47">
        <v>2021</v>
      </c>
      <c r="E104" s="47">
        <v>2013</v>
      </c>
      <c r="F104" s="47"/>
      <c r="G104" s="377" t="s">
        <v>1010</v>
      </c>
      <c r="H104" s="435" t="s">
        <v>359</v>
      </c>
      <c r="I104" s="47">
        <v>13</v>
      </c>
      <c r="K104" s="350" t="s">
        <v>932</v>
      </c>
    </row>
    <row r="105" spans="1:11" ht="135" hidden="1" customHeight="1" x14ac:dyDescent="0.2">
      <c r="A105" s="52" t="s">
        <v>358</v>
      </c>
      <c r="B105" s="45" t="s">
        <v>357</v>
      </c>
      <c r="C105" s="51">
        <v>2017</v>
      </c>
      <c r="D105" s="51">
        <v>2020</v>
      </c>
      <c r="E105" s="51"/>
      <c r="F105" s="51"/>
      <c r="G105" s="50" t="s">
        <v>352</v>
      </c>
      <c r="H105" s="50" t="s">
        <v>340</v>
      </c>
      <c r="I105" s="57"/>
      <c r="K105" s="225"/>
    </row>
    <row r="106" spans="1:11" ht="71.25" hidden="1" customHeight="1" x14ac:dyDescent="0.2">
      <c r="A106" s="52" t="s">
        <v>356</v>
      </c>
      <c r="B106" s="45" t="s">
        <v>355</v>
      </c>
      <c r="C106" s="51">
        <v>2017</v>
      </c>
      <c r="D106" s="51">
        <v>2020</v>
      </c>
      <c r="E106" s="51"/>
      <c r="F106" s="51"/>
      <c r="G106" s="50" t="s">
        <v>352</v>
      </c>
      <c r="H106" s="50" t="s">
        <v>340</v>
      </c>
      <c r="I106" s="57"/>
      <c r="K106" s="225"/>
    </row>
    <row r="107" spans="1:11" ht="71.25" hidden="1" customHeight="1" x14ac:dyDescent="0.2">
      <c r="A107" s="52" t="s">
        <v>356</v>
      </c>
      <c r="B107" s="45" t="s">
        <v>355</v>
      </c>
      <c r="C107" s="51">
        <v>2017</v>
      </c>
      <c r="D107" s="51">
        <v>2020</v>
      </c>
      <c r="E107" s="51"/>
      <c r="F107" s="51"/>
      <c r="G107" s="50" t="s">
        <v>352</v>
      </c>
      <c r="H107" s="50" t="s">
        <v>340</v>
      </c>
      <c r="I107" s="57"/>
      <c r="K107" s="225"/>
    </row>
    <row r="108" spans="1:11" ht="125.25" hidden="1" customHeight="1" x14ac:dyDescent="0.2">
      <c r="A108" s="52" t="s">
        <v>354</v>
      </c>
      <c r="B108" s="45" t="s">
        <v>353</v>
      </c>
      <c r="C108" s="51">
        <v>2017</v>
      </c>
      <c r="D108" s="51">
        <v>2020</v>
      </c>
      <c r="E108" s="51"/>
      <c r="F108" s="51"/>
      <c r="G108" s="50" t="s">
        <v>352</v>
      </c>
      <c r="H108" s="50" t="s">
        <v>340</v>
      </c>
      <c r="I108" s="57"/>
      <c r="K108" s="225"/>
    </row>
    <row r="109" spans="1:11" ht="54" hidden="1" customHeight="1" x14ac:dyDescent="0.2">
      <c r="A109" s="52" t="s">
        <v>351</v>
      </c>
      <c r="B109" s="45" t="s">
        <v>350</v>
      </c>
      <c r="C109" s="51">
        <v>2017</v>
      </c>
      <c r="D109" s="51">
        <v>2020</v>
      </c>
      <c r="E109" s="51"/>
      <c r="F109" s="51"/>
      <c r="G109" s="50" t="s">
        <v>349</v>
      </c>
      <c r="H109" s="50" t="s">
        <v>340</v>
      </c>
      <c r="I109" s="57"/>
      <c r="K109" s="225"/>
    </row>
    <row r="110" spans="1:11" ht="139.5" customHeight="1" x14ac:dyDescent="0.2">
      <c r="A110" s="56" t="s">
        <v>88</v>
      </c>
      <c r="B110" s="53" t="s">
        <v>91</v>
      </c>
      <c r="C110" s="54">
        <v>2013</v>
      </c>
      <c r="D110" s="54">
        <v>2021</v>
      </c>
      <c r="E110" s="54">
        <v>2013</v>
      </c>
      <c r="F110" s="49"/>
      <c r="G110" s="48" t="s">
        <v>957</v>
      </c>
      <c r="H110" s="53" t="s">
        <v>958</v>
      </c>
      <c r="I110" s="47"/>
      <c r="K110" s="225"/>
    </row>
    <row r="111" spans="1:11" ht="127.5" hidden="1" customHeight="1" x14ac:dyDescent="0.2">
      <c r="A111" s="360" t="str">
        <f>'[1]Приложение № 6 (приложение №5)'!A152</f>
        <v>2.2.1.</v>
      </c>
      <c r="B111" s="45" t="str">
        <f>'[1]Приложение № 6 (приложение №5)'!B152</f>
        <v>Финансовая поддержка субъектов малого и среднего предпринимательства, производящих и реализующих товары (работы, услуги), предназначенные для внутреннего рынка Российской Федерации, в виде предоставления субсидий с целью возмещения части затрат (планируем</v>
      </c>
      <c r="C111" s="360">
        <v>2013</v>
      </c>
      <c r="D111" s="360">
        <v>2014</v>
      </c>
      <c r="E111" s="360"/>
      <c r="F111" s="360"/>
      <c r="G111" s="45" t="s">
        <v>348</v>
      </c>
      <c r="H111" s="45"/>
      <c r="I111" s="360"/>
      <c r="K111" s="225"/>
    </row>
    <row r="112" spans="1:11" ht="104.25" hidden="1" customHeight="1" x14ac:dyDescent="0.2">
      <c r="A112" s="52" t="s">
        <v>347</v>
      </c>
      <c r="B112" s="45" t="s">
        <v>346</v>
      </c>
      <c r="C112" s="51">
        <v>2013</v>
      </c>
      <c r="D112" s="51">
        <v>2020</v>
      </c>
      <c r="E112" s="51">
        <v>2013</v>
      </c>
      <c r="F112" s="47">
        <v>2017</v>
      </c>
      <c r="G112" s="50" t="s">
        <v>345</v>
      </c>
      <c r="H112" s="50" t="s">
        <v>340</v>
      </c>
      <c r="I112" s="47"/>
      <c r="K112" s="225"/>
    </row>
    <row r="113" spans="1:12" ht="201.75" hidden="1" customHeight="1" x14ac:dyDescent="0.2">
      <c r="A113" s="360" t="str">
        <f>'[1]Приложение № 6 (приложение №5)'!A158</f>
        <v>2.2.3.</v>
      </c>
      <c r="B113" s="45" t="str">
        <f>'[1]Приложение № 6 (приложение №5)'!B158</f>
        <v>Предоставление субсидий субъектам малого и среднего предпринимательства на возмещение части затрат, связанных с разработкой и внедрением инновационной продукции</v>
      </c>
      <c r="C113" s="360">
        <v>2013</v>
      </c>
      <c r="D113" s="360">
        <v>2013</v>
      </c>
      <c r="E113" s="360"/>
      <c r="F113" s="360"/>
      <c r="G113" s="45" t="s">
        <v>53</v>
      </c>
      <c r="H113" s="45"/>
      <c r="I113" s="360"/>
      <c r="K113" s="225"/>
    </row>
    <row r="114" spans="1:12" ht="1.5" hidden="1" customHeight="1" x14ac:dyDescent="0.2">
      <c r="A114" s="360" t="str">
        <f>'[1]Приложение № 6 (приложение №5)'!A160</f>
        <v>2.2.4.</v>
      </c>
      <c r="B114" s="45" t="str">
        <f>'[1]Приложение № 6 (приложение №5)'!B160</f>
        <v>Предоставление субсидий субъектам малого и среднего предпринимательства на возмещение части затрат, связанных с повышением энергоэффективности производства</v>
      </c>
      <c r="C114" s="360">
        <v>2013</v>
      </c>
      <c r="D114" s="360">
        <v>2013</v>
      </c>
      <c r="E114" s="360"/>
      <c r="F114" s="360"/>
      <c r="G114" s="45" t="s">
        <v>53</v>
      </c>
      <c r="H114" s="45"/>
      <c r="I114" s="360"/>
      <c r="K114" s="225"/>
    </row>
    <row r="115" spans="1:12" ht="109.5" customHeight="1" x14ac:dyDescent="0.2">
      <c r="A115" s="363" t="str">
        <f>'[1]Приложение № 6 (приложение №5)'!A162</f>
        <v>2.2.5.</v>
      </c>
      <c r="B115" s="361" t="str">
        <f>'[1]Приложение № 6 (приложение №5)'!B162</f>
        <v>Финансовая поддержка субъектов малого и среднего предпринимательства, производящих и реализующих товары (работы, услуги), предназначенные для экспорта</v>
      </c>
      <c r="C115" s="47">
        <v>2013</v>
      </c>
      <c r="D115" s="47">
        <v>2021</v>
      </c>
      <c r="E115" s="47">
        <v>2013</v>
      </c>
      <c r="F115" s="47"/>
      <c r="G115" s="377" t="s">
        <v>1011</v>
      </c>
      <c r="H115" s="377" t="s">
        <v>959</v>
      </c>
      <c r="I115" s="47">
        <v>14</v>
      </c>
      <c r="K115" s="357" t="s">
        <v>932</v>
      </c>
    </row>
    <row r="116" spans="1:12" ht="253.5" hidden="1" customHeight="1" x14ac:dyDescent="0.2">
      <c r="A116" s="360" t="str">
        <f>'[1]Приложение № 6 (приложение №5)'!A165</f>
        <v>2.2.6.</v>
      </c>
      <c r="B116" s="45" t="e">
        <f>'Приложение № 5'!#REF!</f>
        <v>#REF!</v>
      </c>
      <c r="C116" s="360">
        <v>2014</v>
      </c>
      <c r="D116" s="360">
        <v>2020</v>
      </c>
      <c r="E116" s="360"/>
      <c r="F116" s="360"/>
      <c r="G116" s="45" t="s">
        <v>53</v>
      </c>
      <c r="H116" s="45"/>
      <c r="I116" s="360"/>
      <c r="K116" s="225"/>
    </row>
    <row r="117" spans="1:12" ht="60" hidden="1" customHeight="1" x14ac:dyDescent="0.2">
      <c r="A117" s="360" t="s">
        <v>344</v>
      </c>
      <c r="B117" s="45" t="s">
        <v>343</v>
      </c>
      <c r="C117" s="47">
        <v>2013</v>
      </c>
      <c r="D117" s="47">
        <v>2020</v>
      </c>
      <c r="E117" s="47">
        <v>2013</v>
      </c>
      <c r="F117" s="47"/>
      <c r="G117" s="50" t="s">
        <v>54</v>
      </c>
      <c r="H117" s="50" t="s">
        <v>340</v>
      </c>
      <c r="I117" s="47"/>
      <c r="K117" s="225"/>
    </row>
    <row r="118" spans="1:12" ht="244.5" customHeight="1" x14ac:dyDescent="0.2">
      <c r="A118" s="360" t="s">
        <v>120</v>
      </c>
      <c r="B118" s="45" t="s">
        <v>121</v>
      </c>
      <c r="C118" s="51">
        <v>2017</v>
      </c>
      <c r="D118" s="51">
        <v>2021</v>
      </c>
      <c r="E118" s="47">
        <v>2017</v>
      </c>
      <c r="F118" s="47"/>
      <c r="G118" s="377" t="s">
        <v>1012</v>
      </c>
      <c r="H118" s="377" t="s">
        <v>134</v>
      </c>
      <c r="I118" s="47">
        <v>15</v>
      </c>
      <c r="K118" s="357" t="s">
        <v>932</v>
      </c>
    </row>
    <row r="119" spans="1:12" ht="81.75" hidden="1" customHeight="1" x14ac:dyDescent="0.2">
      <c r="A119" s="360" t="s">
        <v>342</v>
      </c>
      <c r="B119" s="45" t="s">
        <v>341</v>
      </c>
      <c r="C119" s="51">
        <v>2017</v>
      </c>
      <c r="D119" s="51">
        <v>2020</v>
      </c>
      <c r="E119" s="47"/>
      <c r="F119" s="47"/>
      <c r="G119" s="50" t="s">
        <v>53</v>
      </c>
      <c r="H119" s="50" t="s">
        <v>340</v>
      </c>
      <c r="I119" s="47"/>
      <c r="K119" s="225"/>
    </row>
    <row r="120" spans="1:12" ht="91.5" customHeight="1" x14ac:dyDescent="0.2">
      <c r="A120" s="368" t="s">
        <v>89</v>
      </c>
      <c r="B120" s="53" t="s">
        <v>92</v>
      </c>
      <c r="C120" s="49">
        <v>2013</v>
      </c>
      <c r="D120" s="49">
        <v>2021</v>
      </c>
      <c r="E120" s="49">
        <v>2013</v>
      </c>
      <c r="F120" s="49"/>
      <c r="G120" s="48" t="s">
        <v>960</v>
      </c>
      <c r="H120" s="48" t="s">
        <v>961</v>
      </c>
      <c r="I120" s="47"/>
      <c r="K120" s="225"/>
    </row>
    <row r="121" spans="1:12" ht="213" customHeight="1" x14ac:dyDescent="0.2">
      <c r="A121" s="47" t="s">
        <v>83</v>
      </c>
      <c r="B121" s="45" t="s">
        <v>339</v>
      </c>
      <c r="C121" s="47">
        <v>2014</v>
      </c>
      <c r="D121" s="47">
        <v>2020</v>
      </c>
      <c r="E121" s="47">
        <v>2014</v>
      </c>
      <c r="F121" s="47">
        <v>2020</v>
      </c>
      <c r="G121" s="377" t="s">
        <v>962</v>
      </c>
      <c r="H121" s="435" t="s">
        <v>135</v>
      </c>
      <c r="I121" s="47">
        <v>16</v>
      </c>
      <c r="K121" s="357" t="s">
        <v>932</v>
      </c>
    </row>
    <row r="122" spans="1:12" ht="192" customHeight="1" x14ac:dyDescent="0.2">
      <c r="A122" s="47" t="s">
        <v>84</v>
      </c>
      <c r="B122" s="45" t="s">
        <v>51</v>
      </c>
      <c r="C122" s="47">
        <v>2013</v>
      </c>
      <c r="D122" s="47">
        <v>2021</v>
      </c>
      <c r="E122" s="47">
        <v>2013</v>
      </c>
      <c r="F122" s="47"/>
      <c r="G122" s="377" t="s">
        <v>1039</v>
      </c>
      <c r="H122" s="377" t="s">
        <v>55</v>
      </c>
      <c r="I122" s="47">
        <v>17</v>
      </c>
      <c r="K122" s="357" t="s">
        <v>932</v>
      </c>
      <c r="L122" s="318"/>
    </row>
    <row r="123" spans="1:12" ht="138.75" customHeight="1" x14ac:dyDescent="0.2">
      <c r="A123" s="49" t="s">
        <v>85</v>
      </c>
      <c r="B123" s="53" t="s">
        <v>93</v>
      </c>
      <c r="C123" s="49">
        <v>2013</v>
      </c>
      <c r="D123" s="49">
        <v>2021</v>
      </c>
      <c r="E123" s="49">
        <v>2013</v>
      </c>
      <c r="F123" s="49"/>
      <c r="G123" s="48" t="s">
        <v>963</v>
      </c>
      <c r="H123" s="752" t="s">
        <v>136</v>
      </c>
      <c r="I123" s="47"/>
      <c r="K123" s="225"/>
    </row>
    <row r="124" spans="1:12" ht="147.75" customHeight="1" x14ac:dyDescent="0.2">
      <c r="A124" s="47" t="s">
        <v>94</v>
      </c>
      <c r="B124" s="45" t="s">
        <v>95</v>
      </c>
      <c r="C124" s="47">
        <v>2013</v>
      </c>
      <c r="D124" s="47">
        <v>2021</v>
      </c>
      <c r="E124" s="47">
        <v>2013</v>
      </c>
      <c r="F124" s="47"/>
      <c r="G124" s="377" t="s">
        <v>964</v>
      </c>
      <c r="H124" s="753"/>
      <c r="I124" s="47">
        <v>18</v>
      </c>
      <c r="K124" s="357" t="s">
        <v>932</v>
      </c>
    </row>
    <row r="125" spans="1:12" ht="281.25" customHeight="1" x14ac:dyDescent="0.2">
      <c r="A125" s="44" t="str">
        <f>'[1]Приложение № 6 (приложение №5)'!A188</f>
        <v>3.</v>
      </c>
      <c r="B125" s="46" t="s">
        <v>1050</v>
      </c>
      <c r="C125" s="44">
        <v>2013</v>
      </c>
      <c r="D125" s="44">
        <v>2020</v>
      </c>
      <c r="E125" s="44">
        <v>2013</v>
      </c>
      <c r="F125" s="44">
        <v>2020</v>
      </c>
      <c r="G125" s="46" t="s">
        <v>965</v>
      </c>
      <c r="H125" s="46" t="s">
        <v>865</v>
      </c>
      <c r="I125" s="374" t="s">
        <v>861</v>
      </c>
      <c r="K125" s="225"/>
    </row>
    <row r="126" spans="1:12" ht="60" customHeight="1" x14ac:dyDescent="0.2">
      <c r="A126" s="368" t="str">
        <f>'[1]Приложение № 6 (приложение №5)'!A189</f>
        <v>3.1.</v>
      </c>
      <c r="B126" s="53" t="str">
        <f>'[1]Приложение № 6 (приложение №5)'!B189</f>
        <v>Основное мероприятие «Управление бюджетным процессом в Приморском крае»</v>
      </c>
      <c r="C126" s="360">
        <v>2013</v>
      </c>
      <c r="D126" s="360">
        <v>2020</v>
      </c>
      <c r="E126" s="360">
        <v>2013</v>
      </c>
      <c r="F126" s="360"/>
      <c r="G126" s="45" t="s">
        <v>966</v>
      </c>
      <c r="H126" s="361" t="s">
        <v>338</v>
      </c>
      <c r="I126" s="360">
        <v>19</v>
      </c>
      <c r="K126" s="225"/>
    </row>
    <row r="127" spans="1:12" ht="316.5" customHeight="1" x14ac:dyDescent="0.2">
      <c r="A127" s="360" t="str">
        <f>'[1]Приложение № 6 (приложение №5)'!A195</f>
        <v>3.1.1.</v>
      </c>
      <c r="B127" s="45" t="str">
        <f>'[1]Приложение № 6 (приложение №5)'!B195</f>
        <v>Руководство и управление в сфере установленных функций органов государственной власти Приморского края</v>
      </c>
      <c r="C127" s="360">
        <v>2013</v>
      </c>
      <c r="D127" s="360">
        <v>2020</v>
      </c>
      <c r="E127" s="360">
        <v>2013</v>
      </c>
      <c r="F127" s="360"/>
      <c r="G127" s="45" t="s">
        <v>967</v>
      </c>
      <c r="H127" s="45" t="s">
        <v>1040</v>
      </c>
      <c r="I127" s="754" t="s">
        <v>337</v>
      </c>
      <c r="K127" s="357" t="s">
        <v>917</v>
      </c>
    </row>
    <row r="128" spans="1:12" ht="142.5" customHeight="1" x14ac:dyDescent="0.2">
      <c r="A128" s="360" t="str">
        <f>'[1]Приложение № 6 (приложение №5)'!A201</f>
        <v>3.1.2.</v>
      </c>
      <c r="B128" s="45" t="str">
        <f>'[1]Приложение № 6 (приложение №5)'!B201</f>
        <v>Расходы на совершенствование бюджетного процесса Приморского края</v>
      </c>
      <c r="C128" s="360">
        <v>2013</v>
      </c>
      <c r="D128" s="360">
        <v>2020</v>
      </c>
      <c r="E128" s="360">
        <v>2013</v>
      </c>
      <c r="F128" s="360"/>
      <c r="G128" s="45" t="s">
        <v>968</v>
      </c>
      <c r="H128" s="362" t="s">
        <v>969</v>
      </c>
      <c r="I128" s="360" t="s">
        <v>970</v>
      </c>
      <c r="K128" s="357" t="s">
        <v>917</v>
      </c>
      <c r="L128" s="318"/>
    </row>
    <row r="129" spans="1:11" ht="105" hidden="1" customHeight="1" x14ac:dyDescent="0.2">
      <c r="A129" s="360" t="s">
        <v>336</v>
      </c>
      <c r="B129" s="45" t="s">
        <v>335</v>
      </c>
      <c r="C129" s="480" t="s">
        <v>334</v>
      </c>
      <c r="D129" s="480"/>
      <c r="E129" s="360"/>
      <c r="F129" s="360"/>
      <c r="G129" s="45" t="s">
        <v>333</v>
      </c>
      <c r="H129" s="45"/>
      <c r="I129" s="360"/>
      <c r="K129" s="225"/>
    </row>
    <row r="130" spans="1:11" ht="105" hidden="1" customHeight="1" x14ac:dyDescent="0.2">
      <c r="A130" s="360" t="s">
        <v>332</v>
      </c>
      <c r="B130" s="45" t="s">
        <v>331</v>
      </c>
      <c r="C130" s="480" t="s">
        <v>330</v>
      </c>
      <c r="D130" s="480"/>
      <c r="E130" s="360"/>
      <c r="F130" s="360"/>
      <c r="G130" s="45" t="s">
        <v>329</v>
      </c>
      <c r="H130" s="45"/>
      <c r="I130" s="360"/>
      <c r="K130" s="225"/>
    </row>
    <row r="131" spans="1:11" ht="105" hidden="1" customHeight="1" x14ac:dyDescent="0.2">
      <c r="A131" s="360" t="s">
        <v>328</v>
      </c>
      <c r="B131" s="45" t="s">
        <v>327</v>
      </c>
      <c r="C131" s="480" t="s">
        <v>326</v>
      </c>
      <c r="D131" s="480"/>
      <c r="E131" s="360"/>
      <c r="F131" s="360"/>
      <c r="G131" s="45" t="s">
        <v>325</v>
      </c>
      <c r="H131" s="45"/>
      <c r="I131" s="360"/>
      <c r="K131" s="225"/>
    </row>
    <row r="132" spans="1:11" ht="105" hidden="1" customHeight="1" x14ac:dyDescent="0.2">
      <c r="A132" s="360" t="s">
        <v>324</v>
      </c>
      <c r="B132" s="45" t="s">
        <v>323</v>
      </c>
      <c r="C132" s="480" t="s">
        <v>322</v>
      </c>
      <c r="D132" s="480"/>
      <c r="E132" s="360"/>
      <c r="F132" s="360"/>
      <c r="G132" s="45" t="s">
        <v>321</v>
      </c>
      <c r="H132" s="45"/>
      <c r="I132" s="360"/>
      <c r="K132" s="225"/>
    </row>
    <row r="133" spans="1:11" ht="105" customHeight="1" x14ac:dyDescent="0.2">
      <c r="A133" s="360"/>
      <c r="B133" s="45" t="s">
        <v>320</v>
      </c>
      <c r="C133" s="755" t="s">
        <v>319</v>
      </c>
      <c r="D133" s="755"/>
      <c r="E133" s="466"/>
      <c r="F133" s="756"/>
      <c r="G133" s="45" t="s">
        <v>318</v>
      </c>
      <c r="H133" s="45" t="s">
        <v>318</v>
      </c>
      <c r="I133" s="360"/>
      <c r="K133" s="225"/>
    </row>
    <row r="134" spans="1:11" ht="105" customHeight="1" x14ac:dyDescent="0.2">
      <c r="A134" s="360"/>
      <c r="B134" s="45" t="s">
        <v>317</v>
      </c>
      <c r="C134" s="755" t="s">
        <v>316</v>
      </c>
      <c r="D134" s="755"/>
      <c r="E134" s="722">
        <v>43395</v>
      </c>
      <c r="F134" s="756"/>
      <c r="G134" s="45" t="s">
        <v>287</v>
      </c>
      <c r="H134" s="45" t="s">
        <v>287</v>
      </c>
      <c r="I134" s="360"/>
      <c r="K134" s="225"/>
    </row>
    <row r="135" spans="1:11" ht="105" customHeight="1" x14ac:dyDescent="0.2">
      <c r="A135" s="360"/>
      <c r="B135" s="844" t="s">
        <v>315</v>
      </c>
      <c r="C135" s="755" t="s">
        <v>314</v>
      </c>
      <c r="D135" s="755"/>
      <c r="E135" s="722">
        <v>43234</v>
      </c>
      <c r="F135" s="467"/>
      <c r="G135" s="758" t="s">
        <v>313</v>
      </c>
      <c r="H135" s="758" t="s">
        <v>313</v>
      </c>
      <c r="I135" s="360"/>
      <c r="K135" s="225"/>
    </row>
    <row r="136" spans="1:11" ht="102.75" customHeight="1" x14ac:dyDescent="0.2">
      <c r="A136" s="360"/>
      <c r="B136" s="45" t="s">
        <v>312</v>
      </c>
      <c r="C136" s="755" t="s">
        <v>311</v>
      </c>
      <c r="D136" s="755"/>
      <c r="E136" s="722">
        <v>43217</v>
      </c>
      <c r="F136" s="756"/>
      <c r="G136" s="758" t="s">
        <v>310</v>
      </c>
      <c r="H136" s="758" t="s">
        <v>310</v>
      </c>
      <c r="I136" s="360"/>
      <c r="K136" s="225"/>
    </row>
    <row r="137" spans="1:11" ht="69" customHeight="1" x14ac:dyDescent="0.2">
      <c r="A137" s="368" t="str">
        <f>'[1]Приложение № 6 (приложение №5)'!A207</f>
        <v>3.2.</v>
      </c>
      <c r="B137" s="53" t="str">
        <f>'[1]Приложение № 6 (приложение №5)'!B207</f>
        <v>Основное мероприятие «Совершенствование межбюджетных отношений в Приморском крае»</v>
      </c>
      <c r="C137" s="360">
        <v>2013</v>
      </c>
      <c r="D137" s="360">
        <v>2020</v>
      </c>
      <c r="E137" s="360">
        <v>2013</v>
      </c>
      <c r="F137" s="360"/>
      <c r="G137" s="45" t="s">
        <v>971</v>
      </c>
      <c r="H137" s="45" t="s">
        <v>309</v>
      </c>
      <c r="I137" s="360"/>
      <c r="K137" s="225"/>
    </row>
    <row r="138" spans="1:11" ht="120.75" customHeight="1" x14ac:dyDescent="0.2">
      <c r="A138" s="360" t="str">
        <f>'[1]Приложение № 6 (приложение №5)'!A224</f>
        <v>3.2.1.</v>
      </c>
      <c r="B138" s="45" t="str">
        <f>'[1]Приложение № 6 (приложение №5)'!B224</f>
        <v>Выравнивание бюджетной обеспеченности поселений</v>
      </c>
      <c r="C138" s="360">
        <v>2013</v>
      </c>
      <c r="D138" s="360">
        <v>2020</v>
      </c>
      <c r="E138" s="360">
        <v>2013</v>
      </c>
      <c r="F138" s="360"/>
      <c r="G138" s="45" t="s">
        <v>972</v>
      </c>
      <c r="H138" s="45" t="s">
        <v>973</v>
      </c>
      <c r="I138" s="759" t="s">
        <v>308</v>
      </c>
      <c r="J138" s="318">
        <v>21</v>
      </c>
      <c r="K138" s="357" t="s">
        <v>917</v>
      </c>
    </row>
    <row r="139" spans="1:11" ht="127.5" customHeight="1" x14ac:dyDescent="0.2">
      <c r="A139" s="360" t="str">
        <f>'[1]Приложение № 6 (приложение №5)'!A227</f>
        <v>3.2.2.</v>
      </c>
      <c r="B139" s="45" t="str">
        <f>'[1]Приложение № 6 (приложение №5)'!B227</f>
        <v>Выравнивание бюджетной обеспеченности муниципальных районов (городских округов)</v>
      </c>
      <c r="C139" s="360">
        <v>2013</v>
      </c>
      <c r="D139" s="360">
        <v>2020</v>
      </c>
      <c r="E139" s="360">
        <v>2013</v>
      </c>
      <c r="F139" s="360"/>
      <c r="G139" s="45" t="s">
        <v>974</v>
      </c>
      <c r="H139" s="45" t="s">
        <v>975</v>
      </c>
      <c r="I139" s="760"/>
      <c r="J139" s="318">
        <v>22</v>
      </c>
      <c r="K139" s="357" t="s">
        <v>917</v>
      </c>
    </row>
    <row r="140" spans="1:11" ht="117.75" customHeight="1" x14ac:dyDescent="0.2">
      <c r="A140" s="360" t="str">
        <f>'[1]Приложение № 6 (приложение №5)'!A230</f>
        <v>3.2.3.</v>
      </c>
      <c r="B140" s="45" t="str">
        <f>'[1]Приложение № 6 (приложение №5)'!B230</f>
        <v>Обеспечение сбалансированности бюджетов муниципальных образований</v>
      </c>
      <c r="C140" s="360">
        <v>2013</v>
      </c>
      <c r="D140" s="360">
        <v>2020</v>
      </c>
      <c r="E140" s="360">
        <v>2013</v>
      </c>
      <c r="F140" s="360"/>
      <c r="G140" s="45" t="s">
        <v>976</v>
      </c>
      <c r="H140" s="45" t="s">
        <v>977</v>
      </c>
      <c r="I140" s="760"/>
      <c r="J140" s="318">
        <v>23</v>
      </c>
      <c r="K140" s="357" t="s">
        <v>917</v>
      </c>
    </row>
    <row r="141" spans="1:11" ht="127.5" customHeight="1" x14ac:dyDescent="0.2">
      <c r="A141" s="360" t="str">
        <f>'[1]Приложение № 6 (приложение №5)'!A233</f>
        <v>3.2.4.</v>
      </c>
      <c r="B141" s="45" t="str">
        <f>'[1]Приложение № 6 (приложение №5)'!B233</f>
        <v>Поощрение за достигнутые результаты в работе по повышению качества управления бюджетным процессом органами местного самоуправления</v>
      </c>
      <c r="C141" s="360">
        <v>2013</v>
      </c>
      <c r="D141" s="360">
        <v>2020</v>
      </c>
      <c r="E141" s="360">
        <v>2013</v>
      </c>
      <c r="F141" s="360"/>
      <c r="G141" s="45" t="s">
        <v>978</v>
      </c>
      <c r="H141" s="713" t="s">
        <v>979</v>
      </c>
      <c r="I141" s="760"/>
      <c r="J141" s="318">
        <v>24</v>
      </c>
      <c r="K141" s="357" t="s">
        <v>917</v>
      </c>
    </row>
    <row r="142" spans="1:11" ht="133.5" customHeight="1" x14ac:dyDescent="0.2">
      <c r="A142" s="360" t="str">
        <f>'[1]Приложение № 6 (приложение №5)'!A236</f>
        <v>3.2.5.</v>
      </c>
      <c r="B142" s="45" t="str">
        <f>'[1]Приложение № 6 (приложение №5)'!B236</f>
        <v>Выравнивание бюджетной обеспеченности поселений, входящих в состав муниципальных районов</v>
      </c>
      <c r="C142" s="360">
        <v>2013</v>
      </c>
      <c r="D142" s="360">
        <v>2020</v>
      </c>
      <c r="E142" s="360">
        <v>2013</v>
      </c>
      <c r="F142" s="360"/>
      <c r="G142" s="45" t="s">
        <v>980</v>
      </c>
      <c r="H142" s="713" t="s">
        <v>1041</v>
      </c>
      <c r="I142" s="760"/>
      <c r="J142" s="318">
        <v>25</v>
      </c>
      <c r="K142" s="357" t="s">
        <v>917</v>
      </c>
    </row>
    <row r="143" spans="1:11" ht="147.75" customHeight="1" x14ac:dyDescent="0.2">
      <c r="A143" s="360" t="str">
        <f>'[1]Приложение № 6 (приложение №5)'!A239</f>
        <v>3.2.6.</v>
      </c>
      <c r="B143" s="45" t="str">
        <f>'[1]Приложение № 6 (приложение №5)'!B239</f>
        <v>Создание условий для устойчивого исполнения бюджетов закрытых административно-территориальных образований</v>
      </c>
      <c r="C143" s="360">
        <v>2013</v>
      </c>
      <c r="D143" s="360">
        <v>2020</v>
      </c>
      <c r="E143" s="360">
        <v>2013</v>
      </c>
      <c r="F143" s="360"/>
      <c r="G143" s="45" t="s">
        <v>981</v>
      </c>
      <c r="H143" s="45" t="s">
        <v>982</v>
      </c>
      <c r="I143" s="760"/>
      <c r="J143" s="318">
        <v>26</v>
      </c>
      <c r="K143" s="357" t="s">
        <v>917</v>
      </c>
    </row>
    <row r="144" spans="1:11" ht="197.25" hidden="1" customHeight="1" x14ac:dyDescent="0.2">
      <c r="A144" s="360" t="s">
        <v>307</v>
      </c>
      <c r="B144" s="45" t="s">
        <v>306</v>
      </c>
      <c r="C144" s="480" t="s">
        <v>305</v>
      </c>
      <c r="D144" s="480"/>
      <c r="E144" s="360"/>
      <c r="F144" s="360"/>
      <c r="G144" s="45" t="s">
        <v>304</v>
      </c>
      <c r="H144" s="45"/>
      <c r="I144" s="761"/>
      <c r="K144" s="225"/>
    </row>
    <row r="145" spans="1:11" ht="249" hidden="1" customHeight="1" x14ac:dyDescent="0.2">
      <c r="A145" s="360" t="s">
        <v>303</v>
      </c>
      <c r="B145" s="45" t="s">
        <v>302</v>
      </c>
      <c r="C145" s="480" t="s">
        <v>301</v>
      </c>
      <c r="D145" s="480"/>
      <c r="E145" s="360"/>
      <c r="F145" s="360"/>
      <c r="G145" s="45" t="s">
        <v>300</v>
      </c>
      <c r="H145" s="45"/>
      <c r="I145" s="360"/>
      <c r="K145" s="225"/>
    </row>
    <row r="146" spans="1:11" ht="207.75" hidden="1" customHeight="1" x14ac:dyDescent="0.2">
      <c r="A146" s="360" t="s">
        <v>299</v>
      </c>
      <c r="B146" s="45" t="s">
        <v>298</v>
      </c>
      <c r="C146" s="480" t="s">
        <v>297</v>
      </c>
      <c r="D146" s="480"/>
      <c r="E146" s="360"/>
      <c r="F146" s="360"/>
      <c r="G146" s="45" t="s">
        <v>296</v>
      </c>
      <c r="H146" s="45"/>
      <c r="I146" s="360"/>
      <c r="K146" s="225"/>
    </row>
    <row r="147" spans="1:11" ht="150" x14ac:dyDescent="0.2">
      <c r="A147" s="360"/>
      <c r="B147" s="45" t="s">
        <v>295</v>
      </c>
      <c r="C147" s="755" t="s">
        <v>294</v>
      </c>
      <c r="D147" s="755"/>
      <c r="E147" s="360"/>
      <c r="F147" s="360"/>
      <c r="G147" s="361" t="s">
        <v>293</v>
      </c>
      <c r="H147" s="361" t="s">
        <v>293</v>
      </c>
      <c r="I147" s="762"/>
      <c r="K147" s="225"/>
    </row>
    <row r="148" spans="1:11" ht="134.25" x14ac:dyDescent="0.2">
      <c r="A148" s="360"/>
      <c r="B148" s="45" t="s">
        <v>1042</v>
      </c>
      <c r="C148" s="755" t="s">
        <v>292</v>
      </c>
      <c r="D148" s="755"/>
      <c r="E148" s="360"/>
      <c r="F148" s="360"/>
      <c r="G148" s="45"/>
      <c r="H148" s="361"/>
      <c r="I148" s="360"/>
      <c r="K148" s="225"/>
    </row>
    <row r="149" spans="1:11" ht="89.25" customHeight="1" x14ac:dyDescent="0.2">
      <c r="A149" s="368" t="str">
        <f>'[1]Приложение № 6 (приложение №5)'!A242</f>
        <v>3.3.</v>
      </c>
      <c r="B149" s="53" t="str">
        <f>'[1]Приложение № 6 (приложение №5)'!B242</f>
        <v>Основное мероприятие «Совершенствование управления государственным долгом Приморского края»</v>
      </c>
      <c r="C149" s="360">
        <v>2013</v>
      </c>
      <c r="D149" s="360">
        <v>2020</v>
      </c>
      <c r="E149" s="360">
        <v>2013</v>
      </c>
      <c r="F149" s="360"/>
      <c r="G149" s="53" t="s">
        <v>291</v>
      </c>
      <c r="H149" s="53" t="s">
        <v>291</v>
      </c>
      <c r="I149" s="763" t="s">
        <v>290</v>
      </c>
      <c r="K149" s="225"/>
    </row>
    <row r="150" spans="1:11" ht="144" customHeight="1" x14ac:dyDescent="0.2">
      <c r="A150" s="360" t="str">
        <f>'[1]Приложение № 6 (приложение №5)'!A249</f>
        <v>3.3.1.</v>
      </c>
      <c r="B150" s="45" t="str">
        <f>'[1]Приложение № 6 (приложение №5)'!B249</f>
        <v>Обслуживание государственного долга Приморского края (за исключением реструктурированной задолженности)</v>
      </c>
      <c r="C150" s="360">
        <v>2013</v>
      </c>
      <c r="D150" s="360">
        <v>2020</v>
      </c>
      <c r="E150" s="360">
        <v>2013</v>
      </c>
      <c r="F150" s="360"/>
      <c r="G150" s="45" t="s">
        <v>983</v>
      </c>
      <c r="H150" s="45" t="s">
        <v>984</v>
      </c>
      <c r="I150" s="764"/>
      <c r="J150" s="318">
        <v>27</v>
      </c>
      <c r="K150" s="357" t="s">
        <v>933</v>
      </c>
    </row>
    <row r="151" spans="1:11" ht="152.25" customHeight="1" x14ac:dyDescent="0.2">
      <c r="A151" s="360" t="str">
        <f>'[1]Приложение № 6 (приложение №5)'!A254</f>
        <v>3.3.2.</v>
      </c>
      <c r="B151" s="45" t="str">
        <f>'[1]Приложение № 6 (приложение №5)'!B254</f>
        <v>Обслуживание государственного долга по реструктурированной задолженности по бюджетным кредитам Приморского края</v>
      </c>
      <c r="C151" s="360">
        <v>2013</v>
      </c>
      <c r="D151" s="360">
        <v>2020</v>
      </c>
      <c r="E151" s="360">
        <v>2013</v>
      </c>
      <c r="F151" s="360"/>
      <c r="G151" s="45" t="s">
        <v>985</v>
      </c>
      <c r="H151" s="45" t="s">
        <v>986</v>
      </c>
      <c r="I151" s="765"/>
      <c r="J151" s="318">
        <v>28</v>
      </c>
      <c r="K151" s="357" t="s">
        <v>933</v>
      </c>
    </row>
    <row r="152" spans="1:11" ht="148.5" customHeight="1" x14ac:dyDescent="0.2">
      <c r="A152" s="360"/>
      <c r="B152" s="45" t="s">
        <v>289</v>
      </c>
      <c r="C152" s="480" t="s">
        <v>288</v>
      </c>
      <c r="D152" s="480"/>
      <c r="E152" s="722">
        <v>43395</v>
      </c>
      <c r="F152" s="467"/>
      <c r="G152" s="45" t="s">
        <v>287</v>
      </c>
      <c r="H152" s="45" t="s">
        <v>287</v>
      </c>
      <c r="I152" s="360"/>
      <c r="K152" s="225"/>
    </row>
    <row r="153" spans="1:11" ht="0.75" customHeight="1" x14ac:dyDescent="0.25">
      <c r="A153" s="360"/>
      <c r="B153" s="45" t="s">
        <v>286</v>
      </c>
      <c r="C153" s="766" t="s">
        <v>284</v>
      </c>
      <c r="D153" s="766"/>
      <c r="E153" s="360"/>
      <c r="F153" s="360"/>
      <c r="G153" s="45"/>
      <c r="H153" s="45"/>
      <c r="I153" s="360"/>
      <c r="K153" s="225"/>
    </row>
    <row r="154" spans="1:11" ht="217.5" customHeight="1" x14ac:dyDescent="0.2">
      <c r="A154" s="226"/>
      <c r="B154" s="256" t="s">
        <v>1049</v>
      </c>
      <c r="C154" s="255">
        <v>2014</v>
      </c>
      <c r="D154" s="255">
        <v>2020</v>
      </c>
      <c r="E154" s="255">
        <v>2014</v>
      </c>
      <c r="F154" s="255">
        <v>2020</v>
      </c>
      <c r="G154" s="256" t="s">
        <v>281</v>
      </c>
      <c r="H154" s="256" t="s">
        <v>1059</v>
      </c>
      <c r="I154" s="256" t="s">
        <v>861</v>
      </c>
      <c r="K154" s="225"/>
    </row>
    <row r="155" spans="1:11" ht="249.75" customHeight="1" x14ac:dyDescent="0.2">
      <c r="A155" s="768" t="s">
        <v>283</v>
      </c>
      <c r="B155" s="233" t="s">
        <v>282</v>
      </c>
      <c r="C155" s="767">
        <v>2014</v>
      </c>
      <c r="D155" s="767">
        <v>2020</v>
      </c>
      <c r="E155" s="767">
        <v>2014</v>
      </c>
      <c r="F155" s="767">
        <v>2020</v>
      </c>
      <c r="G155" s="233" t="s">
        <v>987</v>
      </c>
      <c r="H155" s="233" t="s">
        <v>988</v>
      </c>
      <c r="I155" s="318">
        <v>29</v>
      </c>
      <c r="J155" s="445">
        <f>('Приложение 1'!N48+'Приложение 1'!N49+'Приложение 1'!N50+'Приложение 1'!N51+'Приложение 1'!N52+'Приложение 1'!N53+'Приложение 1'!N54+'Приложение 1'!N55+'Приложение 1'!N56+'Приложение 1'!N57+'Приложение 1'!N58+'Приложение 1'!N59+'Приложение 1'!N60+'Приложение 1'!N61+'Приложение 1'!N62)/15</f>
        <v>0.95800000000000007</v>
      </c>
      <c r="K155" s="357" t="s">
        <v>917</v>
      </c>
    </row>
    <row r="156" spans="1:11" ht="146.25" customHeight="1" x14ac:dyDescent="0.25">
      <c r="A156" s="769" t="s">
        <v>280</v>
      </c>
      <c r="B156" s="36" t="s">
        <v>807</v>
      </c>
      <c r="C156" s="770" t="s">
        <v>279</v>
      </c>
      <c r="D156" s="771"/>
      <c r="E156" s="772" t="s">
        <v>278</v>
      </c>
      <c r="F156" s="773"/>
      <c r="G156" s="36" t="s">
        <v>277</v>
      </c>
      <c r="H156" s="36" t="s">
        <v>808</v>
      </c>
      <c r="I156" s="774"/>
      <c r="K156" s="225"/>
    </row>
    <row r="157" spans="1:11" ht="188.25" hidden="1" customHeight="1" x14ac:dyDescent="0.25">
      <c r="A157" s="775" t="s">
        <v>276</v>
      </c>
      <c r="B157" s="776" t="s">
        <v>809</v>
      </c>
      <c r="C157" s="777" t="s">
        <v>810</v>
      </c>
      <c r="D157" s="778"/>
      <c r="E157" s="778"/>
      <c r="F157" s="778"/>
      <c r="G157" s="776" t="s">
        <v>275</v>
      </c>
      <c r="H157" s="776"/>
      <c r="I157" s="774"/>
      <c r="K157" s="225"/>
    </row>
    <row r="158" spans="1:11" ht="135" customHeight="1" x14ac:dyDescent="0.25">
      <c r="A158" s="775" t="s">
        <v>274</v>
      </c>
      <c r="B158" s="779" t="s">
        <v>811</v>
      </c>
      <c r="C158" s="770" t="s">
        <v>812</v>
      </c>
      <c r="D158" s="771"/>
      <c r="E158" s="780" t="s">
        <v>273</v>
      </c>
      <c r="F158" s="781"/>
      <c r="G158" s="776" t="s">
        <v>272</v>
      </c>
      <c r="H158" s="36" t="s">
        <v>813</v>
      </c>
      <c r="I158" s="774"/>
      <c r="K158" s="225"/>
    </row>
    <row r="159" spans="1:11" ht="177.75" customHeight="1" x14ac:dyDescent="0.2">
      <c r="A159" s="782" t="s">
        <v>271</v>
      </c>
      <c r="B159" s="354" t="s">
        <v>270</v>
      </c>
      <c r="C159" s="18">
        <v>2015</v>
      </c>
      <c r="D159" s="18">
        <v>2020</v>
      </c>
      <c r="E159" s="18">
        <v>2015</v>
      </c>
      <c r="F159" s="18">
        <v>2020</v>
      </c>
      <c r="G159" s="354" t="s">
        <v>989</v>
      </c>
      <c r="H159" s="36" t="s">
        <v>814</v>
      </c>
      <c r="I159" s="290">
        <v>30</v>
      </c>
      <c r="J159" s="444">
        <v>0.95799999999999996</v>
      </c>
      <c r="K159" s="357" t="s">
        <v>917</v>
      </c>
    </row>
    <row r="160" spans="1:11" ht="177" customHeight="1" x14ac:dyDescent="0.2">
      <c r="A160" s="782" t="s">
        <v>269</v>
      </c>
      <c r="B160" s="354" t="s">
        <v>268</v>
      </c>
      <c r="C160" s="18">
        <v>2014</v>
      </c>
      <c r="D160" s="18">
        <v>2020</v>
      </c>
      <c r="E160" s="18">
        <v>2014</v>
      </c>
      <c r="F160" s="18">
        <v>2020</v>
      </c>
      <c r="G160" s="354" t="s">
        <v>990</v>
      </c>
      <c r="H160" s="36" t="s">
        <v>991</v>
      </c>
      <c r="I160" s="783" t="s">
        <v>934</v>
      </c>
      <c r="J160" s="443">
        <v>0.95799999999999996</v>
      </c>
      <c r="K160" s="357" t="s">
        <v>917</v>
      </c>
    </row>
    <row r="161" spans="1:11" ht="138.75" customHeight="1" x14ac:dyDescent="0.2">
      <c r="A161" s="782" t="s">
        <v>267</v>
      </c>
      <c r="B161" s="354" t="s">
        <v>266</v>
      </c>
      <c r="C161" s="18">
        <v>2018</v>
      </c>
      <c r="D161" s="18">
        <v>2020</v>
      </c>
      <c r="E161" s="18">
        <v>2018</v>
      </c>
      <c r="F161" s="18">
        <v>2020</v>
      </c>
      <c r="G161" s="354" t="s">
        <v>992</v>
      </c>
      <c r="H161" s="36" t="s">
        <v>993</v>
      </c>
      <c r="I161" s="783" t="s">
        <v>935</v>
      </c>
      <c r="J161" s="317">
        <v>1</v>
      </c>
      <c r="K161" s="357" t="s">
        <v>917</v>
      </c>
    </row>
    <row r="162" spans="1:11" ht="233.25" customHeight="1" x14ac:dyDescent="0.2">
      <c r="A162" s="782" t="s">
        <v>265</v>
      </c>
      <c r="B162" s="354" t="s">
        <v>264</v>
      </c>
      <c r="C162" s="18">
        <v>2018</v>
      </c>
      <c r="D162" s="18">
        <v>2020</v>
      </c>
      <c r="E162" s="18">
        <v>2018</v>
      </c>
      <c r="F162" s="18">
        <v>2020</v>
      </c>
      <c r="G162" s="354" t="s">
        <v>994</v>
      </c>
      <c r="H162" s="36" t="s">
        <v>1043</v>
      </c>
      <c r="I162" s="783" t="s">
        <v>936</v>
      </c>
      <c r="J162" s="318">
        <v>0.96</v>
      </c>
      <c r="K162" s="357" t="s">
        <v>917</v>
      </c>
    </row>
    <row r="163" spans="1:11" ht="171" customHeight="1" x14ac:dyDescent="0.2">
      <c r="A163" s="782" t="s">
        <v>263</v>
      </c>
      <c r="B163" s="354" t="s">
        <v>262</v>
      </c>
      <c r="C163" s="355">
        <v>2014</v>
      </c>
      <c r="D163" s="355">
        <v>2020</v>
      </c>
      <c r="E163" s="355">
        <v>2014</v>
      </c>
      <c r="F163" s="355">
        <v>2020</v>
      </c>
      <c r="G163" s="354" t="s">
        <v>995</v>
      </c>
      <c r="H163" s="36" t="s">
        <v>996</v>
      </c>
      <c r="I163" s="783" t="s">
        <v>997</v>
      </c>
      <c r="J163" s="318">
        <v>1</v>
      </c>
      <c r="K163" s="357" t="s">
        <v>917</v>
      </c>
    </row>
    <row r="164" spans="1:11" ht="154.5" customHeight="1" x14ac:dyDescent="0.2">
      <c r="A164" s="769" t="s">
        <v>261</v>
      </c>
      <c r="B164" s="36" t="s">
        <v>815</v>
      </c>
      <c r="C164" s="770" t="s">
        <v>816</v>
      </c>
      <c r="D164" s="771"/>
      <c r="E164" s="772" t="s">
        <v>260</v>
      </c>
      <c r="F164" s="773"/>
      <c r="G164" s="36" t="s">
        <v>1044</v>
      </c>
      <c r="H164" s="36" t="s">
        <v>817</v>
      </c>
      <c r="I164" s="36"/>
      <c r="K164" s="358"/>
    </row>
    <row r="165" spans="1:11" ht="189" x14ac:dyDescent="0.2">
      <c r="A165" s="782" t="s">
        <v>259</v>
      </c>
      <c r="B165" s="354" t="s">
        <v>258</v>
      </c>
      <c r="C165" s="355">
        <v>2014</v>
      </c>
      <c r="D165" s="355">
        <v>2020</v>
      </c>
      <c r="E165" s="355">
        <v>2014</v>
      </c>
      <c r="F165" s="355">
        <v>2020</v>
      </c>
      <c r="G165" s="354" t="s">
        <v>998</v>
      </c>
      <c r="H165" s="36" t="s">
        <v>999</v>
      </c>
      <c r="I165" s="783" t="s">
        <v>937</v>
      </c>
      <c r="J165" s="318">
        <v>0.85</v>
      </c>
      <c r="K165" s="357" t="s">
        <v>917</v>
      </c>
    </row>
    <row r="166" spans="1:11" ht="236.25" x14ac:dyDescent="0.2">
      <c r="A166" s="782" t="s">
        <v>257</v>
      </c>
      <c r="B166" s="354" t="s">
        <v>256</v>
      </c>
      <c r="C166" s="355">
        <v>2014</v>
      </c>
      <c r="D166" s="355">
        <v>2020</v>
      </c>
      <c r="E166" s="355">
        <v>2014</v>
      </c>
      <c r="F166" s="355">
        <v>2020</v>
      </c>
      <c r="G166" s="354" t="s">
        <v>1000</v>
      </c>
      <c r="H166" s="36" t="s">
        <v>1045</v>
      </c>
      <c r="I166" s="783" t="s">
        <v>937</v>
      </c>
      <c r="J166" s="318">
        <v>0.99</v>
      </c>
      <c r="K166" s="357" t="s">
        <v>917</v>
      </c>
    </row>
    <row r="167" spans="1:11" ht="249.75" customHeight="1" x14ac:dyDescent="0.2">
      <c r="A167" s="782" t="s">
        <v>255</v>
      </c>
      <c r="B167" s="354" t="s">
        <v>254</v>
      </c>
      <c r="C167" s="18">
        <v>2018</v>
      </c>
      <c r="D167" s="18">
        <v>2020</v>
      </c>
      <c r="E167" s="18">
        <v>2018</v>
      </c>
      <c r="F167" s="18">
        <v>2020</v>
      </c>
      <c r="G167" s="354" t="s">
        <v>1001</v>
      </c>
      <c r="H167" s="36" t="s">
        <v>818</v>
      </c>
      <c r="I167" s="783" t="s">
        <v>1002</v>
      </c>
      <c r="J167" s="318">
        <v>0.95799999999999996</v>
      </c>
      <c r="K167" s="357" t="s">
        <v>917</v>
      </c>
    </row>
    <row r="168" spans="1:11" ht="233.25" customHeight="1" x14ac:dyDescent="0.2">
      <c r="A168" s="782" t="s">
        <v>253</v>
      </c>
      <c r="B168" s="354" t="s">
        <v>252</v>
      </c>
      <c r="C168" s="18">
        <v>2018</v>
      </c>
      <c r="D168" s="18">
        <v>2020</v>
      </c>
      <c r="E168" s="18">
        <v>2018</v>
      </c>
      <c r="F168" s="18">
        <v>2020</v>
      </c>
      <c r="G168" s="354" t="s">
        <v>1046</v>
      </c>
      <c r="H168" s="36" t="s">
        <v>1047</v>
      </c>
      <c r="I168" s="36" t="s">
        <v>937</v>
      </c>
      <c r="J168" s="318">
        <v>0.93</v>
      </c>
      <c r="K168" s="357" t="s">
        <v>917</v>
      </c>
    </row>
    <row r="169" spans="1:11" ht="126" x14ac:dyDescent="0.2">
      <c r="A169" s="782" t="s">
        <v>251</v>
      </c>
      <c r="B169" s="354" t="s">
        <v>250</v>
      </c>
      <c r="C169" s="18">
        <v>2015</v>
      </c>
      <c r="D169" s="18">
        <v>2020</v>
      </c>
      <c r="E169" s="18">
        <v>2015</v>
      </c>
      <c r="F169" s="18">
        <v>2020</v>
      </c>
      <c r="G169" s="354" t="s">
        <v>1003</v>
      </c>
      <c r="H169" s="36" t="s">
        <v>819</v>
      </c>
      <c r="I169" s="36" t="s">
        <v>249</v>
      </c>
      <c r="J169" s="318">
        <v>0.85</v>
      </c>
      <c r="K169" s="357" t="s">
        <v>917</v>
      </c>
    </row>
    <row r="170" spans="1:11" ht="75" x14ac:dyDescent="0.2">
      <c r="A170" s="782" t="s">
        <v>248</v>
      </c>
      <c r="B170" s="354" t="s">
        <v>247</v>
      </c>
      <c r="C170" s="18">
        <v>2018</v>
      </c>
      <c r="D170" s="18">
        <v>2020</v>
      </c>
      <c r="E170" s="355">
        <v>2018</v>
      </c>
      <c r="F170" s="355">
        <v>2020</v>
      </c>
      <c r="G170" s="354" t="s">
        <v>1004</v>
      </c>
      <c r="H170" s="36" t="s">
        <v>1005</v>
      </c>
      <c r="I170" s="36" t="s">
        <v>249</v>
      </c>
      <c r="J170" s="444">
        <v>0.95799999999999996</v>
      </c>
      <c r="K170" s="357" t="s">
        <v>917</v>
      </c>
    </row>
    <row r="171" spans="1:11" ht="116.25" customHeight="1" x14ac:dyDescent="0.2">
      <c r="A171" s="782" t="s">
        <v>246</v>
      </c>
      <c r="B171" s="354" t="s">
        <v>245</v>
      </c>
      <c r="C171" s="18">
        <v>2017</v>
      </c>
      <c r="D171" s="18">
        <v>2018</v>
      </c>
      <c r="E171" s="355">
        <v>2017</v>
      </c>
      <c r="F171" s="355">
        <v>2018</v>
      </c>
      <c r="G171" s="354" t="s">
        <v>1006</v>
      </c>
      <c r="H171" s="36" t="s">
        <v>1007</v>
      </c>
      <c r="I171" s="36" t="s">
        <v>820</v>
      </c>
      <c r="J171" s="318">
        <v>0</v>
      </c>
      <c r="K171" s="357" t="s">
        <v>917</v>
      </c>
    </row>
    <row r="172" spans="1:11" ht="213.75" hidden="1" customHeight="1" x14ac:dyDescent="0.2">
      <c r="A172" s="767"/>
      <c r="B172" s="784"/>
      <c r="C172" s="727"/>
      <c r="D172" s="727"/>
      <c r="E172" s="727"/>
      <c r="F172" s="727"/>
      <c r="G172" s="727"/>
      <c r="H172" s="728"/>
      <c r="I172" s="360"/>
      <c r="K172" s="225"/>
    </row>
    <row r="173" spans="1:11" ht="189.75" hidden="1" customHeight="1" x14ac:dyDescent="0.25">
      <c r="A173" s="782"/>
      <c r="B173" s="354"/>
      <c r="C173" s="355"/>
      <c r="D173" s="355"/>
      <c r="E173" s="355"/>
      <c r="F173" s="354"/>
      <c r="G173" s="36"/>
      <c r="H173" s="785"/>
      <c r="I173" s="360"/>
      <c r="K173" s="225"/>
    </row>
    <row r="174" spans="1:11" ht="266.25" hidden="1" customHeight="1" x14ac:dyDescent="0.25">
      <c r="A174" s="769"/>
      <c r="B174" s="36"/>
      <c r="C174" s="786"/>
      <c r="D174" s="772"/>
      <c r="E174" s="787"/>
      <c r="F174" s="36"/>
      <c r="G174" s="36"/>
      <c r="H174" s="785"/>
      <c r="I174" s="468"/>
      <c r="K174" s="225"/>
    </row>
    <row r="175" spans="1:11" ht="1.5" hidden="1" customHeight="1" x14ac:dyDescent="0.25">
      <c r="A175" s="775"/>
      <c r="B175" s="776"/>
      <c r="C175" s="778"/>
      <c r="D175" s="778"/>
      <c r="E175" s="778"/>
      <c r="F175" s="776"/>
      <c r="G175" s="776"/>
      <c r="H175" s="785"/>
      <c r="I175" s="469"/>
      <c r="K175" s="225"/>
    </row>
    <row r="176" spans="1:11" ht="231" hidden="1" customHeight="1" x14ac:dyDescent="0.25">
      <c r="A176" s="775"/>
      <c r="B176" s="779"/>
      <c r="C176" s="778"/>
      <c r="D176" s="780"/>
      <c r="E176" s="788"/>
      <c r="F176" s="776"/>
      <c r="G176" s="36"/>
      <c r="H176" s="785"/>
      <c r="I176" s="364"/>
      <c r="K176" s="225"/>
    </row>
    <row r="177" spans="1:11" ht="156.75" x14ac:dyDescent="0.2">
      <c r="A177" s="43" t="s">
        <v>56</v>
      </c>
      <c r="B177" s="42" t="s">
        <v>1048</v>
      </c>
      <c r="C177" s="43">
        <v>2014</v>
      </c>
      <c r="D177" s="43">
        <v>2020</v>
      </c>
      <c r="E177" s="43">
        <v>2014</v>
      </c>
      <c r="F177" s="43">
        <v>2018</v>
      </c>
      <c r="G177" s="42" t="s">
        <v>243</v>
      </c>
      <c r="H177" s="42" t="s">
        <v>242</v>
      </c>
      <c r="I177" s="224"/>
      <c r="K177" s="225"/>
    </row>
    <row r="178" spans="1:11" ht="85.5" hidden="1" customHeight="1" x14ac:dyDescent="0.2">
      <c r="A178" s="41" t="s">
        <v>241</v>
      </c>
      <c r="B178" s="845" t="s">
        <v>240</v>
      </c>
      <c r="C178" s="54">
        <v>2014</v>
      </c>
      <c r="D178" s="789">
        <v>2020</v>
      </c>
      <c r="E178" s="789">
        <v>2014</v>
      </c>
      <c r="F178" s="790"/>
      <c r="G178" s="791" t="s">
        <v>239</v>
      </c>
      <c r="H178" s="50"/>
      <c r="I178" s="225"/>
    </row>
    <row r="179" spans="1:11" ht="97.5" hidden="1" customHeight="1" x14ac:dyDescent="0.2">
      <c r="A179" s="40" t="s">
        <v>238</v>
      </c>
      <c r="B179" s="795" t="s">
        <v>237</v>
      </c>
      <c r="C179" s="792">
        <v>2015</v>
      </c>
      <c r="D179" s="792">
        <v>2015</v>
      </c>
      <c r="E179" s="792">
        <v>2015</v>
      </c>
      <c r="F179" s="793"/>
      <c r="G179" s="794"/>
      <c r="H179" s="50"/>
      <c r="I179" s="225"/>
    </row>
    <row r="180" spans="1:11" ht="45" hidden="1" x14ac:dyDescent="0.2">
      <c r="A180" s="40" t="s">
        <v>235</v>
      </c>
      <c r="B180" s="795" t="s">
        <v>234</v>
      </c>
      <c r="C180" s="47"/>
      <c r="D180" s="793" t="s">
        <v>233</v>
      </c>
      <c r="E180" s="792"/>
      <c r="F180" s="793"/>
      <c r="G180" s="795" t="s">
        <v>232</v>
      </c>
      <c r="H180" s="50"/>
      <c r="I180" s="225"/>
    </row>
    <row r="181" spans="1:11" ht="90" hidden="1" x14ac:dyDescent="0.2">
      <c r="A181" s="40" t="s">
        <v>231</v>
      </c>
      <c r="B181" s="795" t="s">
        <v>230</v>
      </c>
      <c r="C181" s="792">
        <v>2015</v>
      </c>
      <c r="D181" s="792">
        <v>2020</v>
      </c>
      <c r="E181" s="792">
        <v>2015</v>
      </c>
      <c r="F181" s="792"/>
      <c r="G181" s="796" t="s">
        <v>229</v>
      </c>
      <c r="H181" s="797"/>
      <c r="I181" s="225"/>
    </row>
    <row r="182" spans="1:11" ht="60" hidden="1" x14ac:dyDescent="0.2">
      <c r="A182" s="40" t="s">
        <v>219</v>
      </c>
      <c r="B182" s="795" t="s">
        <v>228</v>
      </c>
      <c r="C182" s="51">
        <v>2015</v>
      </c>
      <c r="D182" s="47">
        <v>2020</v>
      </c>
      <c r="E182" s="47">
        <v>2015</v>
      </c>
      <c r="F182" s="47"/>
      <c r="G182" s="798" t="s">
        <v>220</v>
      </c>
      <c r="H182" s="797"/>
      <c r="I182" s="225"/>
    </row>
    <row r="183" spans="1:11" ht="60" hidden="1" x14ac:dyDescent="0.2">
      <c r="A183" s="40" t="s">
        <v>215</v>
      </c>
      <c r="B183" s="795" t="s">
        <v>227</v>
      </c>
      <c r="C183" s="51">
        <v>2015</v>
      </c>
      <c r="D183" s="47">
        <v>2020</v>
      </c>
      <c r="E183" s="47">
        <v>2015</v>
      </c>
      <c r="F183" s="47"/>
      <c r="G183" s="798" t="s">
        <v>220</v>
      </c>
      <c r="H183" s="797"/>
      <c r="I183" s="225"/>
    </row>
    <row r="184" spans="1:11" ht="60" hidden="1" x14ac:dyDescent="0.2">
      <c r="A184" s="40" t="s">
        <v>226</v>
      </c>
      <c r="B184" s="795" t="s">
        <v>225</v>
      </c>
      <c r="C184" s="51">
        <v>2015</v>
      </c>
      <c r="D184" s="47">
        <v>2020</v>
      </c>
      <c r="E184" s="47">
        <v>2015</v>
      </c>
      <c r="F184" s="47"/>
      <c r="G184" s="798" t="s">
        <v>220</v>
      </c>
      <c r="H184" s="797"/>
      <c r="I184" s="225"/>
    </row>
    <row r="185" spans="1:11" ht="60" hidden="1" x14ac:dyDescent="0.2">
      <c r="A185" s="40" t="s">
        <v>224</v>
      </c>
      <c r="B185" s="795" t="s">
        <v>223</v>
      </c>
      <c r="C185" s="51">
        <v>2015</v>
      </c>
      <c r="D185" s="47">
        <v>2020</v>
      </c>
      <c r="E185" s="47">
        <v>2015</v>
      </c>
      <c r="F185" s="47"/>
      <c r="G185" s="798" t="s">
        <v>220</v>
      </c>
      <c r="H185" s="797"/>
      <c r="I185" s="225"/>
    </row>
    <row r="186" spans="1:11" ht="105" hidden="1" x14ac:dyDescent="0.2">
      <c r="A186" s="40" t="s">
        <v>222</v>
      </c>
      <c r="B186" s="795" t="s">
        <v>221</v>
      </c>
      <c r="C186" s="51">
        <v>2015</v>
      </c>
      <c r="D186" s="47">
        <v>2020</v>
      </c>
      <c r="E186" s="47">
        <v>2015</v>
      </c>
      <c r="F186" s="47"/>
      <c r="G186" s="798" t="s">
        <v>220</v>
      </c>
      <c r="H186" s="797"/>
      <c r="I186" s="225"/>
    </row>
    <row r="187" spans="1:11" ht="90" hidden="1" x14ac:dyDescent="0.2">
      <c r="A187" s="40" t="s">
        <v>219</v>
      </c>
      <c r="B187" s="795" t="s">
        <v>218</v>
      </c>
      <c r="C187" s="51"/>
      <c r="D187" s="40" t="s">
        <v>217</v>
      </c>
      <c r="E187" s="47"/>
      <c r="F187" s="47"/>
      <c r="G187" s="795" t="s">
        <v>216</v>
      </c>
      <c r="H187" s="797"/>
      <c r="I187" s="225"/>
    </row>
    <row r="188" spans="1:11" ht="45" hidden="1" x14ac:dyDescent="0.2">
      <c r="A188" s="40" t="s">
        <v>215</v>
      </c>
      <c r="B188" s="795" t="s">
        <v>214</v>
      </c>
      <c r="C188" s="51"/>
      <c r="D188" s="40" t="s">
        <v>212</v>
      </c>
      <c r="E188" s="47"/>
      <c r="F188" s="47"/>
      <c r="G188" s="795" t="s">
        <v>211</v>
      </c>
      <c r="H188" s="50"/>
      <c r="I188" s="225"/>
    </row>
    <row r="189" spans="1:11" ht="47.25" hidden="1" x14ac:dyDescent="0.2">
      <c r="A189" s="40" t="s">
        <v>210</v>
      </c>
      <c r="B189" s="795" t="s">
        <v>209</v>
      </c>
      <c r="C189" s="47">
        <v>2014</v>
      </c>
      <c r="D189" s="47">
        <v>2020</v>
      </c>
      <c r="E189" s="47">
        <v>2014</v>
      </c>
      <c r="F189" s="47"/>
      <c r="G189" s="799" t="s">
        <v>205</v>
      </c>
      <c r="H189" s="800" t="s">
        <v>208</v>
      </c>
      <c r="I189" s="225"/>
    </row>
    <row r="190" spans="1:11" ht="47.25" hidden="1" x14ac:dyDescent="0.2">
      <c r="A190" s="40" t="s">
        <v>207</v>
      </c>
      <c r="B190" s="795" t="s">
        <v>206</v>
      </c>
      <c r="C190" s="792">
        <v>2014</v>
      </c>
      <c r="D190" s="792">
        <v>2020</v>
      </c>
      <c r="E190" s="792">
        <v>2014</v>
      </c>
      <c r="F190" s="792"/>
      <c r="G190" s="799" t="s">
        <v>205</v>
      </c>
      <c r="H190" s="800"/>
      <c r="I190" s="225"/>
    </row>
    <row r="191" spans="1:11" ht="60" hidden="1" x14ac:dyDescent="0.2">
      <c r="A191" s="40" t="s">
        <v>204</v>
      </c>
      <c r="B191" s="795" t="s">
        <v>203</v>
      </c>
      <c r="C191" s="47">
        <v>2014</v>
      </c>
      <c r="D191" s="47">
        <v>2020</v>
      </c>
      <c r="E191" s="47">
        <v>2014</v>
      </c>
      <c r="F191" s="47"/>
      <c r="G191" s="801" t="s">
        <v>199</v>
      </c>
      <c r="H191" s="802" t="s">
        <v>202</v>
      </c>
      <c r="I191" s="225"/>
    </row>
    <row r="192" spans="1:11" ht="60" hidden="1" x14ac:dyDescent="0.2">
      <c r="A192" s="40" t="s">
        <v>201</v>
      </c>
      <c r="B192" s="50" t="s">
        <v>200</v>
      </c>
      <c r="C192" s="47">
        <v>2014</v>
      </c>
      <c r="D192" s="47">
        <v>2020</v>
      </c>
      <c r="E192" s="47">
        <v>2014</v>
      </c>
      <c r="F192" s="47"/>
      <c r="G192" s="803" t="s">
        <v>199</v>
      </c>
      <c r="H192" s="800" t="s">
        <v>198</v>
      </c>
      <c r="I192" s="225"/>
    </row>
    <row r="193" spans="1:9" ht="45" hidden="1" x14ac:dyDescent="0.2">
      <c r="A193" s="40" t="s">
        <v>197</v>
      </c>
      <c r="B193" s="50" t="s">
        <v>196</v>
      </c>
      <c r="C193" s="804" t="s">
        <v>195</v>
      </c>
      <c r="D193" s="805"/>
      <c r="E193" s="804" t="s">
        <v>195</v>
      </c>
      <c r="F193" s="805"/>
      <c r="G193" s="45" t="s">
        <v>194</v>
      </c>
      <c r="H193" s="800"/>
      <c r="I193" s="225"/>
    </row>
    <row r="194" spans="1:9" ht="60" hidden="1" x14ac:dyDescent="0.2">
      <c r="A194" s="40" t="s">
        <v>193</v>
      </c>
      <c r="B194" s="795" t="s">
        <v>192</v>
      </c>
      <c r="C194" s="47">
        <v>2015</v>
      </c>
      <c r="D194" s="47">
        <v>2020</v>
      </c>
      <c r="E194" s="47">
        <v>2015</v>
      </c>
      <c r="F194" s="47"/>
      <c r="G194" s="802" t="s">
        <v>191</v>
      </c>
      <c r="H194" s="802" t="s">
        <v>190</v>
      </c>
      <c r="I194" s="225"/>
    </row>
    <row r="195" spans="1:9" ht="225" hidden="1" x14ac:dyDescent="0.2">
      <c r="A195" s="40" t="s">
        <v>189</v>
      </c>
      <c r="B195" s="795" t="s">
        <v>188</v>
      </c>
      <c r="C195" s="804" t="s">
        <v>187</v>
      </c>
      <c r="D195" s="805"/>
      <c r="E195" s="804"/>
      <c r="F195" s="805"/>
      <c r="G195" s="50" t="s">
        <v>186</v>
      </c>
      <c r="H195" s="50"/>
      <c r="I195" s="225"/>
    </row>
    <row r="196" spans="1:9" ht="30" hidden="1" x14ac:dyDescent="0.2">
      <c r="A196" s="40" t="s">
        <v>185</v>
      </c>
      <c r="B196" s="795" t="s">
        <v>184</v>
      </c>
      <c r="C196" s="51">
        <v>2015</v>
      </c>
      <c r="D196" s="51">
        <v>2020</v>
      </c>
      <c r="E196" s="51">
        <v>2015</v>
      </c>
      <c r="F196" s="51"/>
      <c r="G196" s="45" t="s">
        <v>183</v>
      </c>
      <c r="H196" s="50" t="s">
        <v>182</v>
      </c>
      <c r="I196" s="225"/>
    </row>
    <row r="197" spans="1:9" ht="57" hidden="1" x14ac:dyDescent="0.2">
      <c r="A197" s="41" t="s">
        <v>181</v>
      </c>
      <c r="B197" s="845" t="s">
        <v>180</v>
      </c>
      <c r="C197" s="49">
        <v>2016</v>
      </c>
      <c r="D197" s="49">
        <v>2020</v>
      </c>
      <c r="E197" s="54">
        <v>2016</v>
      </c>
      <c r="F197" s="54"/>
      <c r="G197" s="48" t="s">
        <v>179</v>
      </c>
      <c r="H197" s="48"/>
      <c r="I197" s="225"/>
    </row>
    <row r="198" spans="1:9" ht="105" hidden="1" x14ac:dyDescent="0.2">
      <c r="A198" s="40" t="s">
        <v>178</v>
      </c>
      <c r="B198" s="50" t="s">
        <v>177</v>
      </c>
      <c r="C198" s="47">
        <v>2016</v>
      </c>
      <c r="D198" s="47">
        <v>2020</v>
      </c>
      <c r="E198" s="51">
        <v>2016</v>
      </c>
      <c r="F198" s="51"/>
      <c r="G198" s="50" t="s">
        <v>175</v>
      </c>
      <c r="H198" s="800" t="s">
        <v>167</v>
      </c>
      <c r="I198" s="225"/>
    </row>
    <row r="199" spans="1:9" ht="30" hidden="1" x14ac:dyDescent="0.2">
      <c r="A199" s="40" t="s">
        <v>174</v>
      </c>
      <c r="B199" s="50" t="s">
        <v>160</v>
      </c>
      <c r="C199" s="806" t="s">
        <v>159</v>
      </c>
      <c r="D199" s="805"/>
      <c r="E199" s="807">
        <v>43435</v>
      </c>
      <c r="F199" s="808"/>
      <c r="G199" s="50" t="s">
        <v>158</v>
      </c>
      <c r="H199" s="800"/>
      <c r="I199" s="225"/>
    </row>
    <row r="200" spans="1:9" ht="90" hidden="1" x14ac:dyDescent="0.2">
      <c r="A200" s="40" t="s">
        <v>173</v>
      </c>
      <c r="B200" s="50" t="s">
        <v>172</v>
      </c>
      <c r="C200" s="47">
        <v>2016</v>
      </c>
      <c r="D200" s="47">
        <v>2020</v>
      </c>
      <c r="E200" s="47">
        <v>2016</v>
      </c>
      <c r="F200" s="47"/>
      <c r="G200" s="50" t="s">
        <v>168</v>
      </c>
      <c r="H200" s="800" t="s">
        <v>167</v>
      </c>
      <c r="I200" s="225"/>
    </row>
    <row r="201" spans="1:9" ht="30" hidden="1" x14ac:dyDescent="0.2">
      <c r="A201" s="40" t="s">
        <v>171</v>
      </c>
      <c r="B201" s="50" t="s">
        <v>160</v>
      </c>
      <c r="C201" s="806" t="s">
        <v>159</v>
      </c>
      <c r="D201" s="805"/>
      <c r="E201" s="807">
        <v>43435</v>
      </c>
      <c r="F201" s="805"/>
      <c r="G201" s="50" t="s">
        <v>158</v>
      </c>
      <c r="H201" s="800"/>
      <c r="I201" s="225"/>
    </row>
    <row r="202" spans="1:9" ht="90" hidden="1" x14ac:dyDescent="0.2">
      <c r="A202" s="40" t="s">
        <v>170</v>
      </c>
      <c r="B202" s="50" t="s">
        <v>169</v>
      </c>
      <c r="C202" s="47">
        <v>2016</v>
      </c>
      <c r="D202" s="47">
        <v>2020</v>
      </c>
      <c r="E202" s="47">
        <v>2016</v>
      </c>
      <c r="F202" s="47"/>
      <c r="G202" s="50" t="s">
        <v>168</v>
      </c>
      <c r="H202" s="800" t="s">
        <v>167</v>
      </c>
      <c r="I202" s="225"/>
    </row>
    <row r="203" spans="1:9" ht="30" hidden="1" x14ac:dyDescent="0.2">
      <c r="A203" s="40" t="s">
        <v>166</v>
      </c>
      <c r="B203" s="50" t="s">
        <v>160</v>
      </c>
      <c r="C203" s="806" t="s">
        <v>159</v>
      </c>
      <c r="D203" s="805"/>
      <c r="E203" s="809">
        <v>43435</v>
      </c>
      <c r="F203" s="810"/>
      <c r="G203" s="50" t="s">
        <v>158</v>
      </c>
      <c r="H203" s="800"/>
      <c r="I203" s="225"/>
    </row>
    <row r="204" spans="1:9" ht="105" hidden="1" x14ac:dyDescent="0.2">
      <c r="A204" s="40" t="s">
        <v>165</v>
      </c>
      <c r="B204" s="50" t="s">
        <v>164</v>
      </c>
      <c r="C204" s="47">
        <v>2016</v>
      </c>
      <c r="D204" s="47">
        <v>2020</v>
      </c>
      <c r="E204" s="47">
        <v>2016</v>
      </c>
      <c r="F204" s="47"/>
      <c r="G204" s="50" t="s">
        <v>163</v>
      </c>
      <c r="H204" s="800" t="s">
        <v>162</v>
      </c>
      <c r="I204" s="225"/>
    </row>
    <row r="205" spans="1:9" ht="30" hidden="1" x14ac:dyDescent="0.2">
      <c r="A205" s="40" t="s">
        <v>161</v>
      </c>
      <c r="B205" s="50" t="s">
        <v>160</v>
      </c>
      <c r="C205" s="806" t="s">
        <v>159</v>
      </c>
      <c r="D205" s="805"/>
      <c r="E205" s="809">
        <v>43435</v>
      </c>
      <c r="F205" s="810"/>
      <c r="G205" s="50" t="s">
        <v>158</v>
      </c>
      <c r="H205" s="800"/>
      <c r="I205" s="225"/>
    </row>
  </sheetData>
  <mergeCells count="161">
    <mergeCell ref="H96:H97"/>
    <mergeCell ref="H123:H124"/>
    <mergeCell ref="E152:F152"/>
    <mergeCell ref="K27:K28"/>
    <mergeCell ref="K94:K95"/>
    <mergeCell ref="K60:K76"/>
    <mergeCell ref="C78:D78"/>
    <mergeCell ref="E92:E93"/>
    <mergeCell ref="F92:F93"/>
    <mergeCell ref="E94:E95"/>
    <mergeCell ref="F94:F95"/>
    <mergeCell ref="E81:F81"/>
    <mergeCell ref="E82:F82"/>
    <mergeCell ref="E83:F83"/>
    <mergeCell ref="C56:D56"/>
    <mergeCell ref="C57:D57"/>
    <mergeCell ref="H60:H77"/>
    <mergeCell ref="H202:H203"/>
    <mergeCell ref="H204:H205"/>
    <mergeCell ref="C129:D129"/>
    <mergeCell ref="C130:D130"/>
    <mergeCell ref="C131:D131"/>
    <mergeCell ref="C132:D132"/>
    <mergeCell ref="C144:D144"/>
    <mergeCell ref="C195:D195"/>
    <mergeCell ref="C145:D145"/>
    <mergeCell ref="C146:D146"/>
    <mergeCell ref="C152:D152"/>
    <mergeCell ref="H192:H193"/>
    <mergeCell ref="H198:H199"/>
    <mergeCell ref="G178:G179"/>
    <mergeCell ref="E195:F195"/>
    <mergeCell ref="B172:H172"/>
    <mergeCell ref="E205:F205"/>
    <mergeCell ref="C193:D193"/>
    <mergeCell ref="E193:F193"/>
    <mergeCell ref="C199:D199"/>
    <mergeCell ref="C203:D203"/>
    <mergeCell ref="C205:D205"/>
    <mergeCell ref="E203:F203"/>
    <mergeCell ref="C201:D201"/>
    <mergeCell ref="E136:F136"/>
    <mergeCell ref="H189:H190"/>
    <mergeCell ref="C147:D147"/>
    <mergeCell ref="C148:D148"/>
    <mergeCell ref="C153:D153"/>
    <mergeCell ref="H200:H201"/>
    <mergeCell ref="E201:F201"/>
    <mergeCell ref="E199:F199"/>
    <mergeCell ref="A94:A95"/>
    <mergeCell ref="B94:B95"/>
    <mergeCell ref="C94:C95"/>
    <mergeCell ref="D94:D95"/>
    <mergeCell ref="G94:G95"/>
    <mergeCell ref="I94:I95"/>
    <mergeCell ref="H94:H95"/>
    <mergeCell ref="H181:H187"/>
    <mergeCell ref="I174:I175"/>
    <mergeCell ref="C102:D102"/>
    <mergeCell ref="C135:D135"/>
    <mergeCell ref="E102:F102"/>
    <mergeCell ref="C134:D134"/>
    <mergeCell ref="C136:D136"/>
    <mergeCell ref="D176:E176"/>
    <mergeCell ref="C156:D156"/>
    <mergeCell ref="E156:F156"/>
    <mergeCell ref="C158:D158"/>
    <mergeCell ref="E158:F158"/>
    <mergeCell ref="C164:D164"/>
    <mergeCell ref="E164:F164"/>
    <mergeCell ref="D174:E174"/>
    <mergeCell ref="I138:I144"/>
    <mergeCell ref="I149:I151"/>
    <mergeCell ref="A92:A93"/>
    <mergeCell ref="B92:B93"/>
    <mergeCell ref="C92:C93"/>
    <mergeCell ref="D92:D93"/>
    <mergeCell ref="G92:G93"/>
    <mergeCell ref="I92:I93"/>
    <mergeCell ref="H92:H93"/>
    <mergeCell ref="G84:G85"/>
    <mergeCell ref="A60:A76"/>
    <mergeCell ref="B60:B76"/>
    <mergeCell ref="C60:C76"/>
    <mergeCell ref="D60:D76"/>
    <mergeCell ref="G60:G76"/>
    <mergeCell ref="C79:D79"/>
    <mergeCell ref="C80:D80"/>
    <mergeCell ref="C81:D81"/>
    <mergeCell ref="B84:B85"/>
    <mergeCell ref="C84:D85"/>
    <mergeCell ref="E84:F85"/>
    <mergeCell ref="C82:D82"/>
    <mergeCell ref="C83:D83"/>
    <mergeCell ref="E60:E76"/>
    <mergeCell ref="F60:F76"/>
    <mergeCell ref="A36:A53"/>
    <mergeCell ref="B36:B53"/>
    <mergeCell ref="C36:C53"/>
    <mergeCell ref="D36:D53"/>
    <mergeCell ref="G36:G53"/>
    <mergeCell ref="E36:E53"/>
    <mergeCell ref="F36:F53"/>
    <mergeCell ref="I36:I53"/>
    <mergeCell ref="I60:I76"/>
    <mergeCell ref="C59:D59"/>
    <mergeCell ref="C58:D58"/>
    <mergeCell ref="E56:F56"/>
    <mergeCell ref="E57:F57"/>
    <mergeCell ref="E59:F59"/>
    <mergeCell ref="E58:F58"/>
    <mergeCell ref="A20:A21"/>
    <mergeCell ref="B20:B21"/>
    <mergeCell ref="C20:C21"/>
    <mergeCell ref="D20:D21"/>
    <mergeCell ref="C25:D25"/>
    <mergeCell ref="C26:D26"/>
    <mergeCell ref="A27:A28"/>
    <mergeCell ref="B27:B28"/>
    <mergeCell ref="C27:C28"/>
    <mergeCell ref="D27:D28"/>
    <mergeCell ref="G1:I1"/>
    <mergeCell ref="A4:I4"/>
    <mergeCell ref="A5:I5"/>
    <mergeCell ref="A7:A8"/>
    <mergeCell ref="B7:B8"/>
    <mergeCell ref="C7:D7"/>
    <mergeCell ref="I7:I8"/>
    <mergeCell ref="E7:F7"/>
    <mergeCell ref="A10:A12"/>
    <mergeCell ref="B10:B12"/>
    <mergeCell ref="C10:C12"/>
    <mergeCell ref="D10:D12"/>
    <mergeCell ref="I10:I12"/>
    <mergeCell ref="H10:H12"/>
    <mergeCell ref="E10:E12"/>
    <mergeCell ref="F10:F12"/>
    <mergeCell ref="G7:H7"/>
    <mergeCell ref="C16:D16"/>
    <mergeCell ref="I16:I17"/>
    <mergeCell ref="C17:D17"/>
    <mergeCell ref="E17:F17"/>
    <mergeCell ref="G18:G23"/>
    <mergeCell ref="I18:I23"/>
    <mergeCell ref="C133:D133"/>
    <mergeCell ref="E135:F135"/>
    <mergeCell ref="H84:H85"/>
    <mergeCell ref="E133:F133"/>
    <mergeCell ref="E134:F134"/>
    <mergeCell ref="G96:G97"/>
    <mergeCell ref="G27:G28"/>
    <mergeCell ref="I27:I28"/>
    <mergeCell ref="C31:D31"/>
    <mergeCell ref="C32:D32"/>
    <mergeCell ref="C33:D33"/>
    <mergeCell ref="G34:G35"/>
    <mergeCell ref="I34:I35"/>
    <mergeCell ref="E27:E28"/>
    <mergeCell ref="F27:F28"/>
    <mergeCell ref="H27:H28"/>
    <mergeCell ref="E78:F78"/>
  </mergeCells>
  <pageMargins left="0.86614173228346458" right="0.47244094488188981" top="0.6692913385826772" bottom="0.6692913385826772" header="0.31496062992125984" footer="0.31496062992125984"/>
  <pageSetup paperSize="9" scale="39" fitToHeight="0" orientation="landscape" r:id="rId1"/>
  <headerFooter differentFirst="1">
    <oddHeader>&amp;C&amp;P</oddHeader>
  </headerFooter>
  <rowBreaks count="1" manualBreakCount="1">
    <brk id="29"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view="pageBreakPreview" zoomScale="90" zoomScaleNormal="100" zoomScaleSheetLayoutView="90" workbookViewId="0">
      <selection activeCell="A16" sqref="A1:XFD1048576"/>
    </sheetView>
  </sheetViews>
  <sheetFormatPr defaultRowHeight="15" x14ac:dyDescent="0.25"/>
  <cols>
    <col min="1" max="1" width="9.140625" style="3"/>
    <col min="2" max="2" width="31.5703125" style="3" customWidth="1"/>
    <col min="3" max="3" width="14" style="203" customWidth="1"/>
    <col min="4" max="4" width="15.85546875" style="203" customWidth="1"/>
    <col min="5" max="5" width="18.5703125" style="203" customWidth="1"/>
    <col min="6" max="6" width="16.5703125" style="203" customWidth="1"/>
    <col min="7" max="7" width="22.140625" style="203" bestFit="1" customWidth="1"/>
    <col min="8" max="16384" width="9.140625" style="3"/>
  </cols>
  <sheetData>
    <row r="1" spans="1:7" x14ac:dyDescent="0.25">
      <c r="G1" s="271"/>
    </row>
    <row r="2" spans="1:7" ht="18.75" x14ac:dyDescent="0.25">
      <c r="A2" s="521" t="s">
        <v>0</v>
      </c>
      <c r="B2" s="521"/>
      <c r="C2" s="521"/>
      <c r="D2" s="521"/>
      <c r="E2" s="521"/>
      <c r="F2" s="521"/>
      <c r="G2" s="521"/>
    </row>
    <row r="3" spans="1:7" ht="18.75" x14ac:dyDescent="0.25">
      <c r="A3" s="522" t="s">
        <v>13</v>
      </c>
      <c r="B3" s="522"/>
      <c r="C3" s="522"/>
      <c r="D3" s="522"/>
      <c r="E3" s="522"/>
      <c r="F3" s="522"/>
      <c r="G3" s="522"/>
    </row>
    <row r="4" spans="1:7" ht="18.75" x14ac:dyDescent="0.25">
      <c r="A4" s="523" t="s">
        <v>131</v>
      </c>
      <c r="B4" s="523"/>
      <c r="C4" s="523"/>
      <c r="D4" s="523"/>
      <c r="E4" s="523"/>
      <c r="F4" s="523"/>
      <c r="G4" s="523"/>
    </row>
    <row r="5" spans="1:7" ht="18.75" x14ac:dyDescent="0.25">
      <c r="A5" s="524" t="s">
        <v>2</v>
      </c>
      <c r="B5" s="524"/>
      <c r="C5" s="524"/>
      <c r="D5" s="524"/>
      <c r="E5" s="524"/>
      <c r="F5" s="524"/>
      <c r="G5" s="524"/>
    </row>
    <row r="6" spans="1:7" ht="18.75" x14ac:dyDescent="0.25">
      <c r="A6" s="524" t="s">
        <v>130</v>
      </c>
      <c r="B6" s="524"/>
      <c r="C6" s="524"/>
      <c r="D6" s="524"/>
      <c r="E6" s="524"/>
      <c r="F6" s="524"/>
      <c r="G6" s="524"/>
    </row>
    <row r="7" spans="1:7" ht="18.75" x14ac:dyDescent="0.25">
      <c r="A7" s="2"/>
    </row>
    <row r="8" spans="1:7" ht="15.75" x14ac:dyDescent="0.25">
      <c r="A8" s="519" t="s">
        <v>25</v>
      </c>
      <c r="B8" s="519" t="s">
        <v>34</v>
      </c>
      <c r="C8" s="518" t="s">
        <v>14</v>
      </c>
      <c r="D8" s="518"/>
      <c r="E8" s="518" t="s">
        <v>15</v>
      </c>
      <c r="F8" s="518"/>
      <c r="G8" s="518"/>
    </row>
    <row r="9" spans="1:7" ht="78.75" x14ac:dyDescent="0.25">
      <c r="A9" s="520"/>
      <c r="B9" s="520"/>
      <c r="C9" s="379" t="s">
        <v>8</v>
      </c>
      <c r="D9" s="379" t="s">
        <v>9</v>
      </c>
      <c r="E9" s="379" t="s">
        <v>39</v>
      </c>
      <c r="F9" s="379" t="s">
        <v>40</v>
      </c>
      <c r="G9" s="379" t="s">
        <v>35</v>
      </c>
    </row>
    <row r="10" spans="1:7" ht="15.75" x14ac:dyDescent="0.25">
      <c r="A10" s="379">
        <v>1</v>
      </c>
      <c r="B10" s="379">
        <v>2</v>
      </c>
      <c r="C10" s="379">
        <v>3</v>
      </c>
      <c r="D10" s="379">
        <v>4</v>
      </c>
      <c r="E10" s="379">
        <v>5</v>
      </c>
      <c r="F10" s="379">
        <v>6</v>
      </c>
      <c r="G10" s="379">
        <v>7</v>
      </c>
    </row>
    <row r="11" spans="1:7" ht="15.75" x14ac:dyDescent="0.25">
      <c r="A11" s="464" t="s">
        <v>779</v>
      </c>
      <c r="B11" s="464" t="s">
        <v>34</v>
      </c>
      <c r="C11" s="518" t="s">
        <v>14</v>
      </c>
      <c r="D11" s="518"/>
      <c r="E11" s="518" t="s">
        <v>15</v>
      </c>
      <c r="F11" s="518"/>
      <c r="G11" s="518"/>
    </row>
    <row r="12" spans="1:7" ht="78.75" x14ac:dyDescent="0.25">
      <c r="A12" s="464"/>
      <c r="B12" s="464"/>
      <c r="C12" s="379" t="s">
        <v>8</v>
      </c>
      <c r="D12" s="379" t="s">
        <v>9</v>
      </c>
      <c r="E12" s="379" t="s">
        <v>780</v>
      </c>
      <c r="F12" s="379" t="s">
        <v>781</v>
      </c>
      <c r="G12" s="379" t="s">
        <v>35</v>
      </c>
    </row>
    <row r="13" spans="1:7" x14ac:dyDescent="0.25">
      <c r="A13" s="272">
        <v>1</v>
      </c>
      <c r="B13" s="272">
        <v>2</v>
      </c>
      <c r="C13" s="267">
        <v>3</v>
      </c>
      <c r="D13" s="267">
        <v>4</v>
      </c>
      <c r="E13" s="267">
        <v>5</v>
      </c>
      <c r="F13" s="267">
        <v>6</v>
      </c>
      <c r="G13" s="267">
        <v>7</v>
      </c>
    </row>
    <row r="14" spans="1:7" ht="88.5" customHeight="1" x14ac:dyDescent="0.25">
      <c r="A14" s="516" t="s">
        <v>58</v>
      </c>
      <c r="B14" s="273" t="s">
        <v>782</v>
      </c>
      <c r="C14" s="212">
        <f ca="1">C14:G22</f>
        <v>0</v>
      </c>
      <c r="D14" s="212"/>
      <c r="E14" s="212">
        <v>471203.77799999999</v>
      </c>
      <c r="F14" s="212">
        <v>448488.66915999999</v>
      </c>
      <c r="G14" s="212">
        <v>443362.56436999998</v>
      </c>
    </row>
    <row r="15" spans="1:7" ht="94.5" x14ac:dyDescent="0.25">
      <c r="A15" s="517"/>
      <c r="B15" s="273" t="s">
        <v>783</v>
      </c>
      <c r="C15" s="212">
        <v>329.52</v>
      </c>
      <c r="D15" s="212">
        <v>332.05</v>
      </c>
      <c r="E15" s="212"/>
      <c r="F15" s="212"/>
      <c r="G15" s="212"/>
    </row>
    <row r="16" spans="1:7" ht="128.25" customHeight="1" x14ac:dyDescent="0.25">
      <c r="A16" s="516" t="s">
        <v>728</v>
      </c>
      <c r="B16" s="273" t="s">
        <v>784</v>
      </c>
      <c r="C16" s="212"/>
      <c r="D16" s="212"/>
      <c r="E16" s="212">
        <v>207819.97200000001</v>
      </c>
      <c r="F16" s="212">
        <v>229713.307</v>
      </c>
      <c r="G16" s="212">
        <v>224212.70895</v>
      </c>
    </row>
    <row r="17" spans="1:7" ht="52.5" customHeight="1" x14ac:dyDescent="0.25">
      <c r="A17" s="517"/>
      <c r="B17" s="273" t="s">
        <v>785</v>
      </c>
      <c r="C17" s="212">
        <v>270000</v>
      </c>
      <c r="D17" s="212">
        <v>302847.5</v>
      </c>
      <c r="E17" s="212"/>
      <c r="F17" s="212"/>
      <c r="G17" s="212"/>
    </row>
    <row r="18" spans="1:7" ht="45" customHeight="1" x14ac:dyDescent="0.25">
      <c r="A18" s="516" t="s">
        <v>109</v>
      </c>
      <c r="B18" s="273" t="s">
        <v>786</v>
      </c>
      <c r="C18" s="212"/>
      <c r="D18" s="212"/>
      <c r="E18" s="212">
        <v>73443.98</v>
      </c>
      <c r="F18" s="212">
        <v>89828.278890000001</v>
      </c>
      <c r="G18" s="212">
        <v>81681.075089999998</v>
      </c>
    </row>
    <row r="19" spans="1:7" ht="72" customHeight="1" x14ac:dyDescent="0.25">
      <c r="A19" s="517"/>
      <c r="B19" s="273" t="s">
        <v>787</v>
      </c>
      <c r="C19" s="274">
        <v>4</v>
      </c>
      <c r="D19" s="274">
        <v>4</v>
      </c>
      <c r="E19" s="212"/>
      <c r="F19" s="212"/>
      <c r="G19" s="212"/>
    </row>
    <row r="20" spans="1:7" ht="48" customHeight="1" x14ac:dyDescent="0.25">
      <c r="A20" s="516" t="s">
        <v>792</v>
      </c>
      <c r="B20" s="273" t="s">
        <v>788</v>
      </c>
      <c r="C20" s="274"/>
      <c r="D20" s="274"/>
      <c r="E20" s="212">
        <v>30277.5</v>
      </c>
      <c r="F20" s="212">
        <v>9888.634</v>
      </c>
      <c r="G20" s="212">
        <v>8920.4034300000003</v>
      </c>
    </row>
    <row r="21" spans="1:7" ht="95.25" customHeight="1" x14ac:dyDescent="0.25">
      <c r="A21" s="517"/>
      <c r="B21" s="273" t="s">
        <v>789</v>
      </c>
      <c r="C21" s="274">
        <v>22</v>
      </c>
      <c r="D21" s="274">
        <v>28</v>
      </c>
      <c r="E21" s="212"/>
      <c r="F21" s="212"/>
      <c r="G21" s="212"/>
    </row>
    <row r="22" spans="1:7" ht="126.75" customHeight="1" x14ac:dyDescent="0.25">
      <c r="A22" s="380" t="s">
        <v>793</v>
      </c>
      <c r="B22" s="275" t="s">
        <v>790</v>
      </c>
      <c r="C22" s="811" t="s">
        <v>791</v>
      </c>
      <c r="D22" s="811" t="s">
        <v>791</v>
      </c>
      <c r="E22" s="212">
        <v>63993.29</v>
      </c>
      <c r="F22" s="212">
        <v>63313.11</v>
      </c>
      <c r="G22" s="212">
        <v>54811.23</v>
      </c>
    </row>
    <row r="23" spans="1:7" ht="15.75" x14ac:dyDescent="0.25">
      <c r="A23" s="355" t="s">
        <v>794</v>
      </c>
      <c r="B23" s="354"/>
      <c r="C23" s="212"/>
      <c r="D23" s="212"/>
      <c r="E23" s="212">
        <f>E22+E21+E20+E19+E18+E17+E16+E15+E14</f>
        <v>846738.52</v>
      </c>
      <c r="F23" s="212">
        <f t="shared" ref="F23:G23" si="0">F22+F21+F20+F19+F18+F17+F16+F15+F14</f>
        <v>841231.99904999998</v>
      </c>
      <c r="G23" s="212">
        <f t="shared" si="0"/>
        <v>812987.98184000002</v>
      </c>
    </row>
    <row r="24" spans="1:7" x14ac:dyDescent="0.25">
      <c r="E24" s="213"/>
      <c r="F24" s="213"/>
    </row>
  </sheetData>
  <mergeCells count="17">
    <mergeCell ref="A2:G2"/>
    <mergeCell ref="A3:G3"/>
    <mergeCell ref="A4:G4"/>
    <mergeCell ref="A5:G5"/>
    <mergeCell ref="A6:G6"/>
    <mergeCell ref="C11:D11"/>
    <mergeCell ref="E11:G11"/>
    <mergeCell ref="A14:A15"/>
    <mergeCell ref="A8:A9"/>
    <mergeCell ref="B8:B9"/>
    <mergeCell ref="C8:D8"/>
    <mergeCell ref="E8:G8"/>
    <mergeCell ref="A16:A17"/>
    <mergeCell ref="A18:A19"/>
    <mergeCell ref="A20:A21"/>
    <mergeCell ref="A11:A12"/>
    <mergeCell ref="B11:B12"/>
  </mergeCells>
  <pageMargins left="0.7" right="0.7" top="0.75" bottom="0.75" header="0.3" footer="0.3"/>
  <pageSetup paperSize="9" scale="6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70"/>
  <sheetViews>
    <sheetView view="pageBreakPreview" zoomScale="60" zoomScaleNormal="80" workbookViewId="0">
      <selection activeCell="S208" sqref="S208"/>
    </sheetView>
  </sheetViews>
  <sheetFormatPr defaultRowHeight="12.75" x14ac:dyDescent="0.2"/>
  <cols>
    <col min="1" max="1" width="7.85546875" style="105" bestFit="1" customWidth="1"/>
    <col min="2" max="2" width="51.140625" style="108" customWidth="1"/>
    <col min="3" max="3" width="33.28515625" style="105" customWidth="1"/>
    <col min="4" max="4" width="6.5703125" style="105" bestFit="1" customWidth="1"/>
    <col min="5" max="5" width="6.7109375" style="105" bestFit="1" customWidth="1"/>
    <col min="6" max="6" width="15.5703125" style="105" bestFit="1" customWidth="1"/>
    <col min="7" max="7" width="9.5703125" style="105" bestFit="1" customWidth="1"/>
    <col min="8" max="8" width="17.28515625" style="105" hidden="1" customWidth="1"/>
    <col min="9" max="9" width="23.140625" style="107" customWidth="1"/>
    <col min="10" max="10" width="21" style="107" customWidth="1"/>
    <col min="11" max="11" width="20.7109375" style="107" customWidth="1"/>
    <col min="12" max="12" width="15.42578125" style="105" hidden="1" customWidth="1"/>
    <col min="13" max="13" width="17.5703125" style="105" hidden="1" customWidth="1"/>
    <col min="14" max="14" width="15.42578125" style="105" hidden="1" customWidth="1"/>
    <col min="15" max="16" width="4" style="105" hidden="1" customWidth="1"/>
    <col min="17" max="256" width="9.140625" style="105"/>
    <col min="257" max="257" width="7.85546875" style="105" bestFit="1" customWidth="1"/>
    <col min="258" max="258" width="51.140625" style="105" customWidth="1"/>
    <col min="259" max="259" width="33.28515625" style="105" customWidth="1"/>
    <col min="260" max="260" width="6.5703125" style="105" bestFit="1" customWidth="1"/>
    <col min="261" max="261" width="6.7109375" style="105" bestFit="1" customWidth="1"/>
    <col min="262" max="262" width="15.5703125" style="105" bestFit="1" customWidth="1"/>
    <col min="263" max="263" width="9.5703125" style="105" bestFit="1" customWidth="1"/>
    <col min="264" max="264" width="0" style="105" hidden="1" customWidth="1"/>
    <col min="265" max="265" width="23.140625" style="105" customWidth="1"/>
    <col min="266" max="266" width="21" style="105" customWidth="1"/>
    <col min="267" max="267" width="17.5703125" style="105" customWidth="1"/>
    <col min="268" max="269" width="0" style="105" hidden="1" customWidth="1"/>
    <col min="270" max="271" width="15.42578125" style="105" bestFit="1" customWidth="1"/>
    <col min="272" max="512" width="9.140625" style="105"/>
    <col min="513" max="513" width="7.85546875" style="105" bestFit="1" customWidth="1"/>
    <col min="514" max="514" width="51.140625" style="105" customWidth="1"/>
    <col min="515" max="515" width="33.28515625" style="105" customWidth="1"/>
    <col min="516" max="516" width="6.5703125" style="105" bestFit="1" customWidth="1"/>
    <col min="517" max="517" width="6.7109375" style="105" bestFit="1" customWidth="1"/>
    <col min="518" max="518" width="15.5703125" style="105" bestFit="1" customWidth="1"/>
    <col min="519" max="519" width="9.5703125" style="105" bestFit="1" customWidth="1"/>
    <col min="520" max="520" width="0" style="105" hidden="1" customWidth="1"/>
    <col min="521" max="521" width="23.140625" style="105" customWidth="1"/>
    <col min="522" max="522" width="21" style="105" customWidth="1"/>
    <col min="523" max="523" width="17.5703125" style="105" customWidth="1"/>
    <col min="524" max="525" width="0" style="105" hidden="1" customWidth="1"/>
    <col min="526" max="527" width="15.42578125" style="105" bestFit="1" customWidth="1"/>
    <col min="528" max="768" width="9.140625" style="105"/>
    <col min="769" max="769" width="7.85546875" style="105" bestFit="1" customWidth="1"/>
    <col min="770" max="770" width="51.140625" style="105" customWidth="1"/>
    <col min="771" max="771" width="33.28515625" style="105" customWidth="1"/>
    <col min="772" max="772" width="6.5703125" style="105" bestFit="1" customWidth="1"/>
    <col min="773" max="773" width="6.7109375" style="105" bestFit="1" customWidth="1"/>
    <col min="774" max="774" width="15.5703125" style="105" bestFit="1" customWidth="1"/>
    <col min="775" max="775" width="9.5703125" style="105" bestFit="1" customWidth="1"/>
    <col min="776" max="776" width="0" style="105" hidden="1" customWidth="1"/>
    <col min="777" max="777" width="23.140625" style="105" customWidth="1"/>
    <col min="778" max="778" width="21" style="105" customWidth="1"/>
    <col min="779" max="779" width="17.5703125" style="105" customWidth="1"/>
    <col min="780" max="781" width="0" style="105" hidden="1" customWidth="1"/>
    <col min="782" max="783" width="15.42578125" style="105" bestFit="1" customWidth="1"/>
    <col min="784" max="1024" width="9.140625" style="105"/>
    <col min="1025" max="1025" width="7.85546875" style="105" bestFit="1" customWidth="1"/>
    <col min="1026" max="1026" width="51.140625" style="105" customWidth="1"/>
    <col min="1027" max="1027" width="33.28515625" style="105" customWidth="1"/>
    <col min="1028" max="1028" width="6.5703125" style="105" bestFit="1" customWidth="1"/>
    <col min="1029" max="1029" width="6.7109375" style="105" bestFit="1" customWidth="1"/>
    <col min="1030" max="1030" width="15.5703125" style="105" bestFit="1" customWidth="1"/>
    <col min="1031" max="1031" width="9.5703125" style="105" bestFit="1" customWidth="1"/>
    <col min="1032" max="1032" width="0" style="105" hidden="1" customWidth="1"/>
    <col min="1033" max="1033" width="23.140625" style="105" customWidth="1"/>
    <col min="1034" max="1034" width="21" style="105" customWidth="1"/>
    <col min="1035" max="1035" width="17.5703125" style="105" customWidth="1"/>
    <col min="1036" max="1037" width="0" style="105" hidden="1" customWidth="1"/>
    <col min="1038" max="1039" width="15.42578125" style="105" bestFit="1" customWidth="1"/>
    <col min="1040" max="1280" width="9.140625" style="105"/>
    <col min="1281" max="1281" width="7.85546875" style="105" bestFit="1" customWidth="1"/>
    <col min="1282" max="1282" width="51.140625" style="105" customWidth="1"/>
    <col min="1283" max="1283" width="33.28515625" style="105" customWidth="1"/>
    <col min="1284" max="1284" width="6.5703125" style="105" bestFit="1" customWidth="1"/>
    <col min="1285" max="1285" width="6.7109375" style="105" bestFit="1" customWidth="1"/>
    <col min="1286" max="1286" width="15.5703125" style="105" bestFit="1" customWidth="1"/>
    <col min="1287" max="1287" width="9.5703125" style="105" bestFit="1" customWidth="1"/>
    <col min="1288" max="1288" width="0" style="105" hidden="1" customWidth="1"/>
    <col min="1289" max="1289" width="23.140625" style="105" customWidth="1"/>
    <col min="1290" max="1290" width="21" style="105" customWidth="1"/>
    <col min="1291" max="1291" width="17.5703125" style="105" customWidth="1"/>
    <col min="1292" max="1293" width="0" style="105" hidden="1" customWidth="1"/>
    <col min="1294" max="1295" width="15.42578125" style="105" bestFit="1" customWidth="1"/>
    <col min="1296" max="1536" width="9.140625" style="105"/>
    <col min="1537" max="1537" width="7.85546875" style="105" bestFit="1" customWidth="1"/>
    <col min="1538" max="1538" width="51.140625" style="105" customWidth="1"/>
    <col min="1539" max="1539" width="33.28515625" style="105" customWidth="1"/>
    <col min="1540" max="1540" width="6.5703125" style="105" bestFit="1" customWidth="1"/>
    <col min="1541" max="1541" width="6.7109375" style="105" bestFit="1" customWidth="1"/>
    <col min="1542" max="1542" width="15.5703125" style="105" bestFit="1" customWidth="1"/>
    <col min="1543" max="1543" width="9.5703125" style="105" bestFit="1" customWidth="1"/>
    <col min="1544" max="1544" width="0" style="105" hidden="1" customWidth="1"/>
    <col min="1545" max="1545" width="23.140625" style="105" customWidth="1"/>
    <col min="1546" max="1546" width="21" style="105" customWidth="1"/>
    <col min="1547" max="1547" width="17.5703125" style="105" customWidth="1"/>
    <col min="1548" max="1549" width="0" style="105" hidden="1" customWidth="1"/>
    <col min="1550" max="1551" width="15.42578125" style="105" bestFit="1" customWidth="1"/>
    <col min="1552" max="1792" width="9.140625" style="105"/>
    <col min="1793" max="1793" width="7.85546875" style="105" bestFit="1" customWidth="1"/>
    <col min="1794" max="1794" width="51.140625" style="105" customWidth="1"/>
    <col min="1795" max="1795" width="33.28515625" style="105" customWidth="1"/>
    <col min="1796" max="1796" width="6.5703125" style="105" bestFit="1" customWidth="1"/>
    <col min="1797" max="1797" width="6.7109375" style="105" bestFit="1" customWidth="1"/>
    <col min="1798" max="1798" width="15.5703125" style="105" bestFit="1" customWidth="1"/>
    <col min="1799" max="1799" width="9.5703125" style="105" bestFit="1" customWidth="1"/>
    <col min="1800" max="1800" width="0" style="105" hidden="1" customWidth="1"/>
    <col min="1801" max="1801" width="23.140625" style="105" customWidth="1"/>
    <col min="1802" max="1802" width="21" style="105" customWidth="1"/>
    <col min="1803" max="1803" width="17.5703125" style="105" customWidth="1"/>
    <col min="1804" max="1805" width="0" style="105" hidden="1" customWidth="1"/>
    <col min="1806" max="1807" width="15.42578125" style="105" bestFit="1" customWidth="1"/>
    <col min="1808" max="2048" width="9.140625" style="105"/>
    <col min="2049" max="2049" width="7.85546875" style="105" bestFit="1" customWidth="1"/>
    <col min="2050" max="2050" width="51.140625" style="105" customWidth="1"/>
    <col min="2051" max="2051" width="33.28515625" style="105" customWidth="1"/>
    <col min="2052" max="2052" width="6.5703125" style="105" bestFit="1" customWidth="1"/>
    <col min="2053" max="2053" width="6.7109375" style="105" bestFit="1" customWidth="1"/>
    <col min="2054" max="2054" width="15.5703125" style="105" bestFit="1" customWidth="1"/>
    <col min="2055" max="2055" width="9.5703125" style="105" bestFit="1" customWidth="1"/>
    <col min="2056" max="2056" width="0" style="105" hidden="1" customWidth="1"/>
    <col min="2057" max="2057" width="23.140625" style="105" customWidth="1"/>
    <col min="2058" max="2058" width="21" style="105" customWidth="1"/>
    <col min="2059" max="2059" width="17.5703125" style="105" customWidth="1"/>
    <col min="2060" max="2061" width="0" style="105" hidden="1" customWidth="1"/>
    <col min="2062" max="2063" width="15.42578125" style="105" bestFit="1" customWidth="1"/>
    <col min="2064" max="2304" width="9.140625" style="105"/>
    <col min="2305" max="2305" width="7.85546875" style="105" bestFit="1" customWidth="1"/>
    <col min="2306" max="2306" width="51.140625" style="105" customWidth="1"/>
    <col min="2307" max="2307" width="33.28515625" style="105" customWidth="1"/>
    <col min="2308" max="2308" width="6.5703125" style="105" bestFit="1" customWidth="1"/>
    <col min="2309" max="2309" width="6.7109375" style="105" bestFit="1" customWidth="1"/>
    <col min="2310" max="2310" width="15.5703125" style="105" bestFit="1" customWidth="1"/>
    <col min="2311" max="2311" width="9.5703125" style="105" bestFit="1" customWidth="1"/>
    <col min="2312" max="2312" width="0" style="105" hidden="1" customWidth="1"/>
    <col min="2313" max="2313" width="23.140625" style="105" customWidth="1"/>
    <col min="2314" max="2314" width="21" style="105" customWidth="1"/>
    <col min="2315" max="2315" width="17.5703125" style="105" customWidth="1"/>
    <col min="2316" max="2317" width="0" style="105" hidden="1" customWidth="1"/>
    <col min="2318" max="2319" width="15.42578125" style="105" bestFit="1" customWidth="1"/>
    <col min="2320" max="2560" width="9.140625" style="105"/>
    <col min="2561" max="2561" width="7.85546875" style="105" bestFit="1" customWidth="1"/>
    <col min="2562" max="2562" width="51.140625" style="105" customWidth="1"/>
    <col min="2563" max="2563" width="33.28515625" style="105" customWidth="1"/>
    <col min="2564" max="2564" width="6.5703125" style="105" bestFit="1" customWidth="1"/>
    <col min="2565" max="2565" width="6.7109375" style="105" bestFit="1" customWidth="1"/>
    <col min="2566" max="2566" width="15.5703125" style="105" bestFit="1" customWidth="1"/>
    <col min="2567" max="2567" width="9.5703125" style="105" bestFit="1" customWidth="1"/>
    <col min="2568" max="2568" width="0" style="105" hidden="1" customWidth="1"/>
    <col min="2569" max="2569" width="23.140625" style="105" customWidth="1"/>
    <col min="2570" max="2570" width="21" style="105" customWidth="1"/>
    <col min="2571" max="2571" width="17.5703125" style="105" customWidth="1"/>
    <col min="2572" max="2573" width="0" style="105" hidden="1" customWidth="1"/>
    <col min="2574" max="2575" width="15.42578125" style="105" bestFit="1" customWidth="1"/>
    <col min="2576" max="2816" width="9.140625" style="105"/>
    <col min="2817" max="2817" width="7.85546875" style="105" bestFit="1" customWidth="1"/>
    <col min="2818" max="2818" width="51.140625" style="105" customWidth="1"/>
    <col min="2819" max="2819" width="33.28515625" style="105" customWidth="1"/>
    <col min="2820" max="2820" width="6.5703125" style="105" bestFit="1" customWidth="1"/>
    <col min="2821" max="2821" width="6.7109375" style="105" bestFit="1" customWidth="1"/>
    <col min="2822" max="2822" width="15.5703125" style="105" bestFit="1" customWidth="1"/>
    <col min="2823" max="2823" width="9.5703125" style="105" bestFit="1" customWidth="1"/>
    <col min="2824" max="2824" width="0" style="105" hidden="1" customWidth="1"/>
    <col min="2825" max="2825" width="23.140625" style="105" customWidth="1"/>
    <col min="2826" max="2826" width="21" style="105" customWidth="1"/>
    <col min="2827" max="2827" width="17.5703125" style="105" customWidth="1"/>
    <col min="2828" max="2829" width="0" style="105" hidden="1" customWidth="1"/>
    <col min="2830" max="2831" width="15.42578125" style="105" bestFit="1" customWidth="1"/>
    <col min="2832" max="3072" width="9.140625" style="105"/>
    <col min="3073" max="3073" width="7.85546875" style="105" bestFit="1" customWidth="1"/>
    <col min="3074" max="3074" width="51.140625" style="105" customWidth="1"/>
    <col min="3075" max="3075" width="33.28515625" style="105" customWidth="1"/>
    <col min="3076" max="3076" width="6.5703125" style="105" bestFit="1" customWidth="1"/>
    <col min="3077" max="3077" width="6.7109375" style="105" bestFit="1" customWidth="1"/>
    <col min="3078" max="3078" width="15.5703125" style="105" bestFit="1" customWidth="1"/>
    <col min="3079" max="3079" width="9.5703125" style="105" bestFit="1" customWidth="1"/>
    <col min="3080" max="3080" width="0" style="105" hidden="1" customWidth="1"/>
    <col min="3081" max="3081" width="23.140625" style="105" customWidth="1"/>
    <col min="3082" max="3082" width="21" style="105" customWidth="1"/>
    <col min="3083" max="3083" width="17.5703125" style="105" customWidth="1"/>
    <col min="3084" max="3085" width="0" style="105" hidden="1" customWidth="1"/>
    <col min="3086" max="3087" width="15.42578125" style="105" bestFit="1" customWidth="1"/>
    <col min="3088" max="3328" width="9.140625" style="105"/>
    <col min="3329" max="3329" width="7.85546875" style="105" bestFit="1" customWidth="1"/>
    <col min="3330" max="3330" width="51.140625" style="105" customWidth="1"/>
    <col min="3331" max="3331" width="33.28515625" style="105" customWidth="1"/>
    <col min="3332" max="3332" width="6.5703125" style="105" bestFit="1" customWidth="1"/>
    <col min="3333" max="3333" width="6.7109375" style="105" bestFit="1" customWidth="1"/>
    <col min="3334" max="3334" width="15.5703125" style="105" bestFit="1" customWidth="1"/>
    <col min="3335" max="3335" width="9.5703125" style="105" bestFit="1" customWidth="1"/>
    <col min="3336" max="3336" width="0" style="105" hidden="1" customWidth="1"/>
    <col min="3337" max="3337" width="23.140625" style="105" customWidth="1"/>
    <col min="3338" max="3338" width="21" style="105" customWidth="1"/>
    <col min="3339" max="3339" width="17.5703125" style="105" customWidth="1"/>
    <col min="3340" max="3341" width="0" style="105" hidden="1" customWidth="1"/>
    <col min="3342" max="3343" width="15.42578125" style="105" bestFit="1" customWidth="1"/>
    <col min="3344" max="3584" width="9.140625" style="105"/>
    <col min="3585" max="3585" width="7.85546875" style="105" bestFit="1" customWidth="1"/>
    <col min="3586" max="3586" width="51.140625" style="105" customWidth="1"/>
    <col min="3587" max="3587" width="33.28515625" style="105" customWidth="1"/>
    <col min="3588" max="3588" width="6.5703125" style="105" bestFit="1" customWidth="1"/>
    <col min="3589" max="3589" width="6.7109375" style="105" bestFit="1" customWidth="1"/>
    <col min="3590" max="3590" width="15.5703125" style="105" bestFit="1" customWidth="1"/>
    <col min="3591" max="3591" width="9.5703125" style="105" bestFit="1" customWidth="1"/>
    <col min="3592" max="3592" width="0" style="105" hidden="1" customWidth="1"/>
    <col min="3593" max="3593" width="23.140625" style="105" customWidth="1"/>
    <col min="3594" max="3594" width="21" style="105" customWidth="1"/>
    <col min="3595" max="3595" width="17.5703125" style="105" customWidth="1"/>
    <col min="3596" max="3597" width="0" style="105" hidden="1" customWidth="1"/>
    <col min="3598" max="3599" width="15.42578125" style="105" bestFit="1" customWidth="1"/>
    <col min="3600" max="3840" width="9.140625" style="105"/>
    <col min="3841" max="3841" width="7.85546875" style="105" bestFit="1" customWidth="1"/>
    <col min="3842" max="3842" width="51.140625" style="105" customWidth="1"/>
    <col min="3843" max="3843" width="33.28515625" style="105" customWidth="1"/>
    <col min="3844" max="3844" width="6.5703125" style="105" bestFit="1" customWidth="1"/>
    <col min="3845" max="3845" width="6.7109375" style="105" bestFit="1" customWidth="1"/>
    <col min="3846" max="3846" width="15.5703125" style="105" bestFit="1" customWidth="1"/>
    <col min="3847" max="3847" width="9.5703125" style="105" bestFit="1" customWidth="1"/>
    <col min="3848" max="3848" width="0" style="105" hidden="1" customWidth="1"/>
    <col min="3849" max="3849" width="23.140625" style="105" customWidth="1"/>
    <col min="3850" max="3850" width="21" style="105" customWidth="1"/>
    <col min="3851" max="3851" width="17.5703125" style="105" customWidth="1"/>
    <col min="3852" max="3853" width="0" style="105" hidden="1" customWidth="1"/>
    <col min="3854" max="3855" width="15.42578125" style="105" bestFit="1" customWidth="1"/>
    <col min="3856" max="4096" width="9.140625" style="105"/>
    <col min="4097" max="4097" width="7.85546875" style="105" bestFit="1" customWidth="1"/>
    <col min="4098" max="4098" width="51.140625" style="105" customWidth="1"/>
    <col min="4099" max="4099" width="33.28515625" style="105" customWidth="1"/>
    <col min="4100" max="4100" width="6.5703125" style="105" bestFit="1" customWidth="1"/>
    <col min="4101" max="4101" width="6.7109375" style="105" bestFit="1" customWidth="1"/>
    <col min="4102" max="4102" width="15.5703125" style="105" bestFit="1" customWidth="1"/>
    <col min="4103" max="4103" width="9.5703125" style="105" bestFit="1" customWidth="1"/>
    <col min="4104" max="4104" width="0" style="105" hidden="1" customWidth="1"/>
    <col min="4105" max="4105" width="23.140625" style="105" customWidth="1"/>
    <col min="4106" max="4106" width="21" style="105" customWidth="1"/>
    <col min="4107" max="4107" width="17.5703125" style="105" customWidth="1"/>
    <col min="4108" max="4109" width="0" style="105" hidden="1" customWidth="1"/>
    <col min="4110" max="4111" width="15.42578125" style="105" bestFit="1" customWidth="1"/>
    <col min="4112" max="4352" width="9.140625" style="105"/>
    <col min="4353" max="4353" width="7.85546875" style="105" bestFit="1" customWidth="1"/>
    <col min="4354" max="4354" width="51.140625" style="105" customWidth="1"/>
    <col min="4355" max="4355" width="33.28515625" style="105" customWidth="1"/>
    <col min="4356" max="4356" width="6.5703125" style="105" bestFit="1" customWidth="1"/>
    <col min="4357" max="4357" width="6.7109375" style="105" bestFit="1" customWidth="1"/>
    <col min="4358" max="4358" width="15.5703125" style="105" bestFit="1" customWidth="1"/>
    <col min="4359" max="4359" width="9.5703125" style="105" bestFit="1" customWidth="1"/>
    <col min="4360" max="4360" width="0" style="105" hidden="1" customWidth="1"/>
    <col min="4361" max="4361" width="23.140625" style="105" customWidth="1"/>
    <col min="4362" max="4362" width="21" style="105" customWidth="1"/>
    <col min="4363" max="4363" width="17.5703125" style="105" customWidth="1"/>
    <col min="4364" max="4365" width="0" style="105" hidden="1" customWidth="1"/>
    <col min="4366" max="4367" width="15.42578125" style="105" bestFit="1" customWidth="1"/>
    <col min="4368" max="4608" width="9.140625" style="105"/>
    <col min="4609" max="4609" width="7.85546875" style="105" bestFit="1" customWidth="1"/>
    <col min="4610" max="4610" width="51.140625" style="105" customWidth="1"/>
    <col min="4611" max="4611" width="33.28515625" style="105" customWidth="1"/>
    <col min="4612" max="4612" width="6.5703125" style="105" bestFit="1" customWidth="1"/>
    <col min="4613" max="4613" width="6.7109375" style="105" bestFit="1" customWidth="1"/>
    <col min="4614" max="4614" width="15.5703125" style="105" bestFit="1" customWidth="1"/>
    <col min="4615" max="4615" width="9.5703125" style="105" bestFit="1" customWidth="1"/>
    <col min="4616" max="4616" width="0" style="105" hidden="1" customWidth="1"/>
    <col min="4617" max="4617" width="23.140625" style="105" customWidth="1"/>
    <col min="4618" max="4618" width="21" style="105" customWidth="1"/>
    <col min="4619" max="4619" width="17.5703125" style="105" customWidth="1"/>
    <col min="4620" max="4621" width="0" style="105" hidden="1" customWidth="1"/>
    <col min="4622" max="4623" width="15.42578125" style="105" bestFit="1" customWidth="1"/>
    <col min="4624" max="4864" width="9.140625" style="105"/>
    <col min="4865" max="4865" width="7.85546875" style="105" bestFit="1" customWidth="1"/>
    <col min="4866" max="4866" width="51.140625" style="105" customWidth="1"/>
    <col min="4867" max="4867" width="33.28515625" style="105" customWidth="1"/>
    <col min="4868" max="4868" width="6.5703125" style="105" bestFit="1" customWidth="1"/>
    <col min="4869" max="4869" width="6.7109375" style="105" bestFit="1" customWidth="1"/>
    <col min="4870" max="4870" width="15.5703125" style="105" bestFit="1" customWidth="1"/>
    <col min="4871" max="4871" width="9.5703125" style="105" bestFit="1" customWidth="1"/>
    <col min="4872" max="4872" width="0" style="105" hidden="1" customWidth="1"/>
    <col min="4873" max="4873" width="23.140625" style="105" customWidth="1"/>
    <col min="4874" max="4874" width="21" style="105" customWidth="1"/>
    <col min="4875" max="4875" width="17.5703125" style="105" customWidth="1"/>
    <col min="4876" max="4877" width="0" style="105" hidden="1" customWidth="1"/>
    <col min="4878" max="4879" width="15.42578125" style="105" bestFit="1" customWidth="1"/>
    <col min="4880" max="5120" width="9.140625" style="105"/>
    <col min="5121" max="5121" width="7.85546875" style="105" bestFit="1" customWidth="1"/>
    <col min="5122" max="5122" width="51.140625" style="105" customWidth="1"/>
    <col min="5123" max="5123" width="33.28515625" style="105" customWidth="1"/>
    <col min="5124" max="5124" width="6.5703125" style="105" bestFit="1" customWidth="1"/>
    <col min="5125" max="5125" width="6.7109375" style="105" bestFit="1" customWidth="1"/>
    <col min="5126" max="5126" width="15.5703125" style="105" bestFit="1" customWidth="1"/>
    <col min="5127" max="5127" width="9.5703125" style="105" bestFit="1" customWidth="1"/>
    <col min="5128" max="5128" width="0" style="105" hidden="1" customWidth="1"/>
    <col min="5129" max="5129" width="23.140625" style="105" customWidth="1"/>
    <col min="5130" max="5130" width="21" style="105" customWidth="1"/>
    <col min="5131" max="5131" width="17.5703125" style="105" customWidth="1"/>
    <col min="5132" max="5133" width="0" style="105" hidden="1" customWidth="1"/>
    <col min="5134" max="5135" width="15.42578125" style="105" bestFit="1" customWidth="1"/>
    <col min="5136" max="5376" width="9.140625" style="105"/>
    <col min="5377" max="5377" width="7.85546875" style="105" bestFit="1" customWidth="1"/>
    <col min="5378" max="5378" width="51.140625" style="105" customWidth="1"/>
    <col min="5379" max="5379" width="33.28515625" style="105" customWidth="1"/>
    <col min="5380" max="5380" width="6.5703125" style="105" bestFit="1" customWidth="1"/>
    <col min="5381" max="5381" width="6.7109375" style="105" bestFit="1" customWidth="1"/>
    <col min="5382" max="5382" width="15.5703125" style="105" bestFit="1" customWidth="1"/>
    <col min="5383" max="5383" width="9.5703125" style="105" bestFit="1" customWidth="1"/>
    <col min="5384" max="5384" width="0" style="105" hidden="1" customWidth="1"/>
    <col min="5385" max="5385" width="23.140625" style="105" customWidth="1"/>
    <col min="5386" max="5386" width="21" style="105" customWidth="1"/>
    <col min="5387" max="5387" width="17.5703125" style="105" customWidth="1"/>
    <col min="5388" max="5389" width="0" style="105" hidden="1" customWidth="1"/>
    <col min="5390" max="5391" width="15.42578125" style="105" bestFit="1" customWidth="1"/>
    <col min="5392" max="5632" width="9.140625" style="105"/>
    <col min="5633" max="5633" width="7.85546875" style="105" bestFit="1" customWidth="1"/>
    <col min="5634" max="5634" width="51.140625" style="105" customWidth="1"/>
    <col min="5635" max="5635" width="33.28515625" style="105" customWidth="1"/>
    <col min="5636" max="5636" width="6.5703125" style="105" bestFit="1" customWidth="1"/>
    <col min="5637" max="5637" width="6.7109375" style="105" bestFit="1" customWidth="1"/>
    <col min="5638" max="5638" width="15.5703125" style="105" bestFit="1" customWidth="1"/>
    <col min="5639" max="5639" width="9.5703125" style="105" bestFit="1" customWidth="1"/>
    <col min="5640" max="5640" width="0" style="105" hidden="1" customWidth="1"/>
    <col min="5641" max="5641" width="23.140625" style="105" customWidth="1"/>
    <col min="5642" max="5642" width="21" style="105" customWidth="1"/>
    <col min="5643" max="5643" width="17.5703125" style="105" customWidth="1"/>
    <col min="5644" max="5645" width="0" style="105" hidden="1" customWidth="1"/>
    <col min="5646" max="5647" width="15.42578125" style="105" bestFit="1" customWidth="1"/>
    <col min="5648" max="5888" width="9.140625" style="105"/>
    <col min="5889" max="5889" width="7.85546875" style="105" bestFit="1" customWidth="1"/>
    <col min="5890" max="5890" width="51.140625" style="105" customWidth="1"/>
    <col min="5891" max="5891" width="33.28515625" style="105" customWidth="1"/>
    <col min="5892" max="5892" width="6.5703125" style="105" bestFit="1" customWidth="1"/>
    <col min="5893" max="5893" width="6.7109375" style="105" bestFit="1" customWidth="1"/>
    <col min="5894" max="5894" width="15.5703125" style="105" bestFit="1" customWidth="1"/>
    <col min="5895" max="5895" width="9.5703125" style="105" bestFit="1" customWidth="1"/>
    <col min="5896" max="5896" width="0" style="105" hidden="1" customWidth="1"/>
    <col min="5897" max="5897" width="23.140625" style="105" customWidth="1"/>
    <col min="5898" max="5898" width="21" style="105" customWidth="1"/>
    <col min="5899" max="5899" width="17.5703125" style="105" customWidth="1"/>
    <col min="5900" max="5901" width="0" style="105" hidden="1" customWidth="1"/>
    <col min="5902" max="5903" width="15.42578125" style="105" bestFit="1" customWidth="1"/>
    <col min="5904" max="6144" width="9.140625" style="105"/>
    <col min="6145" max="6145" width="7.85546875" style="105" bestFit="1" customWidth="1"/>
    <col min="6146" max="6146" width="51.140625" style="105" customWidth="1"/>
    <col min="6147" max="6147" width="33.28515625" style="105" customWidth="1"/>
    <col min="6148" max="6148" width="6.5703125" style="105" bestFit="1" customWidth="1"/>
    <col min="6149" max="6149" width="6.7109375" style="105" bestFit="1" customWidth="1"/>
    <col min="6150" max="6150" width="15.5703125" style="105" bestFit="1" customWidth="1"/>
    <col min="6151" max="6151" width="9.5703125" style="105" bestFit="1" customWidth="1"/>
    <col min="6152" max="6152" width="0" style="105" hidden="1" customWidth="1"/>
    <col min="6153" max="6153" width="23.140625" style="105" customWidth="1"/>
    <col min="6154" max="6154" width="21" style="105" customWidth="1"/>
    <col min="6155" max="6155" width="17.5703125" style="105" customWidth="1"/>
    <col min="6156" max="6157" width="0" style="105" hidden="1" customWidth="1"/>
    <col min="6158" max="6159" width="15.42578125" style="105" bestFit="1" customWidth="1"/>
    <col min="6160" max="6400" width="9.140625" style="105"/>
    <col min="6401" max="6401" width="7.85546875" style="105" bestFit="1" customWidth="1"/>
    <col min="6402" max="6402" width="51.140625" style="105" customWidth="1"/>
    <col min="6403" max="6403" width="33.28515625" style="105" customWidth="1"/>
    <col min="6404" max="6404" width="6.5703125" style="105" bestFit="1" customWidth="1"/>
    <col min="6405" max="6405" width="6.7109375" style="105" bestFit="1" customWidth="1"/>
    <col min="6406" max="6406" width="15.5703125" style="105" bestFit="1" customWidth="1"/>
    <col min="6407" max="6407" width="9.5703125" style="105" bestFit="1" customWidth="1"/>
    <col min="6408" max="6408" width="0" style="105" hidden="1" customWidth="1"/>
    <col min="6409" max="6409" width="23.140625" style="105" customWidth="1"/>
    <col min="6410" max="6410" width="21" style="105" customWidth="1"/>
    <col min="6411" max="6411" width="17.5703125" style="105" customWidth="1"/>
    <col min="6412" max="6413" width="0" style="105" hidden="1" customWidth="1"/>
    <col min="6414" max="6415" width="15.42578125" style="105" bestFit="1" customWidth="1"/>
    <col min="6416" max="6656" width="9.140625" style="105"/>
    <col min="6657" max="6657" width="7.85546875" style="105" bestFit="1" customWidth="1"/>
    <col min="6658" max="6658" width="51.140625" style="105" customWidth="1"/>
    <col min="6659" max="6659" width="33.28515625" style="105" customWidth="1"/>
    <col min="6660" max="6660" width="6.5703125" style="105" bestFit="1" customWidth="1"/>
    <col min="6661" max="6661" width="6.7109375" style="105" bestFit="1" customWidth="1"/>
    <col min="6662" max="6662" width="15.5703125" style="105" bestFit="1" customWidth="1"/>
    <col min="6663" max="6663" width="9.5703125" style="105" bestFit="1" customWidth="1"/>
    <col min="6664" max="6664" width="0" style="105" hidden="1" customWidth="1"/>
    <col min="6665" max="6665" width="23.140625" style="105" customWidth="1"/>
    <col min="6666" max="6666" width="21" style="105" customWidth="1"/>
    <col min="6667" max="6667" width="17.5703125" style="105" customWidth="1"/>
    <col min="6668" max="6669" width="0" style="105" hidden="1" customWidth="1"/>
    <col min="6670" max="6671" width="15.42578125" style="105" bestFit="1" customWidth="1"/>
    <col min="6672" max="6912" width="9.140625" style="105"/>
    <col min="6913" max="6913" width="7.85546875" style="105" bestFit="1" customWidth="1"/>
    <col min="6914" max="6914" width="51.140625" style="105" customWidth="1"/>
    <col min="6915" max="6915" width="33.28515625" style="105" customWidth="1"/>
    <col min="6916" max="6916" width="6.5703125" style="105" bestFit="1" customWidth="1"/>
    <col min="6917" max="6917" width="6.7109375" style="105" bestFit="1" customWidth="1"/>
    <col min="6918" max="6918" width="15.5703125" style="105" bestFit="1" customWidth="1"/>
    <col min="6919" max="6919" width="9.5703125" style="105" bestFit="1" customWidth="1"/>
    <col min="6920" max="6920" width="0" style="105" hidden="1" customWidth="1"/>
    <col min="6921" max="6921" width="23.140625" style="105" customWidth="1"/>
    <col min="6922" max="6922" width="21" style="105" customWidth="1"/>
    <col min="6923" max="6923" width="17.5703125" style="105" customWidth="1"/>
    <col min="6924" max="6925" width="0" style="105" hidden="1" customWidth="1"/>
    <col min="6926" max="6927" width="15.42578125" style="105" bestFit="1" customWidth="1"/>
    <col min="6928" max="7168" width="9.140625" style="105"/>
    <col min="7169" max="7169" width="7.85546875" style="105" bestFit="1" customWidth="1"/>
    <col min="7170" max="7170" width="51.140625" style="105" customWidth="1"/>
    <col min="7171" max="7171" width="33.28515625" style="105" customWidth="1"/>
    <col min="7172" max="7172" width="6.5703125" style="105" bestFit="1" customWidth="1"/>
    <col min="7173" max="7173" width="6.7109375" style="105" bestFit="1" customWidth="1"/>
    <col min="7174" max="7174" width="15.5703125" style="105" bestFit="1" customWidth="1"/>
    <col min="7175" max="7175" width="9.5703125" style="105" bestFit="1" customWidth="1"/>
    <col min="7176" max="7176" width="0" style="105" hidden="1" customWidth="1"/>
    <col min="7177" max="7177" width="23.140625" style="105" customWidth="1"/>
    <col min="7178" max="7178" width="21" style="105" customWidth="1"/>
    <col min="7179" max="7179" width="17.5703125" style="105" customWidth="1"/>
    <col min="7180" max="7181" width="0" style="105" hidden="1" customWidth="1"/>
    <col min="7182" max="7183" width="15.42578125" style="105" bestFit="1" customWidth="1"/>
    <col min="7184" max="7424" width="9.140625" style="105"/>
    <col min="7425" max="7425" width="7.85546875" style="105" bestFit="1" customWidth="1"/>
    <col min="7426" max="7426" width="51.140625" style="105" customWidth="1"/>
    <col min="7427" max="7427" width="33.28515625" style="105" customWidth="1"/>
    <col min="7428" max="7428" width="6.5703125" style="105" bestFit="1" customWidth="1"/>
    <col min="7429" max="7429" width="6.7109375" style="105" bestFit="1" customWidth="1"/>
    <col min="7430" max="7430" width="15.5703125" style="105" bestFit="1" customWidth="1"/>
    <col min="7431" max="7431" width="9.5703125" style="105" bestFit="1" customWidth="1"/>
    <col min="7432" max="7432" width="0" style="105" hidden="1" customWidth="1"/>
    <col min="7433" max="7433" width="23.140625" style="105" customWidth="1"/>
    <col min="7434" max="7434" width="21" style="105" customWidth="1"/>
    <col min="7435" max="7435" width="17.5703125" style="105" customWidth="1"/>
    <col min="7436" max="7437" width="0" style="105" hidden="1" customWidth="1"/>
    <col min="7438" max="7439" width="15.42578125" style="105" bestFit="1" customWidth="1"/>
    <col min="7440" max="7680" width="9.140625" style="105"/>
    <col min="7681" max="7681" width="7.85546875" style="105" bestFit="1" customWidth="1"/>
    <col min="7682" max="7682" width="51.140625" style="105" customWidth="1"/>
    <col min="7683" max="7683" width="33.28515625" style="105" customWidth="1"/>
    <col min="7684" max="7684" width="6.5703125" style="105" bestFit="1" customWidth="1"/>
    <col min="7685" max="7685" width="6.7109375" style="105" bestFit="1" customWidth="1"/>
    <col min="7686" max="7686" width="15.5703125" style="105" bestFit="1" customWidth="1"/>
    <col min="7687" max="7687" width="9.5703125" style="105" bestFit="1" customWidth="1"/>
    <col min="7688" max="7688" width="0" style="105" hidden="1" customWidth="1"/>
    <col min="7689" max="7689" width="23.140625" style="105" customWidth="1"/>
    <col min="7690" max="7690" width="21" style="105" customWidth="1"/>
    <col min="7691" max="7691" width="17.5703125" style="105" customWidth="1"/>
    <col min="7692" max="7693" width="0" style="105" hidden="1" customWidth="1"/>
    <col min="7694" max="7695" width="15.42578125" style="105" bestFit="1" customWidth="1"/>
    <col min="7696" max="7936" width="9.140625" style="105"/>
    <col min="7937" max="7937" width="7.85546875" style="105" bestFit="1" customWidth="1"/>
    <col min="7938" max="7938" width="51.140625" style="105" customWidth="1"/>
    <col min="7939" max="7939" width="33.28515625" style="105" customWidth="1"/>
    <col min="7940" max="7940" width="6.5703125" style="105" bestFit="1" customWidth="1"/>
    <col min="7941" max="7941" width="6.7109375" style="105" bestFit="1" customWidth="1"/>
    <col min="7942" max="7942" width="15.5703125" style="105" bestFit="1" customWidth="1"/>
    <col min="7943" max="7943" width="9.5703125" style="105" bestFit="1" customWidth="1"/>
    <col min="7944" max="7944" width="0" style="105" hidden="1" customWidth="1"/>
    <col min="7945" max="7945" width="23.140625" style="105" customWidth="1"/>
    <col min="7946" max="7946" width="21" style="105" customWidth="1"/>
    <col min="7947" max="7947" width="17.5703125" style="105" customWidth="1"/>
    <col min="7948" max="7949" width="0" style="105" hidden="1" customWidth="1"/>
    <col min="7950" max="7951" width="15.42578125" style="105" bestFit="1" customWidth="1"/>
    <col min="7952" max="8192" width="9.140625" style="105"/>
    <col min="8193" max="8193" width="7.85546875" style="105" bestFit="1" customWidth="1"/>
    <col min="8194" max="8194" width="51.140625" style="105" customWidth="1"/>
    <col min="8195" max="8195" width="33.28515625" style="105" customWidth="1"/>
    <col min="8196" max="8196" width="6.5703125" style="105" bestFit="1" customWidth="1"/>
    <col min="8197" max="8197" width="6.7109375" style="105" bestFit="1" customWidth="1"/>
    <col min="8198" max="8198" width="15.5703125" style="105" bestFit="1" customWidth="1"/>
    <col min="8199" max="8199" width="9.5703125" style="105" bestFit="1" customWidth="1"/>
    <col min="8200" max="8200" width="0" style="105" hidden="1" customWidth="1"/>
    <col min="8201" max="8201" width="23.140625" style="105" customWidth="1"/>
    <col min="8202" max="8202" width="21" style="105" customWidth="1"/>
    <col min="8203" max="8203" width="17.5703125" style="105" customWidth="1"/>
    <col min="8204" max="8205" width="0" style="105" hidden="1" customWidth="1"/>
    <col min="8206" max="8207" width="15.42578125" style="105" bestFit="1" customWidth="1"/>
    <col min="8208" max="8448" width="9.140625" style="105"/>
    <col min="8449" max="8449" width="7.85546875" style="105" bestFit="1" customWidth="1"/>
    <col min="8450" max="8450" width="51.140625" style="105" customWidth="1"/>
    <col min="8451" max="8451" width="33.28515625" style="105" customWidth="1"/>
    <col min="8452" max="8452" width="6.5703125" style="105" bestFit="1" customWidth="1"/>
    <col min="8453" max="8453" width="6.7109375" style="105" bestFit="1" customWidth="1"/>
    <col min="8454" max="8454" width="15.5703125" style="105" bestFit="1" customWidth="1"/>
    <col min="8455" max="8455" width="9.5703125" style="105" bestFit="1" customWidth="1"/>
    <col min="8456" max="8456" width="0" style="105" hidden="1" customWidth="1"/>
    <col min="8457" max="8457" width="23.140625" style="105" customWidth="1"/>
    <col min="8458" max="8458" width="21" style="105" customWidth="1"/>
    <col min="8459" max="8459" width="17.5703125" style="105" customWidth="1"/>
    <col min="8460" max="8461" width="0" style="105" hidden="1" customWidth="1"/>
    <col min="8462" max="8463" width="15.42578125" style="105" bestFit="1" customWidth="1"/>
    <col min="8464" max="8704" width="9.140625" style="105"/>
    <col min="8705" max="8705" width="7.85546875" style="105" bestFit="1" customWidth="1"/>
    <col min="8706" max="8706" width="51.140625" style="105" customWidth="1"/>
    <col min="8707" max="8707" width="33.28515625" style="105" customWidth="1"/>
    <col min="8708" max="8708" width="6.5703125" style="105" bestFit="1" customWidth="1"/>
    <col min="8709" max="8709" width="6.7109375" style="105" bestFit="1" customWidth="1"/>
    <col min="8710" max="8710" width="15.5703125" style="105" bestFit="1" customWidth="1"/>
    <col min="8711" max="8711" width="9.5703125" style="105" bestFit="1" customWidth="1"/>
    <col min="8712" max="8712" width="0" style="105" hidden="1" customWidth="1"/>
    <col min="8713" max="8713" width="23.140625" style="105" customWidth="1"/>
    <col min="8714" max="8714" width="21" style="105" customWidth="1"/>
    <col min="8715" max="8715" width="17.5703125" style="105" customWidth="1"/>
    <col min="8716" max="8717" width="0" style="105" hidden="1" customWidth="1"/>
    <col min="8718" max="8719" width="15.42578125" style="105" bestFit="1" customWidth="1"/>
    <col min="8720" max="8960" width="9.140625" style="105"/>
    <col min="8961" max="8961" width="7.85546875" style="105" bestFit="1" customWidth="1"/>
    <col min="8962" max="8962" width="51.140625" style="105" customWidth="1"/>
    <col min="8963" max="8963" width="33.28515625" style="105" customWidth="1"/>
    <col min="8964" max="8964" width="6.5703125" style="105" bestFit="1" customWidth="1"/>
    <col min="8965" max="8965" width="6.7109375" style="105" bestFit="1" customWidth="1"/>
    <col min="8966" max="8966" width="15.5703125" style="105" bestFit="1" customWidth="1"/>
    <col min="8967" max="8967" width="9.5703125" style="105" bestFit="1" customWidth="1"/>
    <col min="8968" max="8968" width="0" style="105" hidden="1" customWidth="1"/>
    <col min="8969" max="8969" width="23.140625" style="105" customWidth="1"/>
    <col min="8970" max="8970" width="21" style="105" customWidth="1"/>
    <col min="8971" max="8971" width="17.5703125" style="105" customWidth="1"/>
    <col min="8972" max="8973" width="0" style="105" hidden="1" customWidth="1"/>
    <col min="8974" max="8975" width="15.42578125" style="105" bestFit="1" customWidth="1"/>
    <col min="8976" max="9216" width="9.140625" style="105"/>
    <col min="9217" max="9217" width="7.85546875" style="105" bestFit="1" customWidth="1"/>
    <col min="9218" max="9218" width="51.140625" style="105" customWidth="1"/>
    <col min="9219" max="9219" width="33.28515625" style="105" customWidth="1"/>
    <col min="9220" max="9220" width="6.5703125" style="105" bestFit="1" customWidth="1"/>
    <col min="9221" max="9221" width="6.7109375" style="105" bestFit="1" customWidth="1"/>
    <col min="9222" max="9222" width="15.5703125" style="105" bestFit="1" customWidth="1"/>
    <col min="9223" max="9223" width="9.5703125" style="105" bestFit="1" customWidth="1"/>
    <col min="9224" max="9224" width="0" style="105" hidden="1" customWidth="1"/>
    <col min="9225" max="9225" width="23.140625" style="105" customWidth="1"/>
    <col min="9226" max="9226" width="21" style="105" customWidth="1"/>
    <col min="9227" max="9227" width="17.5703125" style="105" customWidth="1"/>
    <col min="9228" max="9229" width="0" style="105" hidden="1" customWidth="1"/>
    <col min="9230" max="9231" width="15.42578125" style="105" bestFit="1" customWidth="1"/>
    <col min="9232" max="9472" width="9.140625" style="105"/>
    <col min="9473" max="9473" width="7.85546875" style="105" bestFit="1" customWidth="1"/>
    <col min="9474" max="9474" width="51.140625" style="105" customWidth="1"/>
    <col min="9475" max="9475" width="33.28515625" style="105" customWidth="1"/>
    <col min="9476" max="9476" width="6.5703125" style="105" bestFit="1" customWidth="1"/>
    <col min="9477" max="9477" width="6.7109375" style="105" bestFit="1" customWidth="1"/>
    <col min="9478" max="9478" width="15.5703125" style="105" bestFit="1" customWidth="1"/>
    <col min="9479" max="9479" width="9.5703125" style="105" bestFit="1" customWidth="1"/>
    <col min="9480" max="9480" width="0" style="105" hidden="1" customWidth="1"/>
    <col min="9481" max="9481" width="23.140625" style="105" customWidth="1"/>
    <col min="9482" max="9482" width="21" style="105" customWidth="1"/>
    <col min="9483" max="9483" width="17.5703125" style="105" customWidth="1"/>
    <col min="9484" max="9485" width="0" style="105" hidden="1" customWidth="1"/>
    <col min="9486" max="9487" width="15.42578125" style="105" bestFit="1" customWidth="1"/>
    <col min="9488" max="9728" width="9.140625" style="105"/>
    <col min="9729" max="9729" width="7.85546875" style="105" bestFit="1" customWidth="1"/>
    <col min="9730" max="9730" width="51.140625" style="105" customWidth="1"/>
    <col min="9731" max="9731" width="33.28515625" style="105" customWidth="1"/>
    <col min="9732" max="9732" width="6.5703125" style="105" bestFit="1" customWidth="1"/>
    <col min="9733" max="9733" width="6.7109375" style="105" bestFit="1" customWidth="1"/>
    <col min="9734" max="9734" width="15.5703125" style="105" bestFit="1" customWidth="1"/>
    <col min="9735" max="9735" width="9.5703125" style="105" bestFit="1" customWidth="1"/>
    <col min="9736" max="9736" width="0" style="105" hidden="1" customWidth="1"/>
    <col min="9737" max="9737" width="23.140625" style="105" customWidth="1"/>
    <col min="9738" max="9738" width="21" style="105" customWidth="1"/>
    <col min="9739" max="9739" width="17.5703125" style="105" customWidth="1"/>
    <col min="9740" max="9741" width="0" style="105" hidden="1" customWidth="1"/>
    <col min="9742" max="9743" width="15.42578125" style="105" bestFit="1" customWidth="1"/>
    <col min="9744" max="9984" width="9.140625" style="105"/>
    <col min="9985" max="9985" width="7.85546875" style="105" bestFit="1" customWidth="1"/>
    <col min="9986" max="9986" width="51.140625" style="105" customWidth="1"/>
    <col min="9987" max="9987" width="33.28515625" style="105" customWidth="1"/>
    <col min="9988" max="9988" width="6.5703125" style="105" bestFit="1" customWidth="1"/>
    <col min="9989" max="9989" width="6.7109375" style="105" bestFit="1" customWidth="1"/>
    <col min="9990" max="9990" width="15.5703125" style="105" bestFit="1" customWidth="1"/>
    <col min="9991" max="9991" width="9.5703125" style="105" bestFit="1" customWidth="1"/>
    <col min="9992" max="9992" width="0" style="105" hidden="1" customWidth="1"/>
    <col min="9993" max="9993" width="23.140625" style="105" customWidth="1"/>
    <col min="9994" max="9994" width="21" style="105" customWidth="1"/>
    <col min="9995" max="9995" width="17.5703125" style="105" customWidth="1"/>
    <col min="9996" max="9997" width="0" style="105" hidden="1" customWidth="1"/>
    <col min="9998" max="9999" width="15.42578125" style="105" bestFit="1" customWidth="1"/>
    <col min="10000" max="10240" width="9.140625" style="105"/>
    <col min="10241" max="10241" width="7.85546875" style="105" bestFit="1" customWidth="1"/>
    <col min="10242" max="10242" width="51.140625" style="105" customWidth="1"/>
    <col min="10243" max="10243" width="33.28515625" style="105" customWidth="1"/>
    <col min="10244" max="10244" width="6.5703125" style="105" bestFit="1" customWidth="1"/>
    <col min="10245" max="10245" width="6.7109375" style="105" bestFit="1" customWidth="1"/>
    <col min="10246" max="10246" width="15.5703125" style="105" bestFit="1" customWidth="1"/>
    <col min="10247" max="10247" width="9.5703125" style="105" bestFit="1" customWidth="1"/>
    <col min="10248" max="10248" width="0" style="105" hidden="1" customWidth="1"/>
    <col min="10249" max="10249" width="23.140625" style="105" customWidth="1"/>
    <col min="10250" max="10250" width="21" style="105" customWidth="1"/>
    <col min="10251" max="10251" width="17.5703125" style="105" customWidth="1"/>
    <col min="10252" max="10253" width="0" style="105" hidden="1" customWidth="1"/>
    <col min="10254" max="10255" width="15.42578125" style="105" bestFit="1" customWidth="1"/>
    <col min="10256" max="10496" width="9.140625" style="105"/>
    <col min="10497" max="10497" width="7.85546875" style="105" bestFit="1" customWidth="1"/>
    <col min="10498" max="10498" width="51.140625" style="105" customWidth="1"/>
    <col min="10499" max="10499" width="33.28515625" style="105" customWidth="1"/>
    <col min="10500" max="10500" width="6.5703125" style="105" bestFit="1" customWidth="1"/>
    <col min="10501" max="10501" width="6.7109375" style="105" bestFit="1" customWidth="1"/>
    <col min="10502" max="10502" width="15.5703125" style="105" bestFit="1" customWidth="1"/>
    <col min="10503" max="10503" width="9.5703125" style="105" bestFit="1" customWidth="1"/>
    <col min="10504" max="10504" width="0" style="105" hidden="1" customWidth="1"/>
    <col min="10505" max="10505" width="23.140625" style="105" customWidth="1"/>
    <col min="10506" max="10506" width="21" style="105" customWidth="1"/>
    <col min="10507" max="10507" width="17.5703125" style="105" customWidth="1"/>
    <col min="10508" max="10509" width="0" style="105" hidden="1" customWidth="1"/>
    <col min="10510" max="10511" width="15.42578125" style="105" bestFit="1" customWidth="1"/>
    <col min="10512" max="10752" width="9.140625" style="105"/>
    <col min="10753" max="10753" width="7.85546875" style="105" bestFit="1" customWidth="1"/>
    <col min="10754" max="10754" width="51.140625" style="105" customWidth="1"/>
    <col min="10755" max="10755" width="33.28515625" style="105" customWidth="1"/>
    <col min="10756" max="10756" width="6.5703125" style="105" bestFit="1" customWidth="1"/>
    <col min="10757" max="10757" width="6.7109375" style="105" bestFit="1" customWidth="1"/>
    <col min="10758" max="10758" width="15.5703125" style="105" bestFit="1" customWidth="1"/>
    <col min="10759" max="10759" width="9.5703125" style="105" bestFit="1" customWidth="1"/>
    <col min="10760" max="10760" width="0" style="105" hidden="1" customWidth="1"/>
    <col min="10761" max="10761" width="23.140625" style="105" customWidth="1"/>
    <col min="10762" max="10762" width="21" style="105" customWidth="1"/>
    <col min="10763" max="10763" width="17.5703125" style="105" customWidth="1"/>
    <col min="10764" max="10765" width="0" style="105" hidden="1" customWidth="1"/>
    <col min="10766" max="10767" width="15.42578125" style="105" bestFit="1" customWidth="1"/>
    <col min="10768" max="11008" width="9.140625" style="105"/>
    <col min="11009" max="11009" width="7.85546875" style="105" bestFit="1" customWidth="1"/>
    <col min="11010" max="11010" width="51.140625" style="105" customWidth="1"/>
    <col min="11011" max="11011" width="33.28515625" style="105" customWidth="1"/>
    <col min="11012" max="11012" width="6.5703125" style="105" bestFit="1" customWidth="1"/>
    <col min="11013" max="11013" width="6.7109375" style="105" bestFit="1" customWidth="1"/>
    <col min="11014" max="11014" width="15.5703125" style="105" bestFit="1" customWidth="1"/>
    <col min="11015" max="11015" width="9.5703125" style="105" bestFit="1" customWidth="1"/>
    <col min="11016" max="11016" width="0" style="105" hidden="1" customWidth="1"/>
    <col min="11017" max="11017" width="23.140625" style="105" customWidth="1"/>
    <col min="11018" max="11018" width="21" style="105" customWidth="1"/>
    <col min="11019" max="11019" width="17.5703125" style="105" customWidth="1"/>
    <col min="11020" max="11021" width="0" style="105" hidden="1" customWidth="1"/>
    <col min="11022" max="11023" width="15.42578125" style="105" bestFit="1" customWidth="1"/>
    <col min="11024" max="11264" width="9.140625" style="105"/>
    <col min="11265" max="11265" width="7.85546875" style="105" bestFit="1" customWidth="1"/>
    <col min="11266" max="11266" width="51.140625" style="105" customWidth="1"/>
    <col min="11267" max="11267" width="33.28515625" style="105" customWidth="1"/>
    <col min="11268" max="11268" width="6.5703125" style="105" bestFit="1" customWidth="1"/>
    <col min="11269" max="11269" width="6.7109375" style="105" bestFit="1" customWidth="1"/>
    <col min="11270" max="11270" width="15.5703125" style="105" bestFit="1" customWidth="1"/>
    <col min="11271" max="11271" width="9.5703125" style="105" bestFit="1" customWidth="1"/>
    <col min="11272" max="11272" width="0" style="105" hidden="1" customWidth="1"/>
    <col min="11273" max="11273" width="23.140625" style="105" customWidth="1"/>
    <col min="11274" max="11274" width="21" style="105" customWidth="1"/>
    <col min="11275" max="11275" width="17.5703125" style="105" customWidth="1"/>
    <col min="11276" max="11277" width="0" style="105" hidden="1" customWidth="1"/>
    <col min="11278" max="11279" width="15.42578125" style="105" bestFit="1" customWidth="1"/>
    <col min="11280" max="11520" width="9.140625" style="105"/>
    <col min="11521" max="11521" width="7.85546875" style="105" bestFit="1" customWidth="1"/>
    <col min="11522" max="11522" width="51.140625" style="105" customWidth="1"/>
    <col min="11523" max="11523" width="33.28515625" style="105" customWidth="1"/>
    <col min="11524" max="11524" width="6.5703125" style="105" bestFit="1" customWidth="1"/>
    <col min="11525" max="11525" width="6.7109375" style="105" bestFit="1" customWidth="1"/>
    <col min="11526" max="11526" width="15.5703125" style="105" bestFit="1" customWidth="1"/>
    <col min="11527" max="11527" width="9.5703125" style="105" bestFit="1" customWidth="1"/>
    <col min="11528" max="11528" width="0" style="105" hidden="1" customWidth="1"/>
    <col min="11529" max="11529" width="23.140625" style="105" customWidth="1"/>
    <col min="11530" max="11530" width="21" style="105" customWidth="1"/>
    <col min="11531" max="11531" width="17.5703125" style="105" customWidth="1"/>
    <col min="11532" max="11533" width="0" style="105" hidden="1" customWidth="1"/>
    <col min="11534" max="11535" width="15.42578125" style="105" bestFit="1" customWidth="1"/>
    <col min="11536" max="11776" width="9.140625" style="105"/>
    <col min="11777" max="11777" width="7.85546875" style="105" bestFit="1" customWidth="1"/>
    <col min="11778" max="11778" width="51.140625" style="105" customWidth="1"/>
    <col min="11779" max="11779" width="33.28515625" style="105" customWidth="1"/>
    <col min="11780" max="11780" width="6.5703125" style="105" bestFit="1" customWidth="1"/>
    <col min="11781" max="11781" width="6.7109375" style="105" bestFit="1" customWidth="1"/>
    <col min="11782" max="11782" width="15.5703125" style="105" bestFit="1" customWidth="1"/>
    <col min="11783" max="11783" width="9.5703125" style="105" bestFit="1" customWidth="1"/>
    <col min="11784" max="11784" width="0" style="105" hidden="1" customWidth="1"/>
    <col min="11785" max="11785" width="23.140625" style="105" customWidth="1"/>
    <col min="11786" max="11786" width="21" style="105" customWidth="1"/>
    <col min="11787" max="11787" width="17.5703125" style="105" customWidth="1"/>
    <col min="11788" max="11789" width="0" style="105" hidden="1" customWidth="1"/>
    <col min="11790" max="11791" width="15.42578125" style="105" bestFit="1" customWidth="1"/>
    <col min="11792" max="12032" width="9.140625" style="105"/>
    <col min="12033" max="12033" width="7.85546875" style="105" bestFit="1" customWidth="1"/>
    <col min="12034" max="12034" width="51.140625" style="105" customWidth="1"/>
    <col min="12035" max="12035" width="33.28515625" style="105" customWidth="1"/>
    <col min="12036" max="12036" width="6.5703125" style="105" bestFit="1" customWidth="1"/>
    <col min="12037" max="12037" width="6.7109375" style="105" bestFit="1" customWidth="1"/>
    <col min="12038" max="12038" width="15.5703125" style="105" bestFit="1" customWidth="1"/>
    <col min="12039" max="12039" width="9.5703125" style="105" bestFit="1" customWidth="1"/>
    <col min="12040" max="12040" width="0" style="105" hidden="1" customWidth="1"/>
    <col min="12041" max="12041" width="23.140625" style="105" customWidth="1"/>
    <col min="12042" max="12042" width="21" style="105" customWidth="1"/>
    <col min="12043" max="12043" width="17.5703125" style="105" customWidth="1"/>
    <col min="12044" max="12045" width="0" style="105" hidden="1" customWidth="1"/>
    <col min="12046" max="12047" width="15.42578125" style="105" bestFit="1" customWidth="1"/>
    <col min="12048" max="12288" width="9.140625" style="105"/>
    <col min="12289" max="12289" width="7.85546875" style="105" bestFit="1" customWidth="1"/>
    <col min="12290" max="12290" width="51.140625" style="105" customWidth="1"/>
    <col min="12291" max="12291" width="33.28515625" style="105" customWidth="1"/>
    <col min="12292" max="12292" width="6.5703125" style="105" bestFit="1" customWidth="1"/>
    <col min="12293" max="12293" width="6.7109375" style="105" bestFit="1" customWidth="1"/>
    <col min="12294" max="12294" width="15.5703125" style="105" bestFit="1" customWidth="1"/>
    <col min="12295" max="12295" width="9.5703125" style="105" bestFit="1" customWidth="1"/>
    <col min="12296" max="12296" width="0" style="105" hidden="1" customWidth="1"/>
    <col min="12297" max="12297" width="23.140625" style="105" customWidth="1"/>
    <col min="12298" max="12298" width="21" style="105" customWidth="1"/>
    <col min="12299" max="12299" width="17.5703125" style="105" customWidth="1"/>
    <col min="12300" max="12301" width="0" style="105" hidden="1" customWidth="1"/>
    <col min="12302" max="12303" width="15.42578125" style="105" bestFit="1" customWidth="1"/>
    <col min="12304" max="12544" width="9.140625" style="105"/>
    <col min="12545" max="12545" width="7.85546875" style="105" bestFit="1" customWidth="1"/>
    <col min="12546" max="12546" width="51.140625" style="105" customWidth="1"/>
    <col min="12547" max="12547" width="33.28515625" style="105" customWidth="1"/>
    <col min="12548" max="12548" width="6.5703125" style="105" bestFit="1" customWidth="1"/>
    <col min="12549" max="12549" width="6.7109375" style="105" bestFit="1" customWidth="1"/>
    <col min="12550" max="12550" width="15.5703125" style="105" bestFit="1" customWidth="1"/>
    <col min="12551" max="12551" width="9.5703125" style="105" bestFit="1" customWidth="1"/>
    <col min="12552" max="12552" width="0" style="105" hidden="1" customWidth="1"/>
    <col min="12553" max="12553" width="23.140625" style="105" customWidth="1"/>
    <col min="12554" max="12554" width="21" style="105" customWidth="1"/>
    <col min="12555" max="12555" width="17.5703125" style="105" customWidth="1"/>
    <col min="12556" max="12557" width="0" style="105" hidden="1" customWidth="1"/>
    <col min="12558" max="12559" width="15.42578125" style="105" bestFit="1" customWidth="1"/>
    <col min="12560" max="12800" width="9.140625" style="105"/>
    <col min="12801" max="12801" width="7.85546875" style="105" bestFit="1" customWidth="1"/>
    <col min="12802" max="12802" width="51.140625" style="105" customWidth="1"/>
    <col min="12803" max="12803" width="33.28515625" style="105" customWidth="1"/>
    <col min="12804" max="12804" width="6.5703125" style="105" bestFit="1" customWidth="1"/>
    <col min="12805" max="12805" width="6.7109375" style="105" bestFit="1" customWidth="1"/>
    <col min="12806" max="12806" width="15.5703125" style="105" bestFit="1" customWidth="1"/>
    <col min="12807" max="12807" width="9.5703125" style="105" bestFit="1" customWidth="1"/>
    <col min="12808" max="12808" width="0" style="105" hidden="1" customWidth="1"/>
    <col min="12809" max="12809" width="23.140625" style="105" customWidth="1"/>
    <col min="12810" max="12810" width="21" style="105" customWidth="1"/>
    <col min="12811" max="12811" width="17.5703125" style="105" customWidth="1"/>
    <col min="12812" max="12813" width="0" style="105" hidden="1" customWidth="1"/>
    <col min="12814" max="12815" width="15.42578125" style="105" bestFit="1" customWidth="1"/>
    <col min="12816" max="13056" width="9.140625" style="105"/>
    <col min="13057" max="13057" width="7.85546875" style="105" bestFit="1" customWidth="1"/>
    <col min="13058" max="13058" width="51.140625" style="105" customWidth="1"/>
    <col min="13059" max="13059" width="33.28515625" style="105" customWidth="1"/>
    <col min="13060" max="13060" width="6.5703125" style="105" bestFit="1" customWidth="1"/>
    <col min="13061" max="13061" width="6.7109375" style="105" bestFit="1" customWidth="1"/>
    <col min="13062" max="13062" width="15.5703125" style="105" bestFit="1" customWidth="1"/>
    <col min="13063" max="13063" width="9.5703125" style="105" bestFit="1" customWidth="1"/>
    <col min="13064" max="13064" width="0" style="105" hidden="1" customWidth="1"/>
    <col min="13065" max="13065" width="23.140625" style="105" customWidth="1"/>
    <col min="13066" max="13066" width="21" style="105" customWidth="1"/>
    <col min="13067" max="13067" width="17.5703125" style="105" customWidth="1"/>
    <col min="13068" max="13069" width="0" style="105" hidden="1" customWidth="1"/>
    <col min="13070" max="13071" width="15.42578125" style="105" bestFit="1" customWidth="1"/>
    <col min="13072" max="13312" width="9.140625" style="105"/>
    <col min="13313" max="13313" width="7.85546875" style="105" bestFit="1" customWidth="1"/>
    <col min="13314" max="13314" width="51.140625" style="105" customWidth="1"/>
    <col min="13315" max="13315" width="33.28515625" style="105" customWidth="1"/>
    <col min="13316" max="13316" width="6.5703125" style="105" bestFit="1" customWidth="1"/>
    <col min="13317" max="13317" width="6.7109375" style="105" bestFit="1" customWidth="1"/>
    <col min="13318" max="13318" width="15.5703125" style="105" bestFit="1" customWidth="1"/>
    <col min="13319" max="13319" width="9.5703125" style="105" bestFit="1" customWidth="1"/>
    <col min="13320" max="13320" width="0" style="105" hidden="1" customWidth="1"/>
    <col min="13321" max="13321" width="23.140625" style="105" customWidth="1"/>
    <col min="13322" max="13322" width="21" style="105" customWidth="1"/>
    <col min="13323" max="13323" width="17.5703125" style="105" customWidth="1"/>
    <col min="13324" max="13325" width="0" style="105" hidden="1" customWidth="1"/>
    <col min="13326" max="13327" width="15.42578125" style="105" bestFit="1" customWidth="1"/>
    <col min="13328" max="13568" width="9.140625" style="105"/>
    <col min="13569" max="13569" width="7.85546875" style="105" bestFit="1" customWidth="1"/>
    <col min="13570" max="13570" width="51.140625" style="105" customWidth="1"/>
    <col min="13571" max="13571" width="33.28515625" style="105" customWidth="1"/>
    <col min="13572" max="13572" width="6.5703125" style="105" bestFit="1" customWidth="1"/>
    <col min="13573" max="13573" width="6.7109375" style="105" bestFit="1" customWidth="1"/>
    <col min="13574" max="13574" width="15.5703125" style="105" bestFit="1" customWidth="1"/>
    <col min="13575" max="13575" width="9.5703125" style="105" bestFit="1" customWidth="1"/>
    <col min="13576" max="13576" width="0" style="105" hidden="1" customWidth="1"/>
    <col min="13577" max="13577" width="23.140625" style="105" customWidth="1"/>
    <col min="13578" max="13578" width="21" style="105" customWidth="1"/>
    <col min="13579" max="13579" width="17.5703125" style="105" customWidth="1"/>
    <col min="13580" max="13581" width="0" style="105" hidden="1" customWidth="1"/>
    <col min="13582" max="13583" width="15.42578125" style="105" bestFit="1" customWidth="1"/>
    <col min="13584" max="13824" width="9.140625" style="105"/>
    <col min="13825" max="13825" width="7.85546875" style="105" bestFit="1" customWidth="1"/>
    <col min="13826" max="13826" width="51.140625" style="105" customWidth="1"/>
    <col min="13827" max="13827" width="33.28515625" style="105" customWidth="1"/>
    <col min="13828" max="13828" width="6.5703125" style="105" bestFit="1" customWidth="1"/>
    <col min="13829" max="13829" width="6.7109375" style="105" bestFit="1" customWidth="1"/>
    <col min="13830" max="13830" width="15.5703125" style="105" bestFit="1" customWidth="1"/>
    <col min="13831" max="13831" width="9.5703125" style="105" bestFit="1" customWidth="1"/>
    <col min="13832" max="13832" width="0" style="105" hidden="1" customWidth="1"/>
    <col min="13833" max="13833" width="23.140625" style="105" customWidth="1"/>
    <col min="13834" max="13834" width="21" style="105" customWidth="1"/>
    <col min="13835" max="13835" width="17.5703125" style="105" customWidth="1"/>
    <col min="13836" max="13837" width="0" style="105" hidden="1" customWidth="1"/>
    <col min="13838" max="13839" width="15.42578125" style="105" bestFit="1" customWidth="1"/>
    <col min="13840" max="14080" width="9.140625" style="105"/>
    <col min="14081" max="14081" width="7.85546875" style="105" bestFit="1" customWidth="1"/>
    <col min="14082" max="14082" width="51.140625" style="105" customWidth="1"/>
    <col min="14083" max="14083" width="33.28515625" style="105" customWidth="1"/>
    <col min="14084" max="14084" width="6.5703125" style="105" bestFit="1" customWidth="1"/>
    <col min="14085" max="14085" width="6.7109375" style="105" bestFit="1" customWidth="1"/>
    <col min="14086" max="14086" width="15.5703125" style="105" bestFit="1" customWidth="1"/>
    <col min="14087" max="14087" width="9.5703125" style="105" bestFit="1" customWidth="1"/>
    <col min="14088" max="14088" width="0" style="105" hidden="1" customWidth="1"/>
    <col min="14089" max="14089" width="23.140625" style="105" customWidth="1"/>
    <col min="14090" max="14090" width="21" style="105" customWidth="1"/>
    <col min="14091" max="14091" width="17.5703125" style="105" customWidth="1"/>
    <col min="14092" max="14093" width="0" style="105" hidden="1" customWidth="1"/>
    <col min="14094" max="14095" width="15.42578125" style="105" bestFit="1" customWidth="1"/>
    <col min="14096" max="14336" width="9.140625" style="105"/>
    <col min="14337" max="14337" width="7.85546875" style="105" bestFit="1" customWidth="1"/>
    <col min="14338" max="14338" width="51.140625" style="105" customWidth="1"/>
    <col min="14339" max="14339" width="33.28515625" style="105" customWidth="1"/>
    <col min="14340" max="14340" width="6.5703125" style="105" bestFit="1" customWidth="1"/>
    <col min="14341" max="14341" width="6.7109375" style="105" bestFit="1" customWidth="1"/>
    <col min="14342" max="14342" width="15.5703125" style="105" bestFit="1" customWidth="1"/>
    <col min="14343" max="14343" width="9.5703125" style="105" bestFit="1" customWidth="1"/>
    <col min="14344" max="14344" width="0" style="105" hidden="1" customWidth="1"/>
    <col min="14345" max="14345" width="23.140625" style="105" customWidth="1"/>
    <col min="14346" max="14346" width="21" style="105" customWidth="1"/>
    <col min="14347" max="14347" width="17.5703125" style="105" customWidth="1"/>
    <col min="14348" max="14349" width="0" style="105" hidden="1" customWidth="1"/>
    <col min="14350" max="14351" width="15.42578125" style="105" bestFit="1" customWidth="1"/>
    <col min="14352" max="14592" width="9.140625" style="105"/>
    <col min="14593" max="14593" width="7.85546875" style="105" bestFit="1" customWidth="1"/>
    <col min="14594" max="14594" width="51.140625" style="105" customWidth="1"/>
    <col min="14595" max="14595" width="33.28515625" style="105" customWidth="1"/>
    <col min="14596" max="14596" width="6.5703125" style="105" bestFit="1" customWidth="1"/>
    <col min="14597" max="14597" width="6.7109375" style="105" bestFit="1" customWidth="1"/>
    <col min="14598" max="14598" width="15.5703125" style="105" bestFit="1" customWidth="1"/>
    <col min="14599" max="14599" width="9.5703125" style="105" bestFit="1" customWidth="1"/>
    <col min="14600" max="14600" width="0" style="105" hidden="1" customWidth="1"/>
    <col min="14601" max="14601" width="23.140625" style="105" customWidth="1"/>
    <col min="14602" max="14602" width="21" style="105" customWidth="1"/>
    <col min="14603" max="14603" width="17.5703125" style="105" customWidth="1"/>
    <col min="14604" max="14605" width="0" style="105" hidden="1" customWidth="1"/>
    <col min="14606" max="14607" width="15.42578125" style="105" bestFit="1" customWidth="1"/>
    <col min="14608" max="14848" width="9.140625" style="105"/>
    <col min="14849" max="14849" width="7.85546875" style="105" bestFit="1" customWidth="1"/>
    <col min="14850" max="14850" width="51.140625" style="105" customWidth="1"/>
    <col min="14851" max="14851" width="33.28515625" style="105" customWidth="1"/>
    <col min="14852" max="14852" width="6.5703125" style="105" bestFit="1" customWidth="1"/>
    <col min="14853" max="14853" width="6.7109375" style="105" bestFit="1" customWidth="1"/>
    <col min="14854" max="14854" width="15.5703125" style="105" bestFit="1" customWidth="1"/>
    <col min="14855" max="14855" width="9.5703125" style="105" bestFit="1" customWidth="1"/>
    <col min="14856" max="14856" width="0" style="105" hidden="1" customWidth="1"/>
    <col min="14857" max="14857" width="23.140625" style="105" customWidth="1"/>
    <col min="14858" max="14858" width="21" style="105" customWidth="1"/>
    <col min="14859" max="14859" width="17.5703125" style="105" customWidth="1"/>
    <col min="14860" max="14861" width="0" style="105" hidden="1" customWidth="1"/>
    <col min="14862" max="14863" width="15.42578125" style="105" bestFit="1" customWidth="1"/>
    <col min="14864" max="15104" width="9.140625" style="105"/>
    <col min="15105" max="15105" width="7.85546875" style="105" bestFit="1" customWidth="1"/>
    <col min="15106" max="15106" width="51.140625" style="105" customWidth="1"/>
    <col min="15107" max="15107" width="33.28515625" style="105" customWidth="1"/>
    <col min="15108" max="15108" width="6.5703125" style="105" bestFit="1" customWidth="1"/>
    <col min="15109" max="15109" width="6.7109375" style="105" bestFit="1" customWidth="1"/>
    <col min="15110" max="15110" width="15.5703125" style="105" bestFit="1" customWidth="1"/>
    <col min="15111" max="15111" width="9.5703125" style="105" bestFit="1" customWidth="1"/>
    <col min="15112" max="15112" width="0" style="105" hidden="1" customWidth="1"/>
    <col min="15113" max="15113" width="23.140625" style="105" customWidth="1"/>
    <col min="15114" max="15114" width="21" style="105" customWidth="1"/>
    <col min="15115" max="15115" width="17.5703125" style="105" customWidth="1"/>
    <col min="15116" max="15117" width="0" style="105" hidden="1" customWidth="1"/>
    <col min="15118" max="15119" width="15.42578125" style="105" bestFit="1" customWidth="1"/>
    <col min="15120" max="15360" width="9.140625" style="105"/>
    <col min="15361" max="15361" width="7.85546875" style="105" bestFit="1" customWidth="1"/>
    <col min="15362" max="15362" width="51.140625" style="105" customWidth="1"/>
    <col min="15363" max="15363" width="33.28515625" style="105" customWidth="1"/>
    <col min="15364" max="15364" width="6.5703125" style="105" bestFit="1" customWidth="1"/>
    <col min="15365" max="15365" width="6.7109375" style="105" bestFit="1" customWidth="1"/>
    <col min="15366" max="15366" width="15.5703125" style="105" bestFit="1" customWidth="1"/>
    <col min="15367" max="15367" width="9.5703125" style="105" bestFit="1" customWidth="1"/>
    <col min="15368" max="15368" width="0" style="105" hidden="1" customWidth="1"/>
    <col min="15369" max="15369" width="23.140625" style="105" customWidth="1"/>
    <col min="15370" max="15370" width="21" style="105" customWidth="1"/>
    <col min="15371" max="15371" width="17.5703125" style="105" customWidth="1"/>
    <col min="15372" max="15373" width="0" style="105" hidden="1" customWidth="1"/>
    <col min="15374" max="15375" width="15.42578125" style="105" bestFit="1" customWidth="1"/>
    <col min="15376" max="15616" width="9.140625" style="105"/>
    <col min="15617" max="15617" width="7.85546875" style="105" bestFit="1" customWidth="1"/>
    <col min="15618" max="15618" width="51.140625" style="105" customWidth="1"/>
    <col min="15619" max="15619" width="33.28515625" style="105" customWidth="1"/>
    <col min="15620" max="15620" width="6.5703125" style="105" bestFit="1" customWidth="1"/>
    <col min="15621" max="15621" width="6.7109375" style="105" bestFit="1" customWidth="1"/>
    <col min="15622" max="15622" width="15.5703125" style="105" bestFit="1" customWidth="1"/>
    <col min="15623" max="15623" width="9.5703125" style="105" bestFit="1" customWidth="1"/>
    <col min="15624" max="15624" width="0" style="105" hidden="1" customWidth="1"/>
    <col min="15625" max="15625" width="23.140625" style="105" customWidth="1"/>
    <col min="15626" max="15626" width="21" style="105" customWidth="1"/>
    <col min="15627" max="15627" width="17.5703125" style="105" customWidth="1"/>
    <col min="15628" max="15629" width="0" style="105" hidden="1" customWidth="1"/>
    <col min="15630" max="15631" width="15.42578125" style="105" bestFit="1" customWidth="1"/>
    <col min="15632" max="15872" width="9.140625" style="105"/>
    <col min="15873" max="15873" width="7.85546875" style="105" bestFit="1" customWidth="1"/>
    <col min="15874" max="15874" width="51.140625" style="105" customWidth="1"/>
    <col min="15875" max="15875" width="33.28515625" style="105" customWidth="1"/>
    <col min="15876" max="15876" width="6.5703125" style="105" bestFit="1" customWidth="1"/>
    <col min="15877" max="15877" width="6.7109375" style="105" bestFit="1" customWidth="1"/>
    <col min="15878" max="15878" width="15.5703125" style="105" bestFit="1" customWidth="1"/>
    <col min="15879" max="15879" width="9.5703125" style="105" bestFit="1" customWidth="1"/>
    <col min="15880" max="15880" width="0" style="105" hidden="1" customWidth="1"/>
    <col min="15881" max="15881" width="23.140625" style="105" customWidth="1"/>
    <col min="15882" max="15882" width="21" style="105" customWidth="1"/>
    <col min="15883" max="15883" width="17.5703125" style="105" customWidth="1"/>
    <col min="15884" max="15885" width="0" style="105" hidden="1" customWidth="1"/>
    <col min="15886" max="15887" width="15.42578125" style="105" bestFit="1" customWidth="1"/>
    <col min="15888" max="16128" width="9.140625" style="105"/>
    <col min="16129" max="16129" width="7.85546875" style="105" bestFit="1" customWidth="1"/>
    <col min="16130" max="16130" width="51.140625" style="105" customWidth="1"/>
    <col min="16131" max="16131" width="33.28515625" style="105" customWidth="1"/>
    <col min="16132" max="16132" width="6.5703125" style="105" bestFit="1" customWidth="1"/>
    <col min="16133" max="16133" width="6.7109375" style="105" bestFit="1" customWidth="1"/>
    <col min="16134" max="16134" width="15.5703125" style="105" bestFit="1" customWidth="1"/>
    <col min="16135" max="16135" width="9.5703125" style="105" bestFit="1" customWidth="1"/>
    <col min="16136" max="16136" width="0" style="105" hidden="1" customWidth="1"/>
    <col min="16137" max="16137" width="23.140625" style="105" customWidth="1"/>
    <col min="16138" max="16138" width="21" style="105" customWidth="1"/>
    <col min="16139" max="16139" width="17.5703125" style="105" customWidth="1"/>
    <col min="16140" max="16141" width="0" style="105" hidden="1" customWidth="1"/>
    <col min="16142" max="16143" width="15.42578125" style="105" bestFit="1" customWidth="1"/>
    <col min="16144" max="16384" width="9.140625" style="105"/>
  </cols>
  <sheetData>
    <row r="1" spans="1:22" ht="35.25" customHeight="1" x14ac:dyDescent="0.35">
      <c r="A1" s="102"/>
      <c r="B1" s="103"/>
      <c r="C1" s="102"/>
      <c r="D1" s="102"/>
      <c r="E1" s="102"/>
      <c r="F1" s="102"/>
      <c r="G1" s="104"/>
      <c r="H1" s="642" t="s">
        <v>566</v>
      </c>
      <c r="I1" s="642"/>
      <c r="J1" s="642"/>
      <c r="K1" s="642"/>
      <c r="N1" s="341"/>
    </row>
    <row r="2" spans="1:22" ht="23.25" x14ac:dyDescent="0.35">
      <c r="A2" s="102"/>
      <c r="B2" s="103"/>
      <c r="C2" s="102"/>
      <c r="D2" s="102"/>
      <c r="E2" s="102"/>
      <c r="F2" s="106"/>
      <c r="G2" s="106"/>
      <c r="H2" s="106"/>
      <c r="I2" s="106"/>
      <c r="J2" s="106"/>
      <c r="K2" s="106"/>
      <c r="N2" s="341"/>
    </row>
    <row r="3" spans="1:22" ht="22.5" x14ac:dyDescent="0.2">
      <c r="A3" s="643" t="s">
        <v>564</v>
      </c>
      <c r="B3" s="643"/>
      <c r="C3" s="643"/>
      <c r="D3" s="643"/>
      <c r="E3" s="643"/>
      <c r="F3" s="643"/>
      <c r="G3" s="643"/>
      <c r="H3" s="643"/>
      <c r="I3" s="643"/>
      <c r="J3" s="643"/>
      <c r="K3" s="643"/>
      <c r="N3" s="341"/>
    </row>
    <row r="4" spans="1:22" ht="65.25" customHeight="1" x14ac:dyDescent="0.2">
      <c r="A4" s="644" t="s">
        <v>1052</v>
      </c>
      <c r="B4" s="644"/>
      <c r="C4" s="644"/>
      <c r="D4" s="644"/>
      <c r="E4" s="644"/>
      <c r="F4" s="644"/>
      <c r="G4" s="644"/>
      <c r="H4" s="644"/>
      <c r="I4" s="644"/>
      <c r="J4" s="644"/>
      <c r="K4" s="644"/>
      <c r="N4" s="341"/>
    </row>
    <row r="5" spans="1:22" ht="18.75" customHeight="1" x14ac:dyDescent="0.2">
      <c r="B5" s="105"/>
      <c r="N5" s="341"/>
    </row>
    <row r="6" spans="1:22" ht="12.75" hidden="1" customHeight="1" x14ac:dyDescent="0.2">
      <c r="F6" s="109"/>
      <c r="G6" s="109"/>
      <c r="H6" s="109"/>
      <c r="I6" s="109"/>
      <c r="J6" s="109"/>
      <c r="K6" s="109"/>
      <c r="N6" s="341"/>
    </row>
    <row r="7" spans="1:22" ht="15.75" x14ac:dyDescent="0.2">
      <c r="A7" s="645" t="s">
        <v>25</v>
      </c>
      <c r="B7" s="645" t="s">
        <v>567</v>
      </c>
      <c r="C7" s="645" t="s">
        <v>36</v>
      </c>
      <c r="D7" s="647" t="s">
        <v>37</v>
      </c>
      <c r="E7" s="647"/>
      <c r="F7" s="647"/>
      <c r="G7" s="647"/>
      <c r="H7" s="645" t="s">
        <v>562</v>
      </c>
      <c r="I7" s="648" t="s">
        <v>568</v>
      </c>
      <c r="J7" s="649"/>
      <c r="K7" s="650"/>
      <c r="N7" s="341"/>
    </row>
    <row r="8" spans="1:22" ht="63" customHeight="1" x14ac:dyDescent="0.2">
      <c r="A8" s="646"/>
      <c r="B8" s="646"/>
      <c r="C8" s="646"/>
      <c r="D8" s="387" t="s">
        <v>16</v>
      </c>
      <c r="E8" s="387" t="s">
        <v>17</v>
      </c>
      <c r="F8" s="387" t="s">
        <v>18</v>
      </c>
      <c r="G8" s="387" t="s">
        <v>19</v>
      </c>
      <c r="H8" s="501"/>
      <c r="I8" s="386" t="s">
        <v>38</v>
      </c>
      <c r="J8" s="386" t="s">
        <v>20</v>
      </c>
      <c r="K8" s="387" t="s">
        <v>35</v>
      </c>
      <c r="N8" s="341"/>
    </row>
    <row r="9" spans="1:22" s="113" customFormat="1" ht="15.75" x14ac:dyDescent="0.25">
      <c r="A9" s="110">
        <v>1</v>
      </c>
      <c r="B9" s="111">
        <v>2</v>
      </c>
      <c r="C9" s="111">
        <v>3</v>
      </c>
      <c r="D9" s="111">
        <v>4</v>
      </c>
      <c r="E9" s="111">
        <v>5</v>
      </c>
      <c r="F9" s="111">
        <v>6</v>
      </c>
      <c r="G9" s="111">
        <v>7</v>
      </c>
      <c r="H9" s="111">
        <v>11</v>
      </c>
      <c r="I9" s="112">
        <v>12</v>
      </c>
      <c r="J9" s="112">
        <v>13</v>
      </c>
      <c r="K9" s="112">
        <v>14</v>
      </c>
      <c r="L9" s="113">
        <f>'Приложение № 5'!F16</f>
        <v>3971929.4950000001</v>
      </c>
      <c r="N9" s="342"/>
    </row>
    <row r="10" spans="1:22" ht="15.75" customHeight="1" x14ac:dyDescent="0.2">
      <c r="A10" s="596"/>
      <c r="B10" s="551" t="s">
        <v>1051</v>
      </c>
      <c r="C10" s="404" t="s">
        <v>22</v>
      </c>
      <c r="D10" s="391" t="s">
        <v>71</v>
      </c>
      <c r="E10" s="391" t="s">
        <v>71</v>
      </c>
      <c r="F10" s="391" t="s">
        <v>71</v>
      </c>
      <c r="G10" s="391" t="s">
        <v>71</v>
      </c>
      <c r="H10" s="114" t="e">
        <f>SUM(H11:H19)</f>
        <v>#REF!</v>
      </c>
      <c r="I10" s="115">
        <f>I11+I12+I13+I14+I15+I16+I17+I18+I19</f>
        <v>4578083.1499999994</v>
      </c>
      <c r="J10" s="115">
        <f>J11+J12+J13+J14+J15+J16+J17+J18+J19</f>
        <v>4285219.3729999997</v>
      </c>
      <c r="K10" s="115">
        <f>K11+K12+K13+K14+K15+K16+K17+K18+K19</f>
        <v>3971929.4950000001</v>
      </c>
      <c r="L10" s="116">
        <f>L11+L12+L13+L14+L15+L16+L17+L18+L19</f>
        <v>3971929.4950000001</v>
      </c>
      <c r="M10" s="116">
        <f>[3]Лист2!$H$21</f>
        <v>3.8680000000000003</v>
      </c>
      <c r="N10" s="343"/>
      <c r="O10" s="116"/>
      <c r="P10" s="116"/>
      <c r="Q10" s="116"/>
      <c r="R10" s="116"/>
      <c r="S10" s="117"/>
      <c r="T10" s="117"/>
      <c r="U10" s="117"/>
      <c r="V10" s="117"/>
    </row>
    <row r="11" spans="1:22" ht="46.5" customHeight="1" x14ac:dyDescent="0.2">
      <c r="A11" s="623"/>
      <c r="B11" s="552"/>
      <c r="C11" s="404" t="s">
        <v>569</v>
      </c>
      <c r="D11" s="391">
        <v>784</v>
      </c>
      <c r="E11" s="391" t="s">
        <v>71</v>
      </c>
      <c r="F11" s="391" t="s">
        <v>71</v>
      </c>
      <c r="G11" s="391" t="s">
        <v>71</v>
      </c>
      <c r="H11" s="114">
        <f>SUM(H21,H135)</f>
        <v>107021.61</v>
      </c>
      <c r="I11" s="115">
        <f>I21+I135</f>
        <v>150128.63</v>
      </c>
      <c r="J11" s="115">
        <f>J21+J135</f>
        <v>179390.76499999998</v>
      </c>
      <c r="K11" s="115">
        <f>K21+K135</f>
        <v>176705.97500000001</v>
      </c>
      <c r="L11" s="116">
        <f>'Приложение № 5'!F17</f>
        <v>176705.97500000001</v>
      </c>
      <c r="M11" s="116"/>
      <c r="N11" s="343"/>
      <c r="O11" s="116"/>
      <c r="P11" s="117"/>
      <c r="Q11" s="117"/>
      <c r="R11" s="117"/>
      <c r="S11" s="117"/>
      <c r="T11" s="117"/>
      <c r="U11" s="117"/>
    </row>
    <row r="12" spans="1:22" ht="30.75" customHeight="1" x14ac:dyDescent="0.2">
      <c r="A12" s="623"/>
      <c r="B12" s="552"/>
      <c r="C12" s="404" t="s">
        <v>570</v>
      </c>
      <c r="D12" s="391" t="s">
        <v>571</v>
      </c>
      <c r="E12" s="391" t="s">
        <v>71</v>
      </c>
      <c r="F12" s="391" t="s">
        <v>71</v>
      </c>
      <c r="G12" s="391" t="s">
        <v>71</v>
      </c>
      <c r="H12" s="114">
        <f>SUM(H22)</f>
        <v>200000</v>
      </c>
      <c r="I12" s="115">
        <f>SUM(I22)</f>
        <v>0</v>
      </c>
      <c r="J12" s="115">
        <f>SUM(J22)</f>
        <v>0</v>
      </c>
      <c r="K12" s="115">
        <f>SUM(K22)</f>
        <v>0</v>
      </c>
      <c r="L12" s="116">
        <f>'Приложение № 5'!F18</f>
        <v>0</v>
      </c>
      <c r="M12" s="116"/>
      <c r="N12" s="343"/>
      <c r="O12" s="116"/>
      <c r="P12" s="117"/>
      <c r="Q12" s="117"/>
      <c r="R12" s="117"/>
      <c r="S12" s="117"/>
      <c r="T12" s="117"/>
      <c r="U12" s="117"/>
    </row>
    <row r="13" spans="1:22" ht="35.25" customHeight="1" x14ac:dyDescent="0.25">
      <c r="A13" s="623"/>
      <c r="B13" s="552"/>
      <c r="C13" s="404" t="s">
        <v>285</v>
      </c>
      <c r="D13" s="391">
        <v>752</v>
      </c>
      <c r="E13" s="391" t="s">
        <v>71</v>
      </c>
      <c r="F13" s="391" t="s">
        <v>71</v>
      </c>
      <c r="G13" s="391" t="s">
        <v>71</v>
      </c>
      <c r="H13" s="114" t="e">
        <f>H150</f>
        <v>#REF!</v>
      </c>
      <c r="I13" s="115">
        <f>I150</f>
        <v>2771203.26</v>
      </c>
      <c r="J13" s="115">
        <f>J150</f>
        <v>2516653.9379999996</v>
      </c>
      <c r="K13" s="115">
        <f>K150</f>
        <v>2327187.9</v>
      </c>
      <c r="L13" s="118">
        <f>'Приложение № 5'!F19</f>
        <v>2327187.9</v>
      </c>
      <c r="M13" s="116"/>
      <c r="N13" s="343"/>
      <c r="O13" s="116"/>
      <c r="P13" s="117"/>
      <c r="Q13" s="117"/>
      <c r="R13" s="117"/>
      <c r="S13" s="117"/>
      <c r="T13" s="117"/>
      <c r="U13" s="117"/>
    </row>
    <row r="14" spans="1:22" ht="47.25" customHeight="1" x14ac:dyDescent="0.25">
      <c r="A14" s="623"/>
      <c r="B14" s="552"/>
      <c r="C14" s="404" t="s">
        <v>244</v>
      </c>
      <c r="D14" s="391" t="s">
        <v>572</v>
      </c>
      <c r="E14" s="391" t="s">
        <v>71</v>
      </c>
      <c r="F14" s="391" t="s">
        <v>71</v>
      </c>
      <c r="G14" s="391" t="s">
        <v>71</v>
      </c>
      <c r="H14" s="114">
        <f>SUM(H206)</f>
        <v>1618765.46</v>
      </c>
      <c r="I14" s="115">
        <f>I206</f>
        <v>1618765.4600000002</v>
      </c>
      <c r="J14" s="115">
        <f>J206</f>
        <v>1550125.77</v>
      </c>
      <c r="K14" s="115">
        <f>K206</f>
        <v>1439001.92</v>
      </c>
      <c r="L14" s="118">
        <f>'Приложение № 5'!F20</f>
        <v>1439001.92</v>
      </c>
      <c r="M14" s="116"/>
      <c r="N14" s="343"/>
      <c r="O14" s="116"/>
      <c r="P14" s="117"/>
      <c r="Q14" s="117"/>
      <c r="R14" s="117"/>
      <c r="S14" s="117"/>
      <c r="T14" s="117"/>
      <c r="U14" s="117"/>
    </row>
    <row r="15" spans="1:22" ht="36" customHeight="1" x14ac:dyDescent="0.25">
      <c r="A15" s="623"/>
      <c r="B15" s="552"/>
      <c r="C15" s="404" t="s">
        <v>213</v>
      </c>
      <c r="D15" s="119">
        <f t="shared" ref="D15:K19" si="0">D224</f>
        <v>789</v>
      </c>
      <c r="E15" s="119" t="str">
        <f t="shared" si="0"/>
        <v>Х</v>
      </c>
      <c r="F15" s="119" t="str">
        <f t="shared" si="0"/>
        <v>Х</v>
      </c>
      <c r="G15" s="119" t="str">
        <f t="shared" si="0"/>
        <v>Х</v>
      </c>
      <c r="H15" s="114">
        <f>SUM(H224)</f>
        <v>23760</v>
      </c>
      <c r="I15" s="115">
        <f t="shared" ref="I15:K16" si="1">I224</f>
        <v>23460</v>
      </c>
      <c r="J15" s="115">
        <f t="shared" si="1"/>
        <v>23460</v>
      </c>
      <c r="K15" s="115">
        <f t="shared" si="1"/>
        <v>14480</v>
      </c>
      <c r="L15" s="118">
        <f>'Приложение № 5'!F21</f>
        <v>14480</v>
      </c>
      <c r="N15" s="341"/>
    </row>
    <row r="16" spans="1:22" ht="129" customHeight="1" x14ac:dyDescent="0.25">
      <c r="A16" s="623"/>
      <c r="B16" s="552"/>
      <c r="C16" s="404" t="str">
        <f>C225</f>
        <v>департамент по координации правоохранительной деятельности, исполнения административного законодательства и обеспечения деятельности мировых судей Приморского края</v>
      </c>
      <c r="D16" s="119">
        <f t="shared" si="0"/>
        <v>785</v>
      </c>
      <c r="E16" s="119" t="str">
        <f t="shared" si="0"/>
        <v>Х</v>
      </c>
      <c r="F16" s="119" t="str">
        <f t="shared" si="0"/>
        <v>Х</v>
      </c>
      <c r="G16" s="119" t="str">
        <f t="shared" si="0"/>
        <v>Х</v>
      </c>
      <c r="H16" s="114">
        <f>H225</f>
        <v>600</v>
      </c>
      <c r="I16" s="115">
        <f t="shared" si="1"/>
        <v>600</v>
      </c>
      <c r="J16" s="115">
        <f t="shared" si="1"/>
        <v>600</v>
      </c>
      <c r="K16" s="115">
        <f t="shared" si="1"/>
        <v>0</v>
      </c>
      <c r="L16" s="118">
        <f>'Приложение № 5'!F22</f>
        <v>0</v>
      </c>
      <c r="N16" s="341"/>
    </row>
    <row r="17" spans="1:14" ht="33" customHeight="1" x14ac:dyDescent="0.25">
      <c r="A17" s="623"/>
      <c r="B17" s="552"/>
      <c r="C17" s="404" t="str">
        <f>C125</f>
        <v>департамент проектного управления Приморского края</v>
      </c>
      <c r="D17" s="119">
        <f>D125</f>
        <v>798</v>
      </c>
      <c r="E17" s="119" t="str">
        <f t="shared" si="0"/>
        <v>Х</v>
      </c>
      <c r="F17" s="119" t="str">
        <f t="shared" si="0"/>
        <v>Х</v>
      </c>
      <c r="G17" s="119" t="str">
        <f t="shared" si="0"/>
        <v>Х</v>
      </c>
      <c r="H17" s="114">
        <f>H123</f>
        <v>12845.03</v>
      </c>
      <c r="I17" s="115">
        <f>I23</f>
        <v>13925.8</v>
      </c>
      <c r="J17" s="115">
        <f>J23</f>
        <v>14988.9</v>
      </c>
      <c r="K17" s="115">
        <f>K23</f>
        <v>14553.7</v>
      </c>
      <c r="L17" s="118">
        <f>'Приложение № 5'!F23</f>
        <v>14553.7</v>
      </c>
      <c r="N17" s="341"/>
    </row>
    <row r="18" spans="1:14" ht="33" customHeight="1" x14ac:dyDescent="0.25">
      <c r="A18" s="623"/>
      <c r="B18" s="552"/>
      <c r="C18" s="404" t="str">
        <f>C227</f>
        <v>департамент информатизации и телекоммуникаций Приморского края</v>
      </c>
      <c r="D18" s="74">
        <v>755</v>
      </c>
      <c r="E18" s="119" t="str">
        <f t="shared" si="0"/>
        <v>Х</v>
      </c>
      <c r="F18" s="119" t="str">
        <f t="shared" si="0"/>
        <v>Х</v>
      </c>
      <c r="G18" s="119" t="str">
        <f t="shared" si="0"/>
        <v>Х</v>
      </c>
      <c r="H18" s="114">
        <f t="shared" si="0"/>
        <v>0</v>
      </c>
      <c r="I18" s="115">
        <f t="shared" si="0"/>
        <v>0</v>
      </c>
      <c r="J18" s="115">
        <f t="shared" si="0"/>
        <v>0</v>
      </c>
      <c r="K18" s="115">
        <f t="shared" si="0"/>
        <v>0</v>
      </c>
      <c r="L18" s="118"/>
      <c r="N18" s="341"/>
    </row>
    <row r="19" spans="1:14" ht="33" customHeight="1" x14ac:dyDescent="0.2">
      <c r="A19" s="624"/>
      <c r="B19" s="553"/>
      <c r="C19" s="404" t="str">
        <f>C228</f>
        <v xml:space="preserve">департамент  информационной политики Приморского края    </v>
      </c>
      <c r="D19" s="74">
        <v>771</v>
      </c>
      <c r="E19" s="119" t="str">
        <f t="shared" si="0"/>
        <v>Х</v>
      </c>
      <c r="F19" s="119" t="str">
        <f t="shared" si="0"/>
        <v>Х</v>
      </c>
      <c r="G19" s="119" t="str">
        <f t="shared" si="0"/>
        <v>Х</v>
      </c>
      <c r="H19" s="114">
        <f t="shared" si="0"/>
        <v>0</v>
      </c>
      <c r="I19" s="115">
        <f t="shared" si="0"/>
        <v>0</v>
      </c>
      <c r="J19" s="115">
        <f t="shared" si="0"/>
        <v>0</v>
      </c>
      <c r="K19" s="115">
        <f t="shared" si="0"/>
        <v>0</v>
      </c>
      <c r="N19" s="341"/>
    </row>
    <row r="20" spans="1:14" ht="22.5" customHeight="1" x14ac:dyDescent="0.2">
      <c r="A20" s="596" t="str">
        <f>'[1]Приложение № 7 (приложение № 6)'!A27</f>
        <v>1.</v>
      </c>
      <c r="B20" s="602" t="s">
        <v>1053</v>
      </c>
      <c r="C20" s="404" t="s">
        <v>22</v>
      </c>
      <c r="D20" s="391" t="s">
        <v>71</v>
      </c>
      <c r="E20" s="391" t="s">
        <v>71</v>
      </c>
      <c r="F20" s="391" t="s">
        <v>71</v>
      </c>
      <c r="G20" s="391" t="s">
        <v>71</v>
      </c>
      <c r="H20" s="114">
        <f>SUM(H21:H23)</f>
        <v>282211.64</v>
      </c>
      <c r="I20" s="276">
        <f>I21+I22+I23</f>
        <v>126399.43000000001</v>
      </c>
      <c r="J20" s="276">
        <f>J21+J22+J23</f>
        <v>156724.66499999998</v>
      </c>
      <c r="K20" s="276">
        <f>K21+K22+K23</f>
        <v>153604.67500000002</v>
      </c>
      <c r="N20" s="341"/>
    </row>
    <row r="21" spans="1:14" ht="48" customHeight="1" x14ac:dyDescent="0.2">
      <c r="A21" s="623"/>
      <c r="B21" s="602"/>
      <c r="C21" s="404" t="s">
        <v>569</v>
      </c>
      <c r="D21" s="391" t="s">
        <v>573</v>
      </c>
      <c r="E21" s="391" t="s">
        <v>71</v>
      </c>
      <c r="F21" s="391" t="s">
        <v>71</v>
      </c>
      <c r="G21" s="391" t="s">
        <v>71</v>
      </c>
      <c r="H21" s="114">
        <f>SUM(H26,H56,H60,H78,H96,H116,H124,H132)</f>
        <v>69366.61</v>
      </c>
      <c r="I21" s="276">
        <f>I26+I51+I116+I124+I132</f>
        <v>112473.63</v>
      </c>
      <c r="J21" s="276">
        <f>J26+J51+J116+J124+J132</f>
        <v>141735.76499999998</v>
      </c>
      <c r="K21" s="276">
        <f>K26+K51+K116+K124+K132</f>
        <v>139050.97500000001</v>
      </c>
      <c r="N21" s="341"/>
    </row>
    <row r="22" spans="1:14" ht="33.75" customHeight="1" x14ac:dyDescent="0.2">
      <c r="A22" s="623"/>
      <c r="B22" s="602"/>
      <c r="C22" s="382" t="s">
        <v>570</v>
      </c>
      <c r="D22" s="391" t="s">
        <v>571</v>
      </c>
      <c r="E22" s="391" t="s">
        <v>71</v>
      </c>
      <c r="F22" s="391" t="s">
        <v>71</v>
      </c>
      <c r="G22" s="391" t="s">
        <v>71</v>
      </c>
      <c r="H22" s="114">
        <f>H51</f>
        <v>200000</v>
      </c>
      <c r="I22" s="276">
        <f>I51</f>
        <v>0</v>
      </c>
      <c r="J22" s="276">
        <f>J51</f>
        <v>0</v>
      </c>
      <c r="K22" s="276">
        <f>K51</f>
        <v>0</v>
      </c>
      <c r="N22" s="341"/>
    </row>
    <row r="23" spans="1:14" ht="34.5" customHeight="1" x14ac:dyDescent="0.2">
      <c r="A23" s="624"/>
      <c r="B23" s="602"/>
      <c r="C23" s="404" t="s">
        <v>364</v>
      </c>
      <c r="D23" s="391">
        <v>798</v>
      </c>
      <c r="E23" s="391" t="s">
        <v>71</v>
      </c>
      <c r="F23" s="391" t="s">
        <v>71</v>
      </c>
      <c r="G23" s="391" t="s">
        <v>71</v>
      </c>
      <c r="H23" s="114">
        <f>SUM(H123)</f>
        <v>12845.03</v>
      </c>
      <c r="I23" s="276">
        <f>I126</f>
        <v>13925.8</v>
      </c>
      <c r="J23" s="276">
        <f>J126</f>
        <v>14988.9</v>
      </c>
      <c r="K23" s="276">
        <f>K126</f>
        <v>14553.7</v>
      </c>
      <c r="N23" s="341"/>
    </row>
    <row r="24" spans="1:14" ht="15" hidden="1" customHeight="1" x14ac:dyDescent="0.2">
      <c r="A24" s="596" t="str">
        <f>'[1]Приложение № 7 (приложение № 6)'!A36</f>
        <v>1.1.</v>
      </c>
      <c r="B24" s="551" t="str">
        <f>'[2]Приложение № 7 (приложение № 6)'!B36</f>
        <v xml:space="preserve">Основное мероприятие «Создание благоприятных условий для привлечения инвестиций в экономику Приморского края»
</v>
      </c>
      <c r="C24" s="596" t="s">
        <v>569</v>
      </c>
      <c r="D24" s="638" t="s">
        <v>573</v>
      </c>
      <c r="E24" s="638" t="s">
        <v>71</v>
      </c>
      <c r="F24" s="638" t="s">
        <v>71</v>
      </c>
      <c r="G24" s="639" t="s">
        <v>71</v>
      </c>
      <c r="H24" s="641"/>
      <c r="I24" s="618"/>
      <c r="J24" s="618"/>
      <c r="K24" s="618"/>
      <c r="N24" s="341"/>
    </row>
    <row r="25" spans="1:14" ht="12.75" hidden="1" customHeight="1" x14ac:dyDescent="0.2">
      <c r="A25" s="623"/>
      <c r="B25" s="552"/>
      <c r="C25" s="623"/>
      <c r="D25" s="572"/>
      <c r="E25" s="572"/>
      <c r="F25" s="572"/>
      <c r="G25" s="640"/>
      <c r="H25" s="641"/>
      <c r="I25" s="618"/>
      <c r="J25" s="618"/>
      <c r="K25" s="618"/>
      <c r="N25" s="341"/>
    </row>
    <row r="26" spans="1:14" ht="48.75" customHeight="1" x14ac:dyDescent="0.2">
      <c r="A26" s="624"/>
      <c r="B26" s="553"/>
      <c r="C26" s="624"/>
      <c r="D26" s="120" t="s">
        <v>573</v>
      </c>
      <c r="E26" s="121" t="s">
        <v>72</v>
      </c>
      <c r="F26" s="122" t="s">
        <v>574</v>
      </c>
      <c r="G26" s="391" t="s">
        <v>71</v>
      </c>
      <c r="H26" s="114">
        <f>SUM(H27,H28,H29,H30,H32,H34,H35,H37,H38,H39,H41,H42,H44,H45,H47,H48)</f>
        <v>30317.14</v>
      </c>
      <c r="I26" s="123">
        <f>SUM(I27,I28,I29,I30,I32,I34,I35,I37,I38,I39,I41,I42,I44,I45,I47,I48)</f>
        <v>29000</v>
      </c>
      <c r="J26" s="123">
        <f>SUM(J27,J28,J29,J30,J32,J34,J35,J37,J38,J39,J41,J42,J44,J45,J47,J48)</f>
        <v>58678.8</v>
      </c>
      <c r="K26" s="123">
        <f>SUM(K27,K28,K29,K30,K32,K34,K35,K37,K38,K39,K41,K42,K44,K45,K47,K48)</f>
        <v>58678.8</v>
      </c>
      <c r="N26" s="341"/>
    </row>
    <row r="27" spans="1:14" ht="88.5" hidden="1" customHeight="1" x14ac:dyDescent="0.2">
      <c r="A27" s="390" t="str">
        <f>'[1]Приложение № 7 (приложение № 6)'!A43</f>
        <v>1.1.1.</v>
      </c>
      <c r="B27" s="399" t="str">
        <f>'[2]Приложение № 7 (приложение № 6)'!B43</f>
        <v>Предоставление автономной некоммерческой  организации (далее - АНО) «Агентство по привлечению инвестиций в Приморский край»  субсидии из краевого бюджета на осуществление уставной деятельности</v>
      </c>
      <c r="C27" s="124" t="s">
        <v>569</v>
      </c>
      <c r="D27" s="121">
        <v>784</v>
      </c>
      <c r="E27" s="125" t="s">
        <v>72</v>
      </c>
      <c r="F27" s="121">
        <v>5225440</v>
      </c>
      <c r="G27" s="121">
        <v>630</v>
      </c>
      <c r="H27" s="397">
        <f>'[1]Приложение № 7 (приложение № 6)'!H45</f>
        <v>0</v>
      </c>
      <c r="I27" s="392">
        <f>'[1]Приложение № 7 (приложение № 6)'!I45</f>
        <v>0</v>
      </c>
      <c r="J27" s="392">
        <f>'[1]Приложение № 7 (приложение № 6)'!J45</f>
        <v>0</v>
      </c>
      <c r="K27" s="392">
        <f>'[1]Приложение № 7 (приложение № 6)'!K45</f>
        <v>0</v>
      </c>
      <c r="N27" s="341"/>
    </row>
    <row r="28" spans="1:14" ht="15.75" hidden="1" x14ac:dyDescent="0.2">
      <c r="A28" s="606" t="str">
        <f>'[1]Приложение № 7 (приложение № 6)'!A50</f>
        <v>1.1.2.</v>
      </c>
      <c r="B28" s="598" t="str">
        <f>'[2]Приложение № 7 (приложение № 6)'!B50</f>
        <v>Предоставление АНО «Инвестиционное Агентство Приморского края»  субсидии из краевого бюджета на осуществление уставной деятельности</v>
      </c>
      <c r="C28" s="632" t="s">
        <v>569</v>
      </c>
      <c r="D28" s="121">
        <v>784</v>
      </c>
      <c r="E28" s="121" t="s">
        <v>72</v>
      </c>
      <c r="F28" s="121">
        <v>1716047</v>
      </c>
      <c r="G28" s="121" t="s">
        <v>575</v>
      </c>
      <c r="H28" s="126"/>
      <c r="I28" s="127"/>
      <c r="J28" s="127"/>
      <c r="K28" s="127"/>
      <c r="N28" s="341"/>
    </row>
    <row r="29" spans="1:14" ht="66" customHeight="1" x14ac:dyDescent="0.2">
      <c r="A29" s="608"/>
      <c r="B29" s="599"/>
      <c r="C29" s="632"/>
      <c r="D29" s="121">
        <v>784</v>
      </c>
      <c r="E29" s="121" t="s">
        <v>72</v>
      </c>
      <c r="F29" s="424" t="s">
        <v>576</v>
      </c>
      <c r="G29" s="121" t="s">
        <v>575</v>
      </c>
      <c r="H29" s="128">
        <f>'[1]Приложение № 7 (приложение № 6)'!H52</f>
        <v>29000</v>
      </c>
      <c r="I29" s="129">
        <v>29000</v>
      </c>
      <c r="J29" s="129">
        <v>58678.8</v>
      </c>
      <c r="K29" s="129">
        <v>58678.8</v>
      </c>
      <c r="N29" s="341"/>
    </row>
    <row r="30" spans="1:14" ht="15.75" x14ac:dyDescent="0.2">
      <c r="A30" s="606" t="str">
        <f>'[1]Приложение № 7 (приложение № 6)'!A57</f>
        <v>1.1.3.</v>
      </c>
      <c r="B30" s="598" t="str">
        <f>'[2]Приложение № 7 (приложение № 6)'!B57</f>
        <v>Организация ежегодного Тихоокеанского экономического конгресса</v>
      </c>
      <c r="C30" s="632" t="s">
        <v>569</v>
      </c>
      <c r="D30" s="121">
        <v>784</v>
      </c>
      <c r="E30" s="121" t="s">
        <v>72</v>
      </c>
      <c r="F30" s="424">
        <v>5225430</v>
      </c>
      <c r="G30" s="121" t="s">
        <v>577</v>
      </c>
      <c r="H30" s="634">
        <f>'[1]Приложение № 7 (приложение № 6)'!H59</f>
        <v>0</v>
      </c>
      <c r="I30" s="637">
        <f>'[1]Приложение № 7 (приложение № 6)'!I59</f>
        <v>0</v>
      </c>
      <c r="J30" s="637">
        <f>'[1]Приложение № 7 (приложение № 6)'!J59</f>
        <v>0</v>
      </c>
      <c r="K30" s="637">
        <f>'[1]Приложение № 7 (приложение № 6)'!K59</f>
        <v>0</v>
      </c>
      <c r="N30" s="341"/>
    </row>
    <row r="31" spans="1:14" ht="33.75" customHeight="1" x14ac:dyDescent="0.2">
      <c r="A31" s="608"/>
      <c r="B31" s="599"/>
      <c r="C31" s="632"/>
      <c r="D31" s="121">
        <v>784</v>
      </c>
      <c r="E31" s="121" t="s">
        <v>72</v>
      </c>
      <c r="F31" s="424">
        <v>1712136</v>
      </c>
      <c r="G31" s="121">
        <v>244</v>
      </c>
      <c r="H31" s="634"/>
      <c r="I31" s="637"/>
      <c r="J31" s="637"/>
      <c r="K31" s="637"/>
      <c r="N31" s="341"/>
    </row>
    <row r="32" spans="1:14" ht="15.75" customHeight="1" x14ac:dyDescent="0.2">
      <c r="A32" s="606" t="str">
        <f>'[1]Приложение № 7 (приложение № 6)'!A64</f>
        <v>1.1.4.</v>
      </c>
      <c r="B32" s="598" t="str">
        <f>'[2]Приложение № 7 (приложение № 6)'!B64</f>
        <v>Организация работы по оценке инвестиционной привлекательности Приморского края в рейтинговых исследованиях российских и зарубежных рейтинговых агентств</v>
      </c>
      <c r="C32" s="606" t="s">
        <v>569</v>
      </c>
      <c r="D32" s="121">
        <v>784</v>
      </c>
      <c r="E32" s="121" t="s">
        <v>72</v>
      </c>
      <c r="F32" s="424">
        <v>5225410</v>
      </c>
      <c r="G32" s="121" t="s">
        <v>577</v>
      </c>
      <c r="H32" s="630"/>
      <c r="I32" s="631"/>
      <c r="J32" s="631"/>
      <c r="K32" s="631"/>
      <c r="N32" s="341"/>
    </row>
    <row r="33" spans="1:14" ht="15.75" x14ac:dyDescent="0.2">
      <c r="A33" s="607"/>
      <c r="B33" s="609"/>
      <c r="C33" s="607"/>
      <c r="D33" s="121">
        <v>784</v>
      </c>
      <c r="E33" s="121" t="s">
        <v>72</v>
      </c>
      <c r="F33" s="424">
        <v>1712137</v>
      </c>
      <c r="G33" s="121">
        <v>244</v>
      </c>
      <c r="H33" s="538"/>
      <c r="I33" s="563"/>
      <c r="J33" s="563"/>
      <c r="K33" s="563"/>
      <c r="N33" s="341"/>
    </row>
    <row r="34" spans="1:14" ht="33.75" customHeight="1" x14ac:dyDescent="0.2">
      <c r="A34" s="608"/>
      <c r="B34" s="599"/>
      <c r="C34" s="608"/>
      <c r="D34" s="121">
        <v>784</v>
      </c>
      <c r="E34" s="121" t="s">
        <v>72</v>
      </c>
      <c r="F34" s="424" t="s">
        <v>578</v>
      </c>
      <c r="G34" s="121" t="s">
        <v>579</v>
      </c>
      <c r="H34" s="394">
        <f>'[1]Приложение № 7 (приложение № 6)'!H66</f>
        <v>0</v>
      </c>
      <c r="I34" s="398">
        <v>0</v>
      </c>
      <c r="J34" s="398">
        <v>0</v>
      </c>
      <c r="K34" s="398">
        <f>'[1]Приложение № 7 (приложение № 6)'!K66</f>
        <v>0</v>
      </c>
      <c r="N34" s="341"/>
    </row>
    <row r="35" spans="1:14" ht="15.75" customHeight="1" x14ac:dyDescent="0.2">
      <c r="A35" s="606" t="str">
        <f>'[1]Приложение № 7 (приложение № 6)'!A71</f>
        <v>1.1.5.</v>
      </c>
      <c r="B35" s="598" t="str">
        <f>'[2]Приложение № 7 (приложение № 6)'!B71</f>
        <v>Создание и программное сопровождение многоязычного интернет-портала об инвестиционной деятельности в Приморском крае</v>
      </c>
      <c r="C35" s="606" t="s">
        <v>580</v>
      </c>
      <c r="D35" s="121">
        <v>784</v>
      </c>
      <c r="E35" s="121" t="s">
        <v>72</v>
      </c>
      <c r="F35" s="424">
        <v>5225410</v>
      </c>
      <c r="G35" s="121" t="s">
        <v>577</v>
      </c>
      <c r="H35" s="630"/>
      <c r="I35" s="631"/>
      <c r="J35" s="631"/>
      <c r="K35" s="631"/>
      <c r="N35" s="341"/>
    </row>
    <row r="36" spans="1:14" ht="15.75" x14ac:dyDescent="0.2">
      <c r="A36" s="607"/>
      <c r="B36" s="609"/>
      <c r="C36" s="607"/>
      <c r="D36" s="121">
        <v>784</v>
      </c>
      <c r="E36" s="121" t="s">
        <v>72</v>
      </c>
      <c r="F36" s="424">
        <v>1712137</v>
      </c>
      <c r="G36" s="121">
        <v>244</v>
      </c>
      <c r="H36" s="566"/>
      <c r="I36" s="636"/>
      <c r="J36" s="636"/>
      <c r="K36" s="636"/>
      <c r="N36" s="341"/>
    </row>
    <row r="37" spans="1:14" ht="21" customHeight="1" x14ac:dyDescent="0.2">
      <c r="A37" s="607"/>
      <c r="B37" s="609"/>
      <c r="C37" s="608"/>
      <c r="D37" s="121">
        <v>784</v>
      </c>
      <c r="E37" s="121" t="s">
        <v>72</v>
      </c>
      <c r="F37" s="424" t="s">
        <v>581</v>
      </c>
      <c r="G37" s="121" t="s">
        <v>579</v>
      </c>
      <c r="H37" s="130">
        <f>'[1]Приложение № 7 (приложение № 6)'!H73</f>
        <v>0</v>
      </c>
      <c r="I37" s="131">
        <f>'[1]Приложение № 7 (приложение № 6)'!I73</f>
        <v>0</v>
      </c>
      <c r="J37" s="131">
        <f>'[1]Приложение № 7 (приложение № 6)'!J73</f>
        <v>0</v>
      </c>
      <c r="K37" s="131">
        <f>'[1]Приложение № 7 (приложение № 6)'!K73</f>
        <v>0</v>
      </c>
      <c r="N37" s="341"/>
    </row>
    <row r="38" spans="1:14" ht="46.5" customHeight="1" x14ac:dyDescent="0.2">
      <c r="A38" s="608"/>
      <c r="B38" s="599"/>
      <c r="C38" s="390" t="s">
        <v>582</v>
      </c>
      <c r="D38" s="121" t="s">
        <v>583</v>
      </c>
      <c r="E38" s="121" t="s">
        <v>71</v>
      </c>
      <c r="F38" s="424" t="s">
        <v>71</v>
      </c>
      <c r="G38" s="121" t="s">
        <v>71</v>
      </c>
      <c r="H38" s="397">
        <v>0</v>
      </c>
      <c r="I38" s="398">
        <v>0</v>
      </c>
      <c r="J38" s="398">
        <v>0</v>
      </c>
      <c r="K38" s="398">
        <v>0</v>
      </c>
      <c r="N38" s="341"/>
    </row>
    <row r="39" spans="1:14" ht="15.75" customHeight="1" x14ac:dyDescent="0.2">
      <c r="A39" s="606" t="str">
        <f>'[1]Приложение № 7 (приложение № 6)'!A78</f>
        <v>1.1.6.</v>
      </c>
      <c r="B39" s="598" t="str">
        <f>'[2]Приложение № 7 (приложение № 6)'!B78</f>
        <v>Разработка и издание печатного материала «Инвестиционный паспорт Приморского края»</v>
      </c>
      <c r="C39" s="606" t="s">
        <v>569</v>
      </c>
      <c r="D39" s="121">
        <v>784</v>
      </c>
      <c r="E39" s="121" t="s">
        <v>72</v>
      </c>
      <c r="F39" s="424">
        <v>5225410</v>
      </c>
      <c r="G39" s="121" t="s">
        <v>577</v>
      </c>
      <c r="H39" s="630"/>
      <c r="I39" s="631"/>
      <c r="J39" s="631"/>
      <c r="K39" s="631"/>
      <c r="N39" s="341"/>
    </row>
    <row r="40" spans="1:14" ht="15.75" x14ac:dyDescent="0.2">
      <c r="A40" s="607"/>
      <c r="B40" s="609"/>
      <c r="C40" s="607"/>
      <c r="D40" s="121">
        <v>784</v>
      </c>
      <c r="E40" s="121" t="s">
        <v>72</v>
      </c>
      <c r="F40" s="424">
        <v>1712137</v>
      </c>
      <c r="G40" s="121">
        <v>244</v>
      </c>
      <c r="H40" s="556"/>
      <c r="I40" s="559"/>
      <c r="J40" s="559"/>
      <c r="K40" s="559"/>
      <c r="N40" s="341"/>
    </row>
    <row r="41" spans="1:14" ht="23.25" customHeight="1" x14ac:dyDescent="0.2">
      <c r="A41" s="608"/>
      <c r="B41" s="599"/>
      <c r="C41" s="608"/>
      <c r="D41" s="121">
        <v>784</v>
      </c>
      <c r="E41" s="121" t="s">
        <v>72</v>
      </c>
      <c r="F41" s="424" t="s">
        <v>584</v>
      </c>
      <c r="G41" s="121" t="s">
        <v>579</v>
      </c>
      <c r="H41" s="394">
        <f>'[1]Приложение № 7 (приложение № 6)'!H80</f>
        <v>0</v>
      </c>
      <c r="I41" s="396">
        <f>'[1]Приложение № 7 (приложение № 6)'!I80</f>
        <v>0</v>
      </c>
      <c r="J41" s="396">
        <f>'[1]Приложение № 7 (приложение № 6)'!J80</f>
        <v>0</v>
      </c>
      <c r="K41" s="396">
        <f>'[1]Приложение № 7 (приложение № 6)'!K80</f>
        <v>0</v>
      </c>
      <c r="N41" s="341"/>
    </row>
    <row r="42" spans="1:14" ht="15.75" customHeight="1" x14ac:dyDescent="0.2">
      <c r="A42" s="606" t="str">
        <f>'[1]Приложение № 7 (приложение № 6)'!A85</f>
        <v>1.1.7.</v>
      </c>
      <c r="B42" s="598" t="str">
        <f>'[2]Приложение № 7 (приложение № 6)'!B85</f>
        <v>Разработка и издание печатного материала «Каталог инвестиционных проектов Приморского края»</v>
      </c>
      <c r="C42" s="606" t="s">
        <v>569</v>
      </c>
      <c r="D42" s="121">
        <v>784</v>
      </c>
      <c r="E42" s="121" t="s">
        <v>72</v>
      </c>
      <c r="F42" s="424">
        <v>5225410</v>
      </c>
      <c r="G42" s="121" t="s">
        <v>577</v>
      </c>
      <c r="H42" s="630"/>
      <c r="I42" s="631"/>
      <c r="J42" s="631"/>
      <c r="K42" s="631"/>
      <c r="N42" s="341"/>
    </row>
    <row r="43" spans="1:14" ht="15.75" x14ac:dyDescent="0.2">
      <c r="A43" s="607"/>
      <c r="B43" s="609"/>
      <c r="C43" s="607"/>
      <c r="D43" s="121">
        <v>784</v>
      </c>
      <c r="E43" s="121" t="s">
        <v>72</v>
      </c>
      <c r="F43" s="424">
        <v>1712137</v>
      </c>
      <c r="G43" s="121" t="s">
        <v>579</v>
      </c>
      <c r="H43" s="538"/>
      <c r="I43" s="563"/>
      <c r="J43" s="563"/>
      <c r="K43" s="563"/>
      <c r="N43" s="341"/>
    </row>
    <row r="44" spans="1:14" ht="19.5" customHeight="1" x14ac:dyDescent="0.2">
      <c r="A44" s="608"/>
      <c r="B44" s="599"/>
      <c r="C44" s="608"/>
      <c r="D44" s="121">
        <v>784</v>
      </c>
      <c r="E44" s="121" t="s">
        <v>72</v>
      </c>
      <c r="F44" s="424" t="s">
        <v>585</v>
      </c>
      <c r="G44" s="121" t="s">
        <v>579</v>
      </c>
      <c r="H44" s="394">
        <f>'[1]Приложение № 7 (приложение № 6)'!H87</f>
        <v>0</v>
      </c>
      <c r="I44" s="396">
        <f>'[1]Приложение № 7 (приложение № 6)'!I87</f>
        <v>0</v>
      </c>
      <c r="J44" s="396">
        <f>'[1]Приложение № 7 (приложение № 6)'!J87</f>
        <v>0</v>
      </c>
      <c r="K44" s="396">
        <f>'[1]Приложение № 7 (приложение № 6)'!K87</f>
        <v>0</v>
      </c>
      <c r="N44" s="341"/>
    </row>
    <row r="45" spans="1:14" ht="15.75" customHeight="1" x14ac:dyDescent="0.2">
      <c r="A45" s="606" t="str">
        <f>'[1]Приложение № 7 (приложение № 6)'!A92</f>
        <v>1.1.8.</v>
      </c>
      <c r="B45" s="598" t="str">
        <f>'[2]Приложение № 7 (приложение № 6)'!B92</f>
        <v>Создание (строительство, реконструкция) объектов инфраструктуры для краевых государственных нужд, необходимой для обеспечения функционирования инвестиционных проектов Приморского края</v>
      </c>
      <c r="C45" s="606" t="s">
        <v>569</v>
      </c>
      <c r="D45" s="121">
        <v>784</v>
      </c>
      <c r="E45" s="121" t="s">
        <v>72</v>
      </c>
      <c r="F45" s="424">
        <v>5225420</v>
      </c>
      <c r="G45" s="121" t="s">
        <v>586</v>
      </c>
      <c r="H45" s="630"/>
      <c r="I45" s="631"/>
      <c r="J45" s="631"/>
      <c r="K45" s="631"/>
      <c r="N45" s="341"/>
    </row>
    <row r="46" spans="1:14" ht="16.5" customHeight="1" x14ac:dyDescent="0.2">
      <c r="A46" s="607"/>
      <c r="B46" s="609"/>
      <c r="C46" s="607"/>
      <c r="D46" s="121">
        <v>784</v>
      </c>
      <c r="E46" s="121" t="s">
        <v>72</v>
      </c>
      <c r="F46" s="424" t="s">
        <v>587</v>
      </c>
      <c r="G46" s="121" t="s">
        <v>588</v>
      </c>
      <c r="H46" s="538"/>
      <c r="I46" s="563"/>
      <c r="J46" s="563"/>
      <c r="K46" s="563"/>
      <c r="N46" s="341"/>
    </row>
    <row r="47" spans="1:14" ht="47.25" customHeight="1" x14ac:dyDescent="0.2">
      <c r="A47" s="608"/>
      <c r="B47" s="599"/>
      <c r="C47" s="608"/>
      <c r="D47" s="121">
        <v>784</v>
      </c>
      <c r="E47" s="121" t="s">
        <v>72</v>
      </c>
      <c r="F47" s="424" t="s">
        <v>589</v>
      </c>
      <c r="G47" s="121" t="s">
        <v>588</v>
      </c>
      <c r="H47" s="394">
        <f>'[1]Приложение № 7 (приложение № 6)'!H94</f>
        <v>1317.14</v>
      </c>
      <c r="I47" s="396">
        <v>0</v>
      </c>
      <c r="J47" s="396">
        <v>0</v>
      </c>
      <c r="K47" s="396">
        <f>'[1]Приложение № 7 (приложение № 6)'!K94</f>
        <v>0</v>
      </c>
      <c r="N47" s="341"/>
    </row>
    <row r="48" spans="1:14" ht="47.25" hidden="1" customHeight="1" x14ac:dyDescent="0.2">
      <c r="A48" s="632" t="str">
        <f>'[1]Приложение № 7 (приложение № 6)'!A99</f>
        <v>1.1.9.</v>
      </c>
      <c r="B48" s="633" t="str">
        <f>'[2]Приложение № 7 (приложение № 6)'!B99</f>
        <v>Обеспечение открытого информационного пространства инвестиционной деятельности</v>
      </c>
      <c r="C48" s="390" t="s">
        <v>580</v>
      </c>
      <c r="D48" s="121" t="s">
        <v>573</v>
      </c>
      <c r="E48" s="121" t="s">
        <v>71</v>
      </c>
      <c r="F48" s="121" t="s">
        <v>71</v>
      </c>
      <c r="G48" s="121" t="s">
        <v>71</v>
      </c>
      <c r="H48" s="634">
        <f>'[1]Приложение № 7 (приложение № 6)'!H101</f>
        <v>0</v>
      </c>
      <c r="I48" s="635">
        <f>'[1]Приложение № 7 (приложение № 6)'!I101</f>
        <v>0</v>
      </c>
      <c r="J48" s="635">
        <f>'[1]Приложение № 7 (приложение № 6)'!J101</f>
        <v>0</v>
      </c>
      <c r="K48" s="635">
        <f>'[1]Приложение № 7 (приложение № 6)'!K101</f>
        <v>0</v>
      </c>
      <c r="N48" s="341"/>
    </row>
    <row r="49" spans="1:14" ht="63" hidden="1" customHeight="1" x14ac:dyDescent="0.2">
      <c r="A49" s="632"/>
      <c r="B49" s="633"/>
      <c r="C49" s="390" t="s">
        <v>582</v>
      </c>
      <c r="D49" s="132" t="s">
        <v>583</v>
      </c>
      <c r="E49" s="121" t="s">
        <v>71</v>
      </c>
      <c r="F49" s="121" t="s">
        <v>71</v>
      </c>
      <c r="G49" s="121" t="s">
        <v>71</v>
      </c>
      <c r="H49" s="634"/>
      <c r="I49" s="635"/>
      <c r="J49" s="635"/>
      <c r="K49" s="635"/>
      <c r="N49" s="341"/>
    </row>
    <row r="50" spans="1:14" ht="15.75" hidden="1" x14ac:dyDescent="0.2">
      <c r="A50" s="596" t="str">
        <f>'[1]Приложение № 7 (приложение № 6)'!A106</f>
        <v>1.2.</v>
      </c>
      <c r="B50" s="551" t="str">
        <f>'[2]Приложение № 7 (приложение № 6)'!B106</f>
        <v>Основное мероприятие «Развитие особых экономических зон»</v>
      </c>
      <c r="C50" s="596" t="s">
        <v>570</v>
      </c>
      <c r="D50" s="423" t="s">
        <v>571</v>
      </c>
      <c r="E50" s="400" t="s">
        <v>71</v>
      </c>
      <c r="F50" s="400" t="s">
        <v>71</v>
      </c>
      <c r="G50" s="400" t="s">
        <v>71</v>
      </c>
      <c r="H50" s="114"/>
      <c r="I50" s="402"/>
      <c r="J50" s="402"/>
      <c r="K50" s="402"/>
      <c r="N50" s="341"/>
    </row>
    <row r="51" spans="1:14" ht="33" customHeight="1" x14ac:dyDescent="0.2">
      <c r="A51" s="624"/>
      <c r="B51" s="553"/>
      <c r="C51" s="624"/>
      <c r="D51" s="423" t="s">
        <v>571</v>
      </c>
      <c r="E51" s="400" t="s">
        <v>72</v>
      </c>
      <c r="F51" s="400" t="s">
        <v>590</v>
      </c>
      <c r="G51" s="400" t="s">
        <v>71</v>
      </c>
      <c r="H51" s="114">
        <f>SUM(H53,H54)</f>
        <v>200000</v>
      </c>
      <c r="I51" s="402">
        <f>SUM(I53,I54)</f>
        <v>0</v>
      </c>
      <c r="J51" s="402">
        <f>SUM(J53,J54)</f>
        <v>0</v>
      </c>
      <c r="K51" s="402">
        <f>SUM(K53,K54)</f>
        <v>0</v>
      </c>
      <c r="N51" s="341"/>
    </row>
    <row r="52" spans="1:14" ht="15.75" hidden="1" x14ac:dyDescent="0.2">
      <c r="A52" s="632" t="str">
        <f>'[1]Приложение № 7 (приложение № 6)'!A113</f>
        <v>1.2.1.</v>
      </c>
      <c r="B52" s="633" t="str">
        <f>'[2]Приложение № 7 (приложение № 6)'!B113</f>
        <v>Взнос в уставный капитал акционерного общества «Владивосток Индастриал Сервис» в целях создания инновационной, инженерной, транспортной, социльной и иной инфраструктуры особой экономической зоны промышленно-производственнго типа в городе Владивостоке</v>
      </c>
      <c r="C52" s="606" t="s">
        <v>570</v>
      </c>
      <c r="D52" s="121" t="s">
        <v>571</v>
      </c>
      <c r="E52" s="121" t="s">
        <v>72</v>
      </c>
      <c r="F52" s="121" t="s">
        <v>591</v>
      </c>
      <c r="G52" s="121" t="s">
        <v>592</v>
      </c>
      <c r="H52" s="397"/>
      <c r="I52" s="398"/>
      <c r="J52" s="398"/>
      <c r="K52" s="398"/>
      <c r="N52" s="341"/>
    </row>
    <row r="53" spans="1:14" ht="97.5" customHeight="1" x14ac:dyDescent="0.2">
      <c r="A53" s="632"/>
      <c r="B53" s="633"/>
      <c r="C53" s="608"/>
      <c r="D53" s="121" t="s">
        <v>571</v>
      </c>
      <c r="E53" s="121" t="s">
        <v>72</v>
      </c>
      <c r="F53" s="121" t="s">
        <v>593</v>
      </c>
      <c r="G53" s="121" t="s">
        <v>592</v>
      </c>
      <c r="H53" s="128">
        <f>'[1]Приложение № 7 (приложение № 6)'!H115</f>
        <v>200000</v>
      </c>
      <c r="I53" s="133">
        <v>0</v>
      </c>
      <c r="J53" s="133">
        <v>0</v>
      </c>
      <c r="K53" s="133">
        <v>0</v>
      </c>
      <c r="N53" s="341"/>
    </row>
    <row r="54" spans="1:14" ht="15.75" hidden="1" customHeight="1" x14ac:dyDescent="0.2">
      <c r="A54" s="596" t="str">
        <f>'[1]Приложение № 7 (приложение № 6)'!A120</f>
        <v>1.3.</v>
      </c>
      <c r="B54" s="551" t="str">
        <f>'[2]Приложение № 7 (приложение № 6)'!B120</f>
        <v>Основное мероприятие «Содействие развитию моногородов»</v>
      </c>
      <c r="C54" s="596" t="s">
        <v>569</v>
      </c>
      <c r="D54" s="629">
        <v>784</v>
      </c>
      <c r="E54" s="629" t="s">
        <v>72</v>
      </c>
      <c r="F54" s="629" t="s">
        <v>71</v>
      </c>
      <c r="G54" s="629" t="s">
        <v>71</v>
      </c>
      <c r="H54" s="630"/>
      <c r="I54" s="631"/>
      <c r="J54" s="631"/>
      <c r="K54" s="631"/>
      <c r="N54" s="341"/>
    </row>
    <row r="55" spans="1:14" ht="12.75" hidden="1" customHeight="1" x14ac:dyDescent="0.2">
      <c r="A55" s="623"/>
      <c r="B55" s="552"/>
      <c r="C55" s="623"/>
      <c r="D55" s="572"/>
      <c r="E55" s="572"/>
      <c r="F55" s="572"/>
      <c r="G55" s="572"/>
      <c r="H55" s="538"/>
      <c r="I55" s="563"/>
      <c r="J55" s="563"/>
      <c r="K55" s="563"/>
      <c r="N55" s="341"/>
    </row>
    <row r="56" spans="1:14" ht="84" hidden="1" customHeight="1" x14ac:dyDescent="0.2">
      <c r="A56" s="624"/>
      <c r="B56" s="553"/>
      <c r="C56" s="624"/>
      <c r="D56" s="134">
        <v>784</v>
      </c>
      <c r="E56" s="134" t="s">
        <v>72</v>
      </c>
      <c r="F56" s="134" t="s">
        <v>594</v>
      </c>
      <c r="G56" s="134" t="s">
        <v>595</v>
      </c>
      <c r="H56" s="135">
        <f>SUM(H59,H61)</f>
        <v>0</v>
      </c>
      <c r="I56" s="401">
        <f>SUM(I59,I61)</f>
        <v>0</v>
      </c>
      <c r="J56" s="401">
        <f>SUM(J59,J61)</f>
        <v>0</v>
      </c>
      <c r="K56" s="401">
        <f>SUM(K59,K61)</f>
        <v>0</v>
      </c>
      <c r="N56" s="341"/>
    </row>
    <row r="57" spans="1:14" ht="15.75" hidden="1" customHeight="1" x14ac:dyDescent="0.2">
      <c r="A57" s="606" t="str">
        <f>'[1]Приложение № 7 (приложение № 6)'!A127</f>
        <v>1.3.1.</v>
      </c>
      <c r="B57" s="598" t="str">
        <f>'[2]Приложение № 7 (приложение № 6)'!B127</f>
        <v>Предоставление  субсидий из краевого бюджета бюджетам монопрофильных муниципальных образований Приморского края на реализацию мероприятий по поддержке и развитию социальной и инженерной инфраструктуры комплексных инвестиционных планов модернизации      мо</v>
      </c>
      <c r="C57" s="606" t="s">
        <v>569</v>
      </c>
      <c r="D57" s="121">
        <v>784</v>
      </c>
      <c r="E57" s="121" t="s">
        <v>72</v>
      </c>
      <c r="F57" s="121">
        <v>5230002</v>
      </c>
      <c r="G57" s="121" t="s">
        <v>596</v>
      </c>
      <c r="H57" s="630"/>
      <c r="I57" s="631"/>
      <c r="J57" s="631"/>
      <c r="K57" s="631"/>
      <c r="N57" s="341"/>
    </row>
    <row r="58" spans="1:14" ht="48.75" hidden="1" customHeight="1" x14ac:dyDescent="0.2">
      <c r="A58" s="607"/>
      <c r="B58" s="609"/>
      <c r="C58" s="607"/>
      <c r="D58" s="121">
        <v>784</v>
      </c>
      <c r="E58" s="121" t="s">
        <v>72</v>
      </c>
      <c r="F58" s="121" t="s">
        <v>597</v>
      </c>
      <c r="G58" s="121" t="s">
        <v>595</v>
      </c>
      <c r="H58" s="538"/>
      <c r="I58" s="563"/>
      <c r="J58" s="563"/>
      <c r="K58" s="563"/>
      <c r="N58" s="341"/>
    </row>
    <row r="59" spans="1:14" ht="155.25" hidden="1" customHeight="1" x14ac:dyDescent="0.2">
      <c r="A59" s="608"/>
      <c r="B59" s="599"/>
      <c r="C59" s="608"/>
      <c r="D59" s="136">
        <v>784</v>
      </c>
      <c r="E59" s="136" t="s">
        <v>72</v>
      </c>
      <c r="F59" s="136" t="s">
        <v>598</v>
      </c>
      <c r="G59" s="136" t="s">
        <v>595</v>
      </c>
      <c r="H59" s="128">
        <f>'[1]Приложение № 7 (приложение № 6)'!H129</f>
        <v>0</v>
      </c>
      <c r="I59" s="133">
        <f>'[1]Приложение № 7 (приложение № 6)'!I129</f>
        <v>0</v>
      </c>
      <c r="J59" s="133">
        <f>'[1]Приложение № 7 (приложение № 6)'!J129</f>
        <v>0</v>
      </c>
      <c r="K59" s="133">
        <f>'[1]Приложение № 7 (приложение № 6)'!K129</f>
        <v>0</v>
      </c>
      <c r="N59" s="341"/>
    </row>
    <row r="60" spans="1:14" ht="12.75" hidden="1" customHeight="1" x14ac:dyDescent="0.2">
      <c r="A60" s="596" t="str">
        <f>'[1]Приложение № 7 (приложение № 6)'!A134</f>
        <v>1.4.</v>
      </c>
      <c r="B60" s="551" t="str">
        <f>'[2]Приложение № 7 (приложение № 6)'!B134</f>
        <v>Основное мероприятие «Повышение качества оценки регулирующего воздействия нормативных правовых актов и их проектов</v>
      </c>
      <c r="C60" s="596" t="s">
        <v>569</v>
      </c>
      <c r="D60" s="596">
        <v>784</v>
      </c>
      <c r="E60" s="596" t="s">
        <v>71</v>
      </c>
      <c r="F60" s="596" t="s">
        <v>71</v>
      </c>
      <c r="G60" s="596" t="s">
        <v>71</v>
      </c>
      <c r="H60" s="615"/>
      <c r="I60" s="613"/>
      <c r="J60" s="613"/>
      <c r="K60" s="613"/>
      <c r="N60" s="341"/>
    </row>
    <row r="61" spans="1:14" ht="27" hidden="1" customHeight="1" x14ac:dyDescent="0.2">
      <c r="A61" s="623"/>
      <c r="B61" s="552"/>
      <c r="C61" s="623"/>
      <c r="D61" s="625"/>
      <c r="E61" s="625"/>
      <c r="F61" s="625"/>
      <c r="G61" s="625"/>
      <c r="H61" s="616"/>
      <c r="I61" s="614"/>
      <c r="J61" s="614"/>
      <c r="K61" s="614"/>
      <c r="N61" s="341"/>
    </row>
    <row r="62" spans="1:14" ht="24.75" hidden="1" customHeight="1" x14ac:dyDescent="0.2">
      <c r="A62" s="623"/>
      <c r="B62" s="552"/>
      <c r="C62" s="623"/>
      <c r="D62" s="382">
        <v>784</v>
      </c>
      <c r="E62" s="382" t="s">
        <v>71</v>
      </c>
      <c r="F62" s="382" t="s">
        <v>599</v>
      </c>
      <c r="G62" s="382" t="s">
        <v>71</v>
      </c>
      <c r="H62" s="615">
        <f>'[1]Приложение № 7 (приложение № 6)'!H138</f>
        <v>0</v>
      </c>
      <c r="I62" s="613">
        <f>'[1]Приложение № 7 (приложение № 6)'!I138</f>
        <v>0</v>
      </c>
      <c r="J62" s="613">
        <f>'[1]Приложение № 7 (приложение № 6)'!J138</f>
        <v>0</v>
      </c>
      <c r="K62" s="613">
        <f>'[1]Приложение № 7 (приложение № 6)'!K138</f>
        <v>0</v>
      </c>
      <c r="N62" s="341"/>
    </row>
    <row r="63" spans="1:14" ht="63" hidden="1" customHeight="1" x14ac:dyDescent="0.2">
      <c r="A63" s="623"/>
      <c r="B63" s="552"/>
      <c r="C63" s="623"/>
      <c r="D63" s="383"/>
      <c r="E63" s="383"/>
      <c r="F63" s="383"/>
      <c r="G63" s="383"/>
      <c r="H63" s="616"/>
      <c r="I63" s="614"/>
      <c r="J63" s="614"/>
      <c r="K63" s="614"/>
      <c r="N63" s="341"/>
    </row>
    <row r="64" spans="1:14" ht="31.5" hidden="1" customHeight="1" x14ac:dyDescent="0.2">
      <c r="A64" s="623"/>
      <c r="B64" s="552"/>
      <c r="C64" s="623"/>
      <c r="D64" s="383"/>
      <c r="E64" s="383"/>
      <c r="F64" s="383"/>
      <c r="G64" s="383"/>
      <c r="H64" s="137"/>
      <c r="I64" s="131"/>
      <c r="J64" s="131"/>
      <c r="K64" s="131"/>
      <c r="N64" s="341"/>
    </row>
    <row r="65" spans="1:14" ht="47.25" hidden="1" customHeight="1" x14ac:dyDescent="0.2">
      <c r="A65" s="623"/>
      <c r="B65" s="552"/>
      <c r="C65" s="623"/>
      <c r="D65" s="383"/>
      <c r="E65" s="383"/>
      <c r="F65" s="383"/>
      <c r="G65" s="383"/>
      <c r="H65" s="137"/>
      <c r="I65" s="131"/>
      <c r="J65" s="131"/>
      <c r="K65" s="131"/>
      <c r="N65" s="341"/>
    </row>
    <row r="66" spans="1:14" ht="45.75" hidden="1" customHeight="1" x14ac:dyDescent="0.2">
      <c r="A66" s="623"/>
      <c r="B66" s="552"/>
      <c r="C66" s="623"/>
      <c r="D66" s="383"/>
      <c r="E66" s="383"/>
      <c r="F66" s="383"/>
      <c r="G66" s="383"/>
      <c r="H66" s="137"/>
      <c r="I66" s="131"/>
      <c r="J66" s="131"/>
      <c r="K66" s="131"/>
      <c r="N66" s="341"/>
    </row>
    <row r="67" spans="1:14" ht="47.25" hidden="1" customHeight="1" x14ac:dyDescent="0.2">
      <c r="A67" s="623"/>
      <c r="B67" s="552"/>
      <c r="C67" s="623"/>
      <c r="D67" s="383"/>
      <c r="E67" s="383"/>
      <c r="F67" s="383"/>
      <c r="G67" s="383"/>
      <c r="H67" s="137"/>
      <c r="I67" s="131"/>
      <c r="J67" s="131"/>
      <c r="K67" s="131"/>
      <c r="N67" s="341"/>
    </row>
    <row r="68" spans="1:14" ht="47.25" hidden="1" customHeight="1" x14ac:dyDescent="0.2">
      <c r="A68" s="623"/>
      <c r="B68" s="552"/>
      <c r="C68" s="623"/>
      <c r="D68" s="383"/>
      <c r="E68" s="383"/>
      <c r="F68" s="383"/>
      <c r="G68" s="383"/>
      <c r="H68" s="137"/>
      <c r="I68" s="131"/>
      <c r="J68" s="131"/>
      <c r="K68" s="131"/>
      <c r="N68" s="341"/>
    </row>
    <row r="69" spans="1:14" ht="47.25" hidden="1" customHeight="1" x14ac:dyDescent="0.2">
      <c r="A69" s="623"/>
      <c r="B69" s="552"/>
      <c r="C69" s="623"/>
      <c r="D69" s="383"/>
      <c r="E69" s="383"/>
      <c r="F69" s="383"/>
      <c r="G69" s="383"/>
      <c r="H69" s="137"/>
      <c r="I69" s="131"/>
      <c r="J69" s="131"/>
      <c r="K69" s="131"/>
      <c r="N69" s="341"/>
    </row>
    <row r="70" spans="1:14" ht="63" hidden="1" customHeight="1" x14ac:dyDescent="0.2">
      <c r="A70" s="623"/>
      <c r="B70" s="552"/>
      <c r="C70" s="623"/>
      <c r="D70" s="383"/>
      <c r="E70" s="383"/>
      <c r="F70" s="383"/>
      <c r="G70" s="383"/>
      <c r="H70" s="137"/>
      <c r="I70" s="131"/>
      <c r="J70" s="131"/>
      <c r="K70" s="131"/>
      <c r="N70" s="341"/>
    </row>
    <row r="71" spans="1:14" ht="47.25" hidden="1" customHeight="1" x14ac:dyDescent="0.2">
      <c r="A71" s="623"/>
      <c r="B71" s="552"/>
      <c r="C71" s="623"/>
      <c r="D71" s="383"/>
      <c r="E71" s="383"/>
      <c r="F71" s="383"/>
      <c r="G71" s="383"/>
      <c r="H71" s="137"/>
      <c r="I71" s="131"/>
      <c r="J71" s="131"/>
      <c r="K71" s="131"/>
      <c r="N71" s="341"/>
    </row>
    <row r="72" spans="1:14" ht="0.75" hidden="1" customHeight="1" x14ac:dyDescent="0.2">
      <c r="A72" s="623"/>
      <c r="B72" s="552"/>
      <c r="C72" s="623"/>
      <c r="D72" s="383"/>
      <c r="E72" s="383"/>
      <c r="F72" s="383"/>
      <c r="G72" s="383"/>
      <c r="H72" s="137"/>
      <c r="I72" s="131"/>
      <c r="J72" s="131"/>
      <c r="K72" s="131"/>
      <c r="N72" s="341"/>
    </row>
    <row r="73" spans="1:14" ht="31.5" hidden="1" customHeight="1" x14ac:dyDescent="0.2">
      <c r="A73" s="623"/>
      <c r="B73" s="552"/>
      <c r="C73" s="623"/>
      <c r="D73" s="383"/>
      <c r="E73" s="383"/>
      <c r="F73" s="383"/>
      <c r="G73" s="383"/>
      <c r="H73" s="137"/>
      <c r="I73" s="131"/>
      <c r="J73" s="131"/>
      <c r="K73" s="131"/>
      <c r="N73" s="341"/>
    </row>
    <row r="74" spans="1:14" ht="31.5" hidden="1" customHeight="1" x14ac:dyDescent="0.2">
      <c r="A74" s="623"/>
      <c r="B74" s="552"/>
      <c r="C74" s="623"/>
      <c r="D74" s="383"/>
      <c r="E74" s="383"/>
      <c r="F74" s="383"/>
      <c r="G74" s="383"/>
      <c r="H74" s="137"/>
      <c r="I74" s="131"/>
      <c r="J74" s="131"/>
      <c r="K74" s="131"/>
      <c r="N74" s="341"/>
    </row>
    <row r="75" spans="1:14" ht="63" hidden="1" customHeight="1" x14ac:dyDescent="0.2">
      <c r="A75" s="623"/>
      <c r="B75" s="552"/>
      <c r="C75" s="623"/>
      <c r="D75" s="383"/>
      <c r="E75" s="383"/>
      <c r="F75" s="383"/>
      <c r="G75" s="383"/>
      <c r="H75" s="137"/>
      <c r="I75" s="131"/>
      <c r="J75" s="131"/>
      <c r="K75" s="131"/>
      <c r="N75" s="341"/>
    </row>
    <row r="76" spans="1:14" ht="31.5" hidden="1" customHeight="1" x14ac:dyDescent="0.2">
      <c r="A76" s="623"/>
      <c r="B76" s="552"/>
      <c r="C76" s="623"/>
      <c r="D76" s="383"/>
      <c r="E76" s="383"/>
      <c r="F76" s="383"/>
      <c r="G76" s="383"/>
      <c r="H76" s="137"/>
      <c r="I76" s="131"/>
      <c r="J76" s="131"/>
      <c r="K76" s="131"/>
      <c r="N76" s="341"/>
    </row>
    <row r="77" spans="1:14" ht="60" hidden="1" customHeight="1" x14ac:dyDescent="0.2">
      <c r="A77" s="624"/>
      <c r="B77" s="553"/>
      <c r="C77" s="624"/>
      <c r="D77" s="384"/>
      <c r="E77" s="384"/>
      <c r="F77" s="384"/>
      <c r="G77" s="384"/>
      <c r="H77" s="138"/>
      <c r="I77" s="133"/>
      <c r="J77" s="133"/>
      <c r="K77" s="133"/>
      <c r="N77" s="341"/>
    </row>
    <row r="78" spans="1:14" ht="39" hidden="1" customHeight="1" x14ac:dyDescent="0.2">
      <c r="A78" s="596" t="str">
        <f>'[1]Приложение № 7 (приложение № 6)'!A141</f>
        <v>1.4.1.</v>
      </c>
      <c r="B78" s="626" t="str">
        <f>'[2]Приложение № 7 (приложение № 6)'!B141</f>
        <v>Повышение качества регуляторной среды для бизнеса</v>
      </c>
      <c r="C78" s="606" t="s">
        <v>580</v>
      </c>
      <c r="D78" s="606">
        <v>784</v>
      </c>
      <c r="E78" s="606" t="s">
        <v>71</v>
      </c>
      <c r="F78" s="606" t="s">
        <v>71</v>
      </c>
      <c r="G78" s="606"/>
      <c r="H78" s="619">
        <v>0</v>
      </c>
      <c r="I78" s="621">
        <v>0</v>
      </c>
      <c r="J78" s="621">
        <v>0</v>
      </c>
      <c r="K78" s="621">
        <v>0</v>
      </c>
      <c r="N78" s="341"/>
    </row>
    <row r="79" spans="1:14" ht="30.75" hidden="1" customHeight="1" x14ac:dyDescent="0.2">
      <c r="A79" s="574"/>
      <c r="B79" s="627"/>
      <c r="C79" s="574"/>
      <c r="D79" s="574"/>
      <c r="E79" s="574"/>
      <c r="F79" s="574"/>
      <c r="G79" s="574"/>
      <c r="H79" s="620"/>
      <c r="I79" s="622"/>
      <c r="J79" s="622"/>
      <c r="K79" s="622"/>
      <c r="N79" s="341"/>
    </row>
    <row r="80" spans="1:14" ht="46.5" hidden="1" customHeight="1" x14ac:dyDescent="0.2">
      <c r="A80" s="574"/>
      <c r="B80" s="627"/>
      <c r="C80" s="574"/>
      <c r="D80" s="574"/>
      <c r="E80" s="574"/>
      <c r="F80" s="574"/>
      <c r="G80" s="393"/>
      <c r="H80" s="620"/>
      <c r="I80" s="622"/>
      <c r="J80" s="622"/>
      <c r="K80" s="622"/>
      <c r="N80" s="341"/>
    </row>
    <row r="81" spans="1:14" ht="47.25" hidden="1" customHeight="1" x14ac:dyDescent="0.2">
      <c r="A81" s="574"/>
      <c r="B81" s="627"/>
      <c r="C81" s="574"/>
      <c r="D81" s="393"/>
      <c r="E81" s="393"/>
      <c r="F81" s="393"/>
      <c r="G81" s="393"/>
      <c r="H81" s="137"/>
      <c r="I81" s="131"/>
      <c r="J81" s="131"/>
      <c r="K81" s="131"/>
      <c r="N81" s="341"/>
    </row>
    <row r="82" spans="1:14" ht="47.25" hidden="1" customHeight="1" x14ac:dyDescent="0.2">
      <c r="A82" s="574"/>
      <c r="B82" s="627"/>
      <c r="C82" s="574"/>
      <c r="D82" s="393"/>
      <c r="E82" s="393"/>
      <c r="F82" s="393"/>
      <c r="G82" s="393"/>
      <c r="H82" s="137"/>
      <c r="I82" s="131"/>
      <c r="J82" s="131"/>
      <c r="K82" s="131"/>
      <c r="N82" s="341"/>
    </row>
    <row r="83" spans="1:14" ht="47.25" hidden="1" customHeight="1" x14ac:dyDescent="0.2">
      <c r="A83" s="574"/>
      <c r="B83" s="627"/>
      <c r="C83" s="574"/>
      <c r="D83" s="393"/>
      <c r="E83" s="393"/>
      <c r="F83" s="393"/>
      <c r="G83" s="393"/>
      <c r="H83" s="137"/>
      <c r="I83" s="131"/>
      <c r="J83" s="131"/>
      <c r="K83" s="131"/>
      <c r="N83" s="341"/>
    </row>
    <row r="84" spans="1:14" ht="47.25" hidden="1" customHeight="1" x14ac:dyDescent="0.2">
      <c r="A84" s="574"/>
      <c r="B84" s="627"/>
      <c r="C84" s="574"/>
      <c r="D84" s="393"/>
      <c r="E84" s="393"/>
      <c r="F84" s="393"/>
      <c r="G84" s="393"/>
      <c r="H84" s="137"/>
      <c r="I84" s="131"/>
      <c r="J84" s="131"/>
      <c r="K84" s="131"/>
      <c r="N84" s="341"/>
    </row>
    <row r="85" spans="1:14" ht="47.25" hidden="1" customHeight="1" x14ac:dyDescent="0.2">
      <c r="A85" s="574"/>
      <c r="B85" s="627"/>
      <c r="C85" s="574"/>
      <c r="D85" s="393"/>
      <c r="E85" s="393"/>
      <c r="F85" s="393"/>
      <c r="G85" s="393"/>
      <c r="H85" s="137"/>
      <c r="I85" s="131"/>
      <c r="J85" s="131"/>
      <c r="K85" s="131"/>
      <c r="N85" s="341"/>
    </row>
    <row r="86" spans="1:14" ht="47.25" hidden="1" customHeight="1" x14ac:dyDescent="0.2">
      <c r="A86" s="574"/>
      <c r="B86" s="627"/>
      <c r="C86" s="574"/>
      <c r="D86" s="393"/>
      <c r="E86" s="393"/>
      <c r="F86" s="393"/>
      <c r="G86" s="393"/>
      <c r="H86" s="137"/>
      <c r="I86" s="131"/>
      <c r="J86" s="131"/>
      <c r="K86" s="131"/>
      <c r="N86" s="341"/>
    </row>
    <row r="87" spans="1:14" ht="47.25" hidden="1" customHeight="1" x14ac:dyDescent="0.2">
      <c r="A87" s="574"/>
      <c r="B87" s="627"/>
      <c r="C87" s="574"/>
      <c r="D87" s="393"/>
      <c r="E87" s="393"/>
      <c r="F87" s="393"/>
      <c r="G87" s="393"/>
      <c r="H87" s="137"/>
      <c r="I87" s="131"/>
      <c r="J87" s="131"/>
      <c r="K87" s="131"/>
      <c r="N87" s="341"/>
    </row>
    <row r="88" spans="1:14" ht="15.75" hidden="1" customHeight="1" x14ac:dyDescent="0.2">
      <c r="A88" s="574"/>
      <c r="B88" s="627"/>
      <c r="C88" s="574"/>
      <c r="D88" s="393"/>
      <c r="E88" s="393"/>
      <c r="F88" s="393"/>
      <c r="G88" s="393"/>
      <c r="H88" s="137"/>
      <c r="I88" s="131"/>
      <c r="J88" s="131"/>
      <c r="K88" s="131"/>
      <c r="N88" s="341"/>
    </row>
    <row r="89" spans="1:14" ht="15.75" hidden="1" customHeight="1" x14ac:dyDescent="0.2">
      <c r="A89" s="574"/>
      <c r="B89" s="627"/>
      <c r="C89" s="574"/>
      <c r="D89" s="393"/>
      <c r="E89" s="393"/>
      <c r="F89" s="393"/>
      <c r="G89" s="393"/>
      <c r="H89" s="137"/>
      <c r="I89" s="131"/>
      <c r="J89" s="131"/>
      <c r="K89" s="131"/>
      <c r="N89" s="341"/>
    </row>
    <row r="90" spans="1:14" ht="15.75" hidden="1" customHeight="1" x14ac:dyDescent="0.2">
      <c r="A90" s="574"/>
      <c r="B90" s="627"/>
      <c r="C90" s="574"/>
      <c r="D90" s="393"/>
      <c r="E90" s="393"/>
      <c r="F90" s="393"/>
      <c r="G90" s="393"/>
      <c r="H90" s="137"/>
      <c r="I90" s="131"/>
      <c r="J90" s="131"/>
      <c r="K90" s="131"/>
      <c r="N90" s="341"/>
    </row>
    <row r="91" spans="1:14" ht="15.75" hidden="1" customHeight="1" x14ac:dyDescent="0.2">
      <c r="A91" s="574"/>
      <c r="B91" s="627"/>
      <c r="C91" s="574"/>
      <c r="D91" s="393"/>
      <c r="E91" s="393"/>
      <c r="F91" s="393"/>
      <c r="G91" s="393"/>
      <c r="H91" s="137"/>
      <c r="I91" s="131"/>
      <c r="J91" s="131"/>
      <c r="K91" s="131"/>
      <c r="N91" s="341"/>
    </row>
    <row r="92" spans="1:14" ht="15.75" hidden="1" customHeight="1" x14ac:dyDescent="0.2">
      <c r="A92" s="574"/>
      <c r="B92" s="627"/>
      <c r="C92" s="574"/>
      <c r="D92" s="393"/>
      <c r="E92" s="393"/>
      <c r="F92" s="393"/>
      <c r="G92" s="393"/>
      <c r="H92" s="137"/>
      <c r="I92" s="131"/>
      <c r="J92" s="131"/>
      <c r="K92" s="131"/>
      <c r="N92" s="341"/>
    </row>
    <row r="93" spans="1:14" ht="15.75" hidden="1" customHeight="1" x14ac:dyDescent="0.2">
      <c r="A93" s="574"/>
      <c r="B93" s="627"/>
      <c r="C93" s="574"/>
      <c r="D93" s="393"/>
      <c r="E93" s="393"/>
      <c r="F93" s="393"/>
      <c r="G93" s="393"/>
      <c r="H93" s="137"/>
      <c r="I93" s="131"/>
      <c r="J93" s="131"/>
      <c r="K93" s="131"/>
      <c r="N93" s="341"/>
    </row>
    <row r="94" spans="1:14" ht="15.75" hidden="1" customHeight="1" x14ac:dyDescent="0.2">
      <c r="A94" s="574"/>
      <c r="B94" s="627"/>
      <c r="C94" s="574"/>
      <c r="D94" s="393"/>
      <c r="E94" s="393"/>
      <c r="F94" s="393"/>
      <c r="G94" s="393"/>
      <c r="H94" s="137"/>
      <c r="I94" s="131"/>
      <c r="J94" s="131"/>
      <c r="K94" s="131"/>
      <c r="N94" s="341"/>
    </row>
    <row r="95" spans="1:14" ht="15.75" hidden="1" customHeight="1" x14ac:dyDescent="0.2">
      <c r="A95" s="575"/>
      <c r="B95" s="628"/>
      <c r="C95" s="575"/>
      <c r="D95" s="393"/>
      <c r="E95" s="393"/>
      <c r="F95" s="393"/>
      <c r="G95" s="393"/>
      <c r="H95" s="137"/>
      <c r="I95" s="131"/>
      <c r="J95" s="131"/>
      <c r="K95" s="131"/>
      <c r="N95" s="341"/>
    </row>
    <row r="96" spans="1:14" ht="12.75" hidden="1" customHeight="1" x14ac:dyDescent="0.2">
      <c r="A96" s="600" t="str">
        <f>'[1]Приложение № 7 (приложение № 6)'!A148</f>
        <v>1.5.</v>
      </c>
      <c r="B96" s="602" t="str">
        <f>'[2]Приложение № 7 (приложение № 6)'!B148</f>
        <v>Основное мероприятие «Создание благоприятной конкурентной среды»</v>
      </c>
      <c r="C96" s="600" t="s">
        <v>569</v>
      </c>
      <c r="D96" s="600">
        <v>784</v>
      </c>
      <c r="E96" s="600" t="s">
        <v>71</v>
      </c>
      <c r="F96" s="600" t="s">
        <v>71</v>
      </c>
      <c r="G96" s="600" t="s">
        <v>71</v>
      </c>
      <c r="H96" s="611"/>
      <c r="I96" s="617"/>
      <c r="J96" s="617"/>
      <c r="K96" s="617"/>
      <c r="N96" s="341"/>
    </row>
    <row r="97" spans="1:14" ht="47.25" hidden="1" customHeight="1" x14ac:dyDescent="0.2">
      <c r="A97" s="600"/>
      <c r="B97" s="602"/>
      <c r="C97" s="600"/>
      <c r="D97" s="610"/>
      <c r="E97" s="610"/>
      <c r="F97" s="610"/>
      <c r="G97" s="610"/>
      <c r="H97" s="612"/>
      <c r="I97" s="618"/>
      <c r="J97" s="618"/>
      <c r="K97" s="618"/>
      <c r="N97" s="341"/>
    </row>
    <row r="98" spans="1:14" ht="79.5" hidden="1" customHeight="1" x14ac:dyDescent="0.2">
      <c r="A98" s="600"/>
      <c r="B98" s="602"/>
      <c r="C98" s="600"/>
      <c r="D98" s="404">
        <v>784</v>
      </c>
      <c r="E98" s="404" t="s">
        <v>71</v>
      </c>
      <c r="F98" s="404">
        <v>1710500000</v>
      </c>
      <c r="G98" s="404" t="s">
        <v>71</v>
      </c>
      <c r="H98" s="405">
        <f>SUM(H117)</f>
        <v>0</v>
      </c>
      <c r="I98" s="402">
        <f>SUM(I117)</f>
        <v>0</v>
      </c>
      <c r="J98" s="402">
        <f>SUM(J117)</f>
        <v>0</v>
      </c>
      <c r="K98" s="402">
        <f>SUM(K117)</f>
        <v>0</v>
      </c>
      <c r="N98" s="341"/>
    </row>
    <row r="99" spans="1:14" ht="23.25" hidden="1" customHeight="1" x14ac:dyDescent="0.2">
      <c r="A99" s="600"/>
      <c r="B99" s="602"/>
      <c r="C99" s="600"/>
      <c r="D99" s="404"/>
      <c r="E99" s="404"/>
      <c r="F99" s="404"/>
      <c r="G99" s="404"/>
      <c r="H99" s="139"/>
      <c r="I99" s="398"/>
      <c r="J99" s="398"/>
      <c r="K99" s="398"/>
      <c r="N99" s="341"/>
    </row>
    <row r="100" spans="1:14" ht="31.5" hidden="1" customHeight="1" x14ac:dyDescent="0.2">
      <c r="A100" s="600"/>
      <c r="B100" s="602"/>
      <c r="C100" s="600"/>
      <c r="D100" s="404"/>
      <c r="E100" s="404"/>
      <c r="F100" s="404"/>
      <c r="G100" s="404"/>
      <c r="H100" s="139"/>
      <c r="I100" s="398"/>
      <c r="J100" s="398"/>
      <c r="K100" s="398"/>
      <c r="N100" s="341"/>
    </row>
    <row r="101" spans="1:14" ht="47.25" hidden="1" customHeight="1" x14ac:dyDescent="0.2">
      <c r="A101" s="600"/>
      <c r="B101" s="602"/>
      <c r="C101" s="600"/>
      <c r="D101" s="404"/>
      <c r="E101" s="404"/>
      <c r="F101" s="404"/>
      <c r="G101" s="404"/>
      <c r="H101" s="139"/>
      <c r="I101" s="398"/>
      <c r="J101" s="398"/>
      <c r="K101" s="398"/>
      <c r="N101" s="341"/>
    </row>
    <row r="102" spans="1:14" ht="20.25" hidden="1" customHeight="1" x14ac:dyDescent="0.2">
      <c r="A102" s="600"/>
      <c r="B102" s="602"/>
      <c r="C102" s="600"/>
      <c r="D102" s="404"/>
      <c r="E102" s="404"/>
      <c r="F102" s="404"/>
      <c r="G102" s="404"/>
      <c r="H102" s="139"/>
      <c r="I102" s="398"/>
      <c r="J102" s="398"/>
      <c r="K102" s="398"/>
      <c r="N102" s="341"/>
    </row>
    <row r="103" spans="1:14" ht="47.25" hidden="1" customHeight="1" x14ac:dyDescent="0.2">
      <c r="A103" s="600"/>
      <c r="B103" s="602"/>
      <c r="C103" s="600"/>
      <c r="D103" s="404"/>
      <c r="E103" s="404"/>
      <c r="F103" s="404"/>
      <c r="G103" s="404"/>
      <c r="H103" s="139"/>
      <c r="I103" s="398"/>
      <c r="J103" s="398"/>
      <c r="K103" s="398"/>
      <c r="N103" s="341"/>
    </row>
    <row r="104" spans="1:14" ht="47.25" hidden="1" customHeight="1" x14ac:dyDescent="0.2">
      <c r="A104" s="600"/>
      <c r="B104" s="602"/>
      <c r="C104" s="600"/>
      <c r="D104" s="404"/>
      <c r="E104" s="404"/>
      <c r="F104" s="404"/>
      <c r="G104" s="404"/>
      <c r="H104" s="139"/>
      <c r="I104" s="398"/>
      <c r="J104" s="398"/>
      <c r="K104" s="398"/>
      <c r="N104" s="341"/>
    </row>
    <row r="105" spans="1:14" ht="47.25" hidden="1" customHeight="1" x14ac:dyDescent="0.2">
      <c r="A105" s="600"/>
      <c r="B105" s="602"/>
      <c r="C105" s="600"/>
      <c r="D105" s="404"/>
      <c r="E105" s="404"/>
      <c r="F105" s="404"/>
      <c r="G105" s="404"/>
      <c r="H105" s="139"/>
      <c r="I105" s="398"/>
      <c r="J105" s="398"/>
      <c r="K105" s="398"/>
      <c r="N105" s="341"/>
    </row>
    <row r="106" spans="1:14" ht="63" hidden="1" customHeight="1" x14ac:dyDescent="0.2">
      <c r="A106" s="600"/>
      <c r="B106" s="602"/>
      <c r="C106" s="600"/>
      <c r="D106" s="404"/>
      <c r="E106" s="404"/>
      <c r="F106" s="404"/>
      <c r="G106" s="404"/>
      <c r="H106" s="139"/>
      <c r="I106" s="398"/>
      <c r="J106" s="398"/>
      <c r="K106" s="398"/>
      <c r="N106" s="341"/>
    </row>
    <row r="107" spans="1:14" ht="44.25" hidden="1" customHeight="1" x14ac:dyDescent="0.2">
      <c r="A107" s="600"/>
      <c r="B107" s="602"/>
      <c r="C107" s="600"/>
      <c r="D107" s="404"/>
      <c r="E107" s="404"/>
      <c r="F107" s="404"/>
      <c r="G107" s="404"/>
      <c r="H107" s="139"/>
      <c r="I107" s="398"/>
      <c r="J107" s="398"/>
      <c r="K107" s="398"/>
      <c r="N107" s="341"/>
    </row>
    <row r="108" spans="1:14" ht="16.5" hidden="1" customHeight="1" x14ac:dyDescent="0.2">
      <c r="A108" s="600"/>
      <c r="B108" s="602"/>
      <c r="C108" s="600"/>
      <c r="D108" s="404"/>
      <c r="E108" s="404"/>
      <c r="F108" s="404"/>
      <c r="G108" s="404"/>
      <c r="H108" s="139"/>
      <c r="I108" s="398"/>
      <c r="J108" s="398"/>
      <c r="K108" s="398"/>
      <c r="N108" s="341"/>
    </row>
    <row r="109" spans="1:14" ht="31.5" hidden="1" customHeight="1" x14ac:dyDescent="0.2">
      <c r="A109" s="600"/>
      <c r="B109" s="602"/>
      <c r="C109" s="600"/>
      <c r="D109" s="404"/>
      <c r="E109" s="404"/>
      <c r="F109" s="404"/>
      <c r="G109" s="404"/>
      <c r="H109" s="139"/>
      <c r="I109" s="398"/>
      <c r="J109" s="398"/>
      <c r="K109" s="398"/>
      <c r="N109" s="341"/>
    </row>
    <row r="110" spans="1:14" ht="31.5" hidden="1" customHeight="1" x14ac:dyDescent="0.2">
      <c r="A110" s="600"/>
      <c r="B110" s="602"/>
      <c r="C110" s="600"/>
      <c r="D110" s="404"/>
      <c r="E110" s="404"/>
      <c r="F110" s="404"/>
      <c r="G110" s="404"/>
      <c r="H110" s="139"/>
      <c r="I110" s="398"/>
      <c r="J110" s="398"/>
      <c r="K110" s="398"/>
      <c r="N110" s="341"/>
    </row>
    <row r="111" spans="1:14" ht="11.25" hidden="1" customHeight="1" x14ac:dyDescent="0.2">
      <c r="A111" s="600"/>
      <c r="B111" s="602"/>
      <c r="C111" s="600"/>
      <c r="D111" s="404"/>
      <c r="E111" s="404"/>
      <c r="F111" s="404"/>
      <c r="G111" s="404"/>
      <c r="H111" s="139"/>
      <c r="I111" s="398"/>
      <c r="J111" s="398"/>
      <c r="K111" s="398"/>
      <c r="N111" s="341"/>
    </row>
    <row r="112" spans="1:14" ht="31.5" hidden="1" customHeight="1" x14ac:dyDescent="0.2">
      <c r="A112" s="600"/>
      <c r="B112" s="602"/>
      <c r="C112" s="600"/>
      <c r="D112" s="404"/>
      <c r="E112" s="404"/>
      <c r="F112" s="404"/>
      <c r="G112" s="404"/>
      <c r="H112" s="139"/>
      <c r="I112" s="398"/>
      <c r="J112" s="398"/>
      <c r="K112" s="398"/>
      <c r="N112" s="341"/>
    </row>
    <row r="113" spans="1:14" ht="47.25" hidden="1" customHeight="1" x14ac:dyDescent="0.2">
      <c r="A113" s="600"/>
      <c r="B113" s="602"/>
      <c r="C113" s="600"/>
      <c r="D113" s="404"/>
      <c r="E113" s="404"/>
      <c r="F113" s="404"/>
      <c r="G113" s="404"/>
      <c r="H113" s="139"/>
      <c r="I113" s="398"/>
      <c r="J113" s="398"/>
      <c r="K113" s="398"/>
      <c r="N113" s="341"/>
    </row>
    <row r="114" spans="1:14" ht="55.5" hidden="1" customHeight="1" x14ac:dyDescent="0.2">
      <c r="A114" s="388" t="str">
        <f>'[1]Приложение № 7 (приложение № 6)'!A155</f>
        <v>1.5.1.</v>
      </c>
      <c r="B114" s="389" t="str">
        <f>'[2]Приложение № 7 (приложение № 6)'!B155</f>
        <v>Мониторинг состояния и развития конкурентной среды на рынках товаров и услуг края</v>
      </c>
      <c r="C114" s="124" t="s">
        <v>569</v>
      </c>
      <c r="D114" s="136" t="s">
        <v>573</v>
      </c>
      <c r="E114" s="136" t="s">
        <v>71</v>
      </c>
      <c r="F114" s="136" t="s">
        <v>71</v>
      </c>
      <c r="G114" s="136" t="s">
        <v>71</v>
      </c>
      <c r="H114" s="394">
        <f>'[1]Приложение № 7 (приложение № 6)'!H157</f>
        <v>0</v>
      </c>
      <c r="I114" s="396">
        <f>'[1]Приложение № 7 (приложение № 6)'!I157</f>
        <v>0</v>
      </c>
      <c r="J114" s="396">
        <f>'[1]Приложение № 7 (приложение № 6)'!J157</f>
        <v>0</v>
      </c>
      <c r="K114" s="396">
        <f>'[1]Приложение № 7 (приложение № 6)'!K157</f>
        <v>0</v>
      </c>
      <c r="N114" s="341"/>
    </row>
    <row r="115" spans="1:14" ht="57" hidden="1" customHeight="1" x14ac:dyDescent="0.2">
      <c r="A115" s="596" t="str">
        <f>'[1]Приложение № 7 (приложение № 6)'!A162</f>
        <v>1.6.</v>
      </c>
      <c r="B115" s="551" t="str">
        <f>'[2]Приложение № 7 (приложение № 6)'!B162</f>
        <v>Основное мероприятие «Развитие государственного стратегического планирования»</v>
      </c>
      <c r="C115" s="597" t="s">
        <v>569</v>
      </c>
      <c r="D115" s="423" t="s">
        <v>573</v>
      </c>
      <c r="E115" s="424" t="s">
        <v>600</v>
      </c>
      <c r="F115" s="140" t="s">
        <v>71</v>
      </c>
      <c r="G115" s="423" t="s">
        <v>71</v>
      </c>
      <c r="H115" s="434"/>
      <c r="I115" s="427"/>
      <c r="J115" s="427"/>
      <c r="K115" s="427"/>
      <c r="N115" s="341"/>
    </row>
    <row r="116" spans="1:14" ht="48" customHeight="1" x14ac:dyDescent="0.2">
      <c r="A116" s="577"/>
      <c r="B116" s="577"/>
      <c r="C116" s="577"/>
      <c r="D116" s="423" t="s">
        <v>573</v>
      </c>
      <c r="E116" s="424" t="s">
        <v>600</v>
      </c>
      <c r="F116" s="140">
        <v>1710600000</v>
      </c>
      <c r="G116" s="423"/>
      <c r="H116" s="434">
        <f>SUM(H119,H120,H121)</f>
        <v>38220.06</v>
      </c>
      <c r="I116" s="141">
        <f>SUM(I119,I120,I121)</f>
        <v>42644.23</v>
      </c>
      <c r="J116" s="141">
        <f>SUM(J119,J120,J121)</f>
        <v>46943.61</v>
      </c>
      <c r="K116" s="141">
        <f>SUM(K119,K120,K121)</f>
        <v>44258.82</v>
      </c>
      <c r="N116" s="341"/>
    </row>
    <row r="117" spans="1:14" ht="15.75" hidden="1" customHeight="1" x14ac:dyDescent="0.2">
      <c r="A117" s="606" t="str">
        <f>'[1]Приложение № 7 (приложение № 6)'!A169</f>
        <v>1.6.1.</v>
      </c>
      <c r="B117" s="598" t="str">
        <f>'[2]Приложение № 7 (приложение № 6)'!B169</f>
        <v>Руководство и управление в сфере установленных функций органов государственной власти Приморского края</v>
      </c>
      <c r="C117" s="606" t="s">
        <v>569</v>
      </c>
      <c r="D117" s="121">
        <v>784</v>
      </c>
      <c r="E117" s="121" t="s">
        <v>600</v>
      </c>
      <c r="F117" s="121" t="s">
        <v>601</v>
      </c>
      <c r="G117" s="121" t="s">
        <v>577</v>
      </c>
      <c r="H117" s="397"/>
      <c r="I117" s="392"/>
      <c r="J117" s="392"/>
      <c r="K117" s="392"/>
      <c r="N117" s="341"/>
    </row>
    <row r="118" spans="1:14" ht="47.25" hidden="1" x14ac:dyDescent="0.2">
      <c r="A118" s="607"/>
      <c r="B118" s="609"/>
      <c r="C118" s="607"/>
      <c r="D118" s="121" t="s">
        <v>573</v>
      </c>
      <c r="E118" s="121" t="s">
        <v>600</v>
      </c>
      <c r="F118" s="136" t="s">
        <v>602</v>
      </c>
      <c r="G118" s="142" t="s">
        <v>603</v>
      </c>
      <c r="H118" s="397"/>
      <c r="I118" s="392"/>
      <c r="J118" s="392"/>
      <c r="K118" s="392"/>
      <c r="N118" s="341"/>
    </row>
    <row r="119" spans="1:14" ht="54" customHeight="1" x14ac:dyDescent="0.2">
      <c r="A119" s="608"/>
      <c r="B119" s="599"/>
      <c r="C119" s="608"/>
      <c r="D119" s="121" t="s">
        <v>573</v>
      </c>
      <c r="E119" s="121" t="s">
        <v>600</v>
      </c>
      <c r="F119" s="136" t="s">
        <v>604</v>
      </c>
      <c r="G119" s="142" t="s">
        <v>603</v>
      </c>
      <c r="H119" s="128">
        <f>'[2]Приложение № 7 (приложение № 6)'!H171</f>
        <v>38220.06</v>
      </c>
      <c r="I119" s="129">
        <v>42644.23</v>
      </c>
      <c r="J119" s="129">
        <v>46943.61</v>
      </c>
      <c r="K119" s="129">
        <v>44258.82</v>
      </c>
      <c r="N119" s="344">
        <f>K119/J119</f>
        <v>0.94280819050771769</v>
      </c>
    </row>
    <row r="120" spans="1:14" ht="81.75" hidden="1" customHeight="1" x14ac:dyDescent="0.2">
      <c r="A120" s="390" t="str">
        <f>'[1]Приложение № 7 (приложение № 6)'!A176</f>
        <v>1.6.2.</v>
      </c>
      <c r="B120" s="399" t="str">
        <f>'[2]Приложение № 7 (приложение № 6)'!B176</f>
        <v>Информационно-техническое сопровождение реализации государственной программы</v>
      </c>
      <c r="C120" s="390" t="s">
        <v>569</v>
      </c>
      <c r="D120" s="121">
        <v>784</v>
      </c>
      <c r="E120" s="121" t="s">
        <v>71</v>
      </c>
      <c r="F120" s="121" t="s">
        <v>71</v>
      </c>
      <c r="G120" s="121" t="s">
        <v>71</v>
      </c>
      <c r="H120" s="397">
        <f>'[1]Приложение № 7 (приложение № 6)'!H178</f>
        <v>0</v>
      </c>
      <c r="I120" s="392">
        <f>'[1]Приложение № 7 (приложение № 6)'!I178</f>
        <v>0</v>
      </c>
      <c r="J120" s="392">
        <f>'[1]Приложение № 7 (приложение № 6)'!J178</f>
        <v>0</v>
      </c>
      <c r="K120" s="392">
        <f>'[1]Приложение № 7 (приложение № 6)'!K178</f>
        <v>0</v>
      </c>
      <c r="N120" s="344" t="e">
        <f t="shared" ref="N120:N134" si="2">K120/J120</f>
        <v>#DIV/0!</v>
      </c>
    </row>
    <row r="121" spans="1:14" ht="28.5" hidden="1" customHeight="1" x14ac:dyDescent="0.2">
      <c r="A121" s="390" t="str">
        <f>'[1]Приложение № 7 (приложение № 6)'!A183</f>
        <v>1.6.3.</v>
      </c>
      <c r="B121" s="399" t="str">
        <f>'[2]Приложение № 7 (приложение № 6)'!B183</f>
        <v>Нормативно-правовое обеспечение создания условий для устойчивого экономического роста в Приморском крае</v>
      </c>
      <c r="C121" s="390" t="s">
        <v>569</v>
      </c>
      <c r="D121" s="121" t="s">
        <v>573</v>
      </c>
      <c r="E121" s="121" t="s">
        <v>71</v>
      </c>
      <c r="F121" s="121" t="s">
        <v>71</v>
      </c>
      <c r="G121" s="121" t="s">
        <v>71</v>
      </c>
      <c r="H121" s="397">
        <f>'[1]Приложение № 7 (приложение № 6)'!H185</f>
        <v>0</v>
      </c>
      <c r="I121" s="392">
        <f>'[1]Приложение № 7 (приложение № 6)'!I185</f>
        <v>0</v>
      </c>
      <c r="J121" s="392">
        <f>'[1]Приложение № 7 (приложение № 6)'!J185</f>
        <v>0</v>
      </c>
      <c r="K121" s="392">
        <f>'[1]Приложение № 7 (приложение № 6)'!K185</f>
        <v>0</v>
      </c>
      <c r="N121" s="344" t="e">
        <f t="shared" si="2"/>
        <v>#DIV/0!</v>
      </c>
    </row>
    <row r="122" spans="1:14" ht="36.75" hidden="1" customHeight="1" x14ac:dyDescent="0.2">
      <c r="A122" s="600" t="str">
        <f>'[1]Приложение № 7 (приложение № 6)'!A190</f>
        <v>1.7.</v>
      </c>
      <c r="B122" s="602" t="str">
        <f>'[2]Приложение № 7 (приложение № 6)'!B190</f>
        <v>Основное мероприятие «Реализация механизмов стратегического управления социально-экономическим развитием Приморского края»</v>
      </c>
      <c r="C122" s="603" t="s">
        <v>364</v>
      </c>
      <c r="D122" s="391" t="s">
        <v>605</v>
      </c>
      <c r="E122" s="391" t="s">
        <v>71</v>
      </c>
      <c r="F122" s="391" t="s">
        <v>71</v>
      </c>
      <c r="G122" s="391" t="s">
        <v>71</v>
      </c>
      <c r="H122" s="114"/>
      <c r="I122" s="123"/>
      <c r="J122" s="123"/>
      <c r="K122" s="123"/>
      <c r="N122" s="344" t="e">
        <f t="shared" si="2"/>
        <v>#DIV/0!</v>
      </c>
    </row>
    <row r="123" spans="1:14" ht="36.75" customHeight="1" x14ac:dyDescent="0.2">
      <c r="A123" s="600"/>
      <c r="B123" s="602"/>
      <c r="C123" s="604"/>
      <c r="D123" s="391" t="s">
        <v>605</v>
      </c>
      <c r="E123" s="391" t="s">
        <v>71</v>
      </c>
      <c r="F123" s="391" t="s">
        <v>606</v>
      </c>
      <c r="G123" s="391" t="s">
        <v>71</v>
      </c>
      <c r="H123" s="114">
        <f>SUM(H126,H128,H130)</f>
        <v>12845.03</v>
      </c>
      <c r="I123" s="143">
        <f>I126</f>
        <v>13925.8</v>
      </c>
      <c r="J123" s="143">
        <f>J126</f>
        <v>14988.9</v>
      </c>
      <c r="K123" s="143">
        <f>K126</f>
        <v>14553.7</v>
      </c>
      <c r="N123" s="344"/>
    </row>
    <row r="124" spans="1:14" ht="45.75" customHeight="1" x14ac:dyDescent="0.2">
      <c r="A124" s="601"/>
      <c r="B124" s="601"/>
      <c r="C124" s="407" t="s">
        <v>569</v>
      </c>
      <c r="D124" s="391" t="s">
        <v>573</v>
      </c>
      <c r="E124" s="391" t="s">
        <v>71</v>
      </c>
      <c r="F124" s="391" t="s">
        <v>606</v>
      </c>
      <c r="G124" s="391" t="s">
        <v>71</v>
      </c>
      <c r="H124" s="114">
        <v>0</v>
      </c>
      <c r="I124" s="144">
        <f>I130</f>
        <v>40000</v>
      </c>
      <c r="J124" s="144">
        <f>J130</f>
        <v>35283.955000000002</v>
      </c>
      <c r="K124" s="144">
        <f>K130</f>
        <v>35283.955000000002</v>
      </c>
      <c r="N124" s="344"/>
    </row>
    <row r="125" spans="1:14" ht="47.25" hidden="1" customHeight="1" x14ac:dyDescent="0.2">
      <c r="A125" s="526" t="str">
        <f>'[1]Приложение № 7 (приложение № 6)'!A198</f>
        <v>1.7.1.</v>
      </c>
      <c r="B125" s="598" t="str">
        <f>'[2]Приложение № 7 (приложение № 6)'!B198</f>
        <v>Руководство и управление в сфере установленных функций органов государственной власти Приморского края</v>
      </c>
      <c r="C125" s="536" t="s">
        <v>364</v>
      </c>
      <c r="D125" s="121">
        <v>798</v>
      </c>
      <c r="E125" s="121" t="s">
        <v>600</v>
      </c>
      <c r="F125" s="121">
        <v>1791003</v>
      </c>
      <c r="G125" s="142" t="s">
        <v>603</v>
      </c>
      <c r="H125" s="397"/>
      <c r="I125" s="398"/>
      <c r="J125" s="398"/>
      <c r="K125" s="398"/>
      <c r="N125" s="344" t="e">
        <f t="shared" si="2"/>
        <v>#DIV/0!</v>
      </c>
    </row>
    <row r="126" spans="1:14" ht="48" customHeight="1" x14ac:dyDescent="0.2">
      <c r="A126" s="527"/>
      <c r="B126" s="599"/>
      <c r="C126" s="605"/>
      <c r="D126" s="121" t="s">
        <v>605</v>
      </c>
      <c r="E126" s="121" t="s">
        <v>607</v>
      </c>
      <c r="F126" s="121" t="s">
        <v>608</v>
      </c>
      <c r="G126" s="142" t="s">
        <v>609</v>
      </c>
      <c r="H126" s="128">
        <f>'[1]Приложение № 7 (приложение № 6)'!H200</f>
        <v>12845.03</v>
      </c>
      <c r="I126" s="145">
        <v>13925.8</v>
      </c>
      <c r="J126" s="145">
        <v>14988.9</v>
      </c>
      <c r="K126" s="145">
        <v>14553.7</v>
      </c>
      <c r="N126" s="344">
        <f t="shared" si="2"/>
        <v>0.97096518090053319</v>
      </c>
    </row>
    <row r="127" spans="1:14" ht="15.75" x14ac:dyDescent="0.2">
      <c r="A127" s="526" t="str">
        <f>'[1]Приложение № 7 (приложение № 6)'!A205</f>
        <v>1.7.2.</v>
      </c>
      <c r="B127" s="598" t="str">
        <f>'[2]Приложение № 7 (приложение № 6)'!B205</f>
        <v>Разработка технического задания проекта стратегии социально-экономического развития Приморского края</v>
      </c>
      <c r="C127" s="526" t="s">
        <v>569</v>
      </c>
      <c r="D127" s="121" t="s">
        <v>573</v>
      </c>
      <c r="E127" s="121" t="s">
        <v>72</v>
      </c>
      <c r="F127" s="121" t="s">
        <v>610</v>
      </c>
      <c r="G127" s="121" t="s">
        <v>579</v>
      </c>
      <c r="H127" s="397"/>
      <c r="I127" s="398"/>
      <c r="J127" s="398"/>
      <c r="K127" s="398"/>
      <c r="N127" s="344"/>
    </row>
    <row r="128" spans="1:14" ht="32.25" customHeight="1" x14ac:dyDescent="0.2">
      <c r="A128" s="527"/>
      <c r="B128" s="599"/>
      <c r="C128" s="527"/>
      <c r="D128" s="121" t="s">
        <v>573</v>
      </c>
      <c r="E128" s="121" t="s">
        <v>72</v>
      </c>
      <c r="F128" s="121" t="s">
        <v>611</v>
      </c>
      <c r="G128" s="121" t="s">
        <v>579</v>
      </c>
      <c r="H128" s="128">
        <f>'[1]Приложение № 7 (приложение № 6)'!H207</f>
        <v>0</v>
      </c>
      <c r="I128" s="133">
        <v>0</v>
      </c>
      <c r="J128" s="133">
        <v>0</v>
      </c>
      <c r="K128" s="133">
        <v>0</v>
      </c>
      <c r="N128" s="344"/>
    </row>
    <row r="129" spans="1:14" ht="25.5" customHeight="1" x14ac:dyDescent="0.2">
      <c r="A129" s="526" t="str">
        <f>'[1]Приложение № 7 (приложение № 6)'!A212</f>
        <v>1.7.3.</v>
      </c>
      <c r="B129" s="598" t="str">
        <f>'[2]Приложение № 7 (приложение № 6)'!B212</f>
        <v>Разработка проекта стратегии социально-экономического развития Приморского края</v>
      </c>
      <c r="C129" s="526" t="s">
        <v>569</v>
      </c>
      <c r="D129" s="121" t="s">
        <v>573</v>
      </c>
      <c r="E129" s="121" t="s">
        <v>72</v>
      </c>
      <c r="F129" s="121" t="s">
        <v>612</v>
      </c>
      <c r="G129" s="121" t="s">
        <v>579</v>
      </c>
      <c r="H129" s="397"/>
      <c r="I129" s="398"/>
      <c r="J129" s="398"/>
      <c r="K129" s="398"/>
      <c r="N129" s="344"/>
    </row>
    <row r="130" spans="1:14" ht="26.25" customHeight="1" x14ac:dyDescent="0.2">
      <c r="A130" s="527"/>
      <c r="B130" s="599"/>
      <c r="C130" s="527"/>
      <c r="D130" s="136" t="s">
        <v>573</v>
      </c>
      <c r="E130" s="136" t="s">
        <v>72</v>
      </c>
      <c r="F130" s="136" t="s">
        <v>613</v>
      </c>
      <c r="G130" s="136" t="s">
        <v>579</v>
      </c>
      <c r="H130" s="128">
        <f>'[1]Приложение № 7 (приложение № 6)'!H214</f>
        <v>0</v>
      </c>
      <c r="I130" s="146">
        <v>40000</v>
      </c>
      <c r="J130" s="146">
        <v>35283.955000000002</v>
      </c>
      <c r="K130" s="146">
        <v>35283.955000000002</v>
      </c>
      <c r="N130" s="344">
        <f t="shared" si="2"/>
        <v>1</v>
      </c>
    </row>
    <row r="131" spans="1:14" ht="41.25" hidden="1" customHeight="1" x14ac:dyDescent="0.2">
      <c r="A131" s="596" t="str">
        <f>'[1]Приложение № 7 (приложение № 6)'!A219</f>
        <v>1.8.</v>
      </c>
      <c r="B131" s="551" t="str">
        <f>'[2]Приложение № 7 (приложение № 6)'!B219</f>
        <v>Основное мероприятие «Обеспечение выполнения комплекса работ по реализации плана статистических работ»</v>
      </c>
      <c r="C131" s="597" t="s">
        <v>569</v>
      </c>
      <c r="D131" s="147" t="s">
        <v>573</v>
      </c>
      <c r="E131" s="147" t="s">
        <v>72</v>
      </c>
      <c r="F131" s="147" t="s">
        <v>71</v>
      </c>
      <c r="G131" s="147" t="s">
        <v>71</v>
      </c>
      <c r="H131" s="135"/>
      <c r="I131" s="401"/>
      <c r="J131" s="401"/>
      <c r="K131" s="401"/>
      <c r="N131" s="344" t="e">
        <f t="shared" si="2"/>
        <v>#DIV/0!</v>
      </c>
    </row>
    <row r="132" spans="1:14" ht="48" customHeight="1" x14ac:dyDescent="0.2">
      <c r="A132" s="577"/>
      <c r="B132" s="577"/>
      <c r="C132" s="577"/>
      <c r="D132" s="391" t="s">
        <v>573</v>
      </c>
      <c r="E132" s="391" t="s">
        <v>72</v>
      </c>
      <c r="F132" s="391" t="s">
        <v>614</v>
      </c>
      <c r="G132" s="391" t="s">
        <v>71</v>
      </c>
      <c r="H132" s="114">
        <f>SUM(H134)</f>
        <v>829.41</v>
      </c>
      <c r="I132" s="402">
        <f>SUM(I134)</f>
        <v>829.4</v>
      </c>
      <c r="J132" s="402">
        <f>SUM(J134)</f>
        <v>829.4</v>
      </c>
      <c r="K132" s="148">
        <f>SUM(K134)</f>
        <v>829.4</v>
      </c>
      <c r="N132" s="344"/>
    </row>
    <row r="133" spans="1:14" ht="15.75" hidden="1" x14ac:dyDescent="0.2">
      <c r="A133" s="526" t="str">
        <f>'[1]Приложение № 7 (приложение № 6)'!A226</f>
        <v>1.8.1.</v>
      </c>
      <c r="B133" s="598" t="str">
        <f>'[2]Приложение № 7 (приложение № 6)'!B226</f>
        <v>Формирование и получение экономико-статистической информации</v>
      </c>
      <c r="C133" s="526" t="s">
        <v>569</v>
      </c>
      <c r="D133" s="121" t="s">
        <v>573</v>
      </c>
      <c r="E133" s="121" t="s">
        <v>72</v>
      </c>
      <c r="F133" s="121" t="s">
        <v>615</v>
      </c>
      <c r="G133" s="121" t="s">
        <v>579</v>
      </c>
      <c r="H133" s="397"/>
      <c r="I133" s="149"/>
      <c r="J133" s="149"/>
      <c r="K133" s="149"/>
      <c r="N133" s="344" t="e">
        <f t="shared" si="2"/>
        <v>#DIV/0!</v>
      </c>
    </row>
    <row r="134" spans="1:14" ht="46.5" customHeight="1" x14ac:dyDescent="0.2">
      <c r="A134" s="527"/>
      <c r="B134" s="599"/>
      <c r="C134" s="527"/>
      <c r="D134" s="136" t="s">
        <v>573</v>
      </c>
      <c r="E134" s="136" t="s">
        <v>72</v>
      </c>
      <c r="F134" s="136" t="s">
        <v>616</v>
      </c>
      <c r="G134" s="136" t="s">
        <v>579</v>
      </c>
      <c r="H134" s="128">
        <f>'[2]Приложение № 7 (приложение № 6)'!H228</f>
        <v>829.41</v>
      </c>
      <c r="I134" s="133">
        <v>829.4</v>
      </c>
      <c r="J134" s="133">
        <v>829.4</v>
      </c>
      <c r="K134" s="146">
        <v>829.4</v>
      </c>
      <c r="N134" s="344">
        <f t="shared" si="2"/>
        <v>1</v>
      </c>
    </row>
    <row r="135" spans="1:14" ht="81" customHeight="1" x14ac:dyDescent="0.2">
      <c r="A135" s="150" t="s">
        <v>86</v>
      </c>
      <c r="B135" s="436" t="s">
        <v>133</v>
      </c>
      <c r="C135" s="277" t="s">
        <v>70</v>
      </c>
      <c r="D135" s="153">
        <v>784</v>
      </c>
      <c r="E135" s="278" t="s">
        <v>72</v>
      </c>
      <c r="F135" s="153" t="s">
        <v>71</v>
      </c>
      <c r="G135" s="153" t="s">
        <v>71</v>
      </c>
      <c r="H135" s="151">
        <f>H136+H141+H145</f>
        <v>37655</v>
      </c>
      <c r="I135" s="152">
        <f>I136+I141+I145+I148</f>
        <v>37655</v>
      </c>
      <c r="J135" s="152">
        <f>J136+J141+J145+J148</f>
        <v>37655</v>
      </c>
      <c r="K135" s="152">
        <f>K136+K141+K145+K148</f>
        <v>37655</v>
      </c>
      <c r="N135" s="341"/>
    </row>
    <row r="136" spans="1:14" ht="69.75" customHeight="1" x14ac:dyDescent="0.2">
      <c r="A136" s="150" t="s">
        <v>87</v>
      </c>
      <c r="B136" s="436" t="s">
        <v>90</v>
      </c>
      <c r="C136" s="279" t="s">
        <v>70</v>
      </c>
      <c r="D136" s="150">
        <v>784</v>
      </c>
      <c r="E136" s="280" t="s">
        <v>72</v>
      </c>
      <c r="F136" s="150" t="s">
        <v>96</v>
      </c>
      <c r="G136" s="150" t="s">
        <v>71</v>
      </c>
      <c r="H136" s="151">
        <f>SUM(H137:H140)</f>
        <v>33500</v>
      </c>
      <c r="I136" s="152">
        <f>I137+I138+I139+I140</f>
        <v>33500</v>
      </c>
      <c r="J136" s="152">
        <f>J137+J138+J139+J140</f>
        <v>33500</v>
      </c>
      <c r="K136" s="152">
        <f>K137+K138+K139+K140</f>
        <v>33500</v>
      </c>
      <c r="N136" s="341"/>
    </row>
    <row r="137" spans="1:14" ht="48.75" customHeight="1" x14ac:dyDescent="0.2">
      <c r="A137" s="592" t="s">
        <v>80</v>
      </c>
      <c r="B137" s="542" t="s">
        <v>514</v>
      </c>
      <c r="C137" s="594" t="s">
        <v>70</v>
      </c>
      <c r="D137" s="161">
        <v>784</v>
      </c>
      <c r="E137" s="278" t="s">
        <v>72</v>
      </c>
      <c r="F137" s="153" t="s">
        <v>122</v>
      </c>
      <c r="G137" s="161">
        <v>630</v>
      </c>
      <c r="H137" s="154">
        <v>13500</v>
      </c>
      <c r="I137" s="426">
        <v>13500</v>
      </c>
      <c r="J137" s="281">
        <v>3272.73</v>
      </c>
      <c r="K137" s="155">
        <v>3272.73</v>
      </c>
      <c r="N137" s="341"/>
    </row>
    <row r="138" spans="1:14" ht="45.75" customHeight="1" x14ac:dyDescent="0.2">
      <c r="A138" s="593"/>
      <c r="B138" s="544"/>
      <c r="C138" s="595"/>
      <c r="D138" s="161">
        <v>784</v>
      </c>
      <c r="E138" s="278" t="s">
        <v>72</v>
      </c>
      <c r="F138" s="153" t="s">
        <v>123</v>
      </c>
      <c r="G138" s="161">
        <v>630</v>
      </c>
      <c r="H138" s="154">
        <v>0</v>
      </c>
      <c r="I138" s="426">
        <v>0</v>
      </c>
      <c r="J138" s="281">
        <v>10227.27</v>
      </c>
      <c r="K138" s="281">
        <v>10227.27</v>
      </c>
      <c r="N138" s="341"/>
    </row>
    <row r="139" spans="1:14" ht="34.5" customHeight="1" x14ac:dyDescent="0.2">
      <c r="A139" s="592" t="s">
        <v>81</v>
      </c>
      <c r="B139" s="542" t="s">
        <v>48</v>
      </c>
      <c r="C139" s="594" t="s">
        <v>70</v>
      </c>
      <c r="D139" s="161">
        <v>784</v>
      </c>
      <c r="E139" s="278" t="s">
        <v>72</v>
      </c>
      <c r="F139" s="153" t="s">
        <v>124</v>
      </c>
      <c r="G139" s="161">
        <v>630</v>
      </c>
      <c r="H139" s="154">
        <v>20000</v>
      </c>
      <c r="I139" s="426">
        <v>20000</v>
      </c>
      <c r="J139" s="426">
        <v>6818.18</v>
      </c>
      <c r="K139" s="156">
        <v>6818.18</v>
      </c>
      <c r="N139" s="341"/>
    </row>
    <row r="140" spans="1:14" ht="30" customHeight="1" x14ac:dyDescent="0.2">
      <c r="A140" s="593"/>
      <c r="B140" s="544"/>
      <c r="C140" s="595"/>
      <c r="D140" s="161">
        <v>784</v>
      </c>
      <c r="E140" s="278" t="s">
        <v>72</v>
      </c>
      <c r="F140" s="153" t="s">
        <v>125</v>
      </c>
      <c r="G140" s="161">
        <v>630</v>
      </c>
      <c r="H140" s="154">
        <v>0</v>
      </c>
      <c r="I140" s="157">
        <v>0</v>
      </c>
      <c r="J140" s="157">
        <v>13181.82</v>
      </c>
      <c r="K140" s="157">
        <v>13181.82</v>
      </c>
      <c r="N140" s="341"/>
    </row>
    <row r="141" spans="1:14" ht="96" customHeight="1" x14ac:dyDescent="0.2">
      <c r="A141" s="158" t="s">
        <v>88</v>
      </c>
      <c r="B141" s="436" t="s">
        <v>91</v>
      </c>
      <c r="C141" s="279" t="s">
        <v>70</v>
      </c>
      <c r="D141" s="163">
        <v>784</v>
      </c>
      <c r="E141" s="280" t="s">
        <v>72</v>
      </c>
      <c r="F141" s="150" t="s">
        <v>97</v>
      </c>
      <c r="G141" s="163" t="s">
        <v>71</v>
      </c>
      <c r="H141" s="159">
        <f>SUM(H142:H144)</f>
        <v>4100</v>
      </c>
      <c r="I141" s="160">
        <f>I142+I143+I144</f>
        <v>4100</v>
      </c>
      <c r="J141" s="160">
        <f>J142+J143+J144</f>
        <v>4100</v>
      </c>
      <c r="K141" s="160">
        <f>K142+K143+K144</f>
        <v>4100</v>
      </c>
      <c r="N141" s="341"/>
    </row>
    <row r="142" spans="1:14" ht="63" customHeight="1" x14ac:dyDescent="0.2">
      <c r="A142" s="161" t="s">
        <v>82</v>
      </c>
      <c r="B142" s="435" t="s">
        <v>49</v>
      </c>
      <c r="C142" s="277" t="s">
        <v>70</v>
      </c>
      <c r="D142" s="161">
        <v>784</v>
      </c>
      <c r="E142" s="278" t="s">
        <v>72</v>
      </c>
      <c r="F142" s="153" t="s">
        <v>98</v>
      </c>
      <c r="G142" s="161">
        <v>810</v>
      </c>
      <c r="H142" s="154">
        <v>100</v>
      </c>
      <c r="I142" s="157">
        <v>100</v>
      </c>
      <c r="J142" s="282">
        <v>100</v>
      </c>
      <c r="K142" s="398">
        <v>100</v>
      </c>
      <c r="N142" s="341"/>
    </row>
    <row r="143" spans="1:14" ht="36.75" customHeight="1" x14ac:dyDescent="0.2">
      <c r="A143" s="536" t="s">
        <v>120</v>
      </c>
      <c r="B143" s="590" t="s">
        <v>121</v>
      </c>
      <c r="C143" s="591" t="s">
        <v>70</v>
      </c>
      <c r="D143" s="161">
        <v>784</v>
      </c>
      <c r="E143" s="278" t="s">
        <v>72</v>
      </c>
      <c r="F143" s="161" t="s">
        <v>126</v>
      </c>
      <c r="G143" s="161">
        <v>520</v>
      </c>
      <c r="H143" s="154">
        <v>4000</v>
      </c>
      <c r="I143" s="157">
        <v>4000</v>
      </c>
      <c r="J143" s="282">
        <v>1215.9000000000001</v>
      </c>
      <c r="K143" s="282">
        <v>1215.9000000000001</v>
      </c>
      <c r="N143" s="341"/>
    </row>
    <row r="144" spans="1:14" ht="44.25" customHeight="1" x14ac:dyDescent="0.2">
      <c r="A144" s="536"/>
      <c r="B144" s="590"/>
      <c r="C144" s="591"/>
      <c r="D144" s="161">
        <v>784</v>
      </c>
      <c r="E144" s="278" t="s">
        <v>72</v>
      </c>
      <c r="F144" s="161" t="s">
        <v>127</v>
      </c>
      <c r="G144" s="161">
        <v>520</v>
      </c>
      <c r="H144" s="154">
        <v>0</v>
      </c>
      <c r="I144" s="157">
        <v>0</v>
      </c>
      <c r="J144" s="282">
        <v>2784.1</v>
      </c>
      <c r="K144" s="282">
        <v>2784.1</v>
      </c>
      <c r="N144" s="341"/>
    </row>
    <row r="145" spans="1:14" ht="48" customHeight="1" x14ac:dyDescent="0.2">
      <c r="A145" s="407" t="s">
        <v>89</v>
      </c>
      <c r="B145" s="436" t="s">
        <v>92</v>
      </c>
      <c r="C145" s="279" t="s">
        <v>70</v>
      </c>
      <c r="D145" s="163">
        <v>784</v>
      </c>
      <c r="E145" s="280" t="s">
        <v>72</v>
      </c>
      <c r="F145" s="150" t="s">
        <v>99</v>
      </c>
      <c r="G145" s="163" t="s">
        <v>71</v>
      </c>
      <c r="H145" s="159">
        <f>SUM(H146:H146)</f>
        <v>55</v>
      </c>
      <c r="I145" s="160">
        <f>I146+I147</f>
        <v>55</v>
      </c>
      <c r="J145" s="160">
        <f>J146+J147</f>
        <v>55</v>
      </c>
      <c r="K145" s="160">
        <f>K146+K147</f>
        <v>55</v>
      </c>
      <c r="N145" s="341"/>
    </row>
    <row r="146" spans="1:14" ht="81.75" customHeight="1" x14ac:dyDescent="0.2">
      <c r="A146" s="161" t="s">
        <v>83</v>
      </c>
      <c r="B146" s="412" t="s">
        <v>50</v>
      </c>
      <c r="C146" s="277" t="s">
        <v>70</v>
      </c>
      <c r="D146" s="161">
        <v>784</v>
      </c>
      <c r="E146" s="278" t="s">
        <v>72</v>
      </c>
      <c r="F146" s="153" t="s">
        <v>100</v>
      </c>
      <c r="G146" s="161">
        <v>244</v>
      </c>
      <c r="H146" s="154">
        <v>55</v>
      </c>
      <c r="I146" s="157">
        <v>55</v>
      </c>
      <c r="J146" s="282">
        <v>55</v>
      </c>
      <c r="K146" s="398">
        <v>55</v>
      </c>
      <c r="N146" s="341"/>
    </row>
    <row r="147" spans="1:14" ht="102" customHeight="1" x14ac:dyDescent="0.2">
      <c r="A147" s="161" t="s">
        <v>84</v>
      </c>
      <c r="B147" s="435" t="s">
        <v>73</v>
      </c>
      <c r="C147" s="277" t="s">
        <v>70</v>
      </c>
      <c r="D147" s="161" t="s">
        <v>71</v>
      </c>
      <c r="E147" s="278" t="s">
        <v>71</v>
      </c>
      <c r="F147" s="161" t="s">
        <v>71</v>
      </c>
      <c r="G147" s="161" t="s">
        <v>71</v>
      </c>
      <c r="H147" s="154">
        <v>0</v>
      </c>
      <c r="I147" s="157">
        <v>0</v>
      </c>
      <c r="J147" s="282">
        <v>0</v>
      </c>
      <c r="K147" s="162">
        <v>0</v>
      </c>
      <c r="N147" s="341"/>
    </row>
    <row r="148" spans="1:14" ht="138.75" customHeight="1" x14ac:dyDescent="0.2">
      <c r="A148" s="163" t="s">
        <v>85</v>
      </c>
      <c r="B148" s="436" t="s">
        <v>93</v>
      </c>
      <c r="C148" s="279" t="s">
        <v>70</v>
      </c>
      <c r="D148" s="163" t="s">
        <v>71</v>
      </c>
      <c r="E148" s="280" t="s">
        <v>71</v>
      </c>
      <c r="F148" s="163" t="s">
        <v>71</v>
      </c>
      <c r="G148" s="163" t="s">
        <v>71</v>
      </c>
      <c r="H148" s="159">
        <v>0</v>
      </c>
      <c r="I148" s="164">
        <f>I149</f>
        <v>0</v>
      </c>
      <c r="J148" s="164">
        <f>J149</f>
        <v>0</v>
      </c>
      <c r="K148" s="164">
        <f>K149</f>
        <v>0</v>
      </c>
      <c r="N148" s="341"/>
    </row>
    <row r="149" spans="1:14" ht="118.5" customHeight="1" x14ac:dyDescent="0.2">
      <c r="A149" s="161" t="s">
        <v>94</v>
      </c>
      <c r="B149" s="435" t="s">
        <v>95</v>
      </c>
      <c r="C149" s="277" t="s">
        <v>70</v>
      </c>
      <c r="D149" s="161" t="s">
        <v>71</v>
      </c>
      <c r="E149" s="278" t="s">
        <v>71</v>
      </c>
      <c r="F149" s="161" t="s">
        <v>71</v>
      </c>
      <c r="G149" s="161" t="s">
        <v>71</v>
      </c>
      <c r="H149" s="154">
        <v>0</v>
      </c>
      <c r="I149" s="157">
        <v>0</v>
      </c>
      <c r="J149" s="282">
        <v>0</v>
      </c>
      <c r="K149" s="133">
        <v>0</v>
      </c>
      <c r="N149" s="341"/>
    </row>
    <row r="150" spans="1:14" ht="81.75" customHeight="1" x14ac:dyDescent="0.2">
      <c r="A150" s="407" t="str">
        <f>'[1]Приложение № 7 (приложение № 6)'!A387</f>
        <v>3.</v>
      </c>
      <c r="B150" s="436" t="s">
        <v>1050</v>
      </c>
      <c r="C150" s="407" t="s">
        <v>285</v>
      </c>
      <c r="D150" s="400">
        <v>752</v>
      </c>
      <c r="E150" s="400" t="s">
        <v>71</v>
      </c>
      <c r="F150" s="400" t="s">
        <v>71</v>
      </c>
      <c r="G150" s="400" t="s">
        <v>71</v>
      </c>
      <c r="H150" s="68" t="e">
        <f>H151+H159+H191</f>
        <v>#REF!</v>
      </c>
      <c r="I150" s="173">
        <f>I151+I159+I190</f>
        <v>2771203.26</v>
      </c>
      <c r="J150" s="173">
        <f>J151+J159+J190</f>
        <v>2516653.9379999996</v>
      </c>
      <c r="K150" s="173">
        <f>K151+K159+K190</f>
        <v>2327187.9</v>
      </c>
      <c r="N150" s="341"/>
    </row>
    <row r="151" spans="1:14" ht="43.5" customHeight="1" x14ac:dyDescent="0.2">
      <c r="A151" s="545" t="s">
        <v>512</v>
      </c>
      <c r="B151" s="421" t="str">
        <f>'[2]Приложение № 7 (приложение № 6)'!B394</f>
        <v>Основное мероприятие «Управление бюджетным процессом в Приморском крае»</v>
      </c>
      <c r="C151" s="413" t="s">
        <v>285</v>
      </c>
      <c r="D151" s="400" t="s">
        <v>617</v>
      </c>
      <c r="E151" s="400" t="s">
        <v>618</v>
      </c>
      <c r="F151" s="400" t="s">
        <v>619</v>
      </c>
      <c r="G151" s="400" t="s">
        <v>620</v>
      </c>
      <c r="H151" s="68" t="e">
        <f>SUM(#REF!,#REF!)</f>
        <v>#REF!</v>
      </c>
      <c r="I151" s="141">
        <f>I156+I157</f>
        <v>134528.27000000002</v>
      </c>
      <c r="J151" s="141">
        <f>J156+J157</f>
        <v>144240.96000000002</v>
      </c>
      <c r="K151" s="141">
        <f>K156+K157</f>
        <v>103668.8</v>
      </c>
      <c r="N151" s="345"/>
    </row>
    <row r="152" spans="1:14" ht="12.75" hidden="1" customHeight="1" x14ac:dyDescent="0.2">
      <c r="A152" s="546"/>
      <c r="B152" s="429"/>
      <c r="C152" s="108"/>
      <c r="D152" s="166"/>
      <c r="E152" s="166"/>
      <c r="F152" s="167"/>
      <c r="G152" s="167"/>
      <c r="H152" s="168"/>
      <c r="I152" s="169"/>
      <c r="J152" s="169"/>
      <c r="K152" s="169"/>
      <c r="N152" s="345"/>
    </row>
    <row r="153" spans="1:14" ht="12" hidden="1" customHeight="1" x14ac:dyDescent="0.2">
      <c r="A153" s="546"/>
      <c r="B153" s="429"/>
      <c r="C153" s="421"/>
      <c r="D153" s="166"/>
      <c r="E153" s="166"/>
      <c r="F153" s="167"/>
      <c r="G153" s="167"/>
      <c r="H153" s="168"/>
      <c r="I153" s="169"/>
      <c r="J153" s="169"/>
      <c r="K153" s="169"/>
      <c r="N153" s="341"/>
    </row>
    <row r="154" spans="1:14" ht="12.75" hidden="1" customHeight="1" x14ac:dyDescent="0.2">
      <c r="A154" s="546"/>
      <c r="B154" s="429"/>
      <c r="C154" s="108"/>
      <c r="D154" s="166"/>
      <c r="E154" s="166"/>
      <c r="F154" s="167"/>
      <c r="G154" s="167"/>
      <c r="H154" s="168"/>
      <c r="I154" s="169"/>
      <c r="J154" s="169"/>
      <c r="K154" s="169"/>
      <c r="N154" s="341"/>
    </row>
    <row r="155" spans="1:14" ht="15.75" hidden="1" customHeight="1" x14ac:dyDescent="0.2">
      <c r="A155" s="547"/>
      <c r="B155" s="430"/>
      <c r="C155" s="421"/>
      <c r="D155" s="433"/>
      <c r="E155" s="433"/>
      <c r="F155" s="170" t="s">
        <v>621</v>
      </c>
      <c r="G155" s="170"/>
      <c r="H155" s="171"/>
      <c r="I155" s="417"/>
      <c r="J155" s="417"/>
      <c r="K155" s="417"/>
      <c r="N155" s="341"/>
    </row>
    <row r="156" spans="1:14" ht="53.25" customHeight="1" x14ac:dyDescent="0.2">
      <c r="A156" s="408" t="s">
        <v>510</v>
      </c>
      <c r="B156" s="409" t="str">
        <f>'[2]Приложение № 7 (приложение № 6)'!B401</f>
        <v>Руководство и управление в сфере установленных функций органов государственной власти Приморского края</v>
      </c>
      <c r="C156" s="406" t="s">
        <v>285</v>
      </c>
      <c r="D156" s="420" t="s">
        <v>617</v>
      </c>
      <c r="E156" s="420" t="s">
        <v>618</v>
      </c>
      <c r="F156" s="418">
        <v>1730110030</v>
      </c>
      <c r="G156" s="375" t="s">
        <v>603</v>
      </c>
      <c r="H156" s="395"/>
      <c r="I156" s="416">
        <v>101938.27</v>
      </c>
      <c r="J156" s="416">
        <v>111650.96</v>
      </c>
      <c r="K156" s="416">
        <v>103668.8</v>
      </c>
      <c r="N156" s="344">
        <f>K156/J156</f>
        <v>0.92850791430723034</v>
      </c>
    </row>
    <row r="157" spans="1:14" ht="15.75" customHeight="1" x14ac:dyDescent="0.2">
      <c r="A157" s="526" t="str">
        <f>'[1]Приложение № 7 (приложение № 6)'!$A408:$IV408</f>
        <v>3.1.2.</v>
      </c>
      <c r="B157" s="542" t="str">
        <f>'[2]Приложение № 7 (приложение № 6)'!B408</f>
        <v>Расходы на совершенствование бюджетного процесса Приморского края</v>
      </c>
      <c r="C157" s="526" t="s">
        <v>285</v>
      </c>
      <c r="D157" s="531" t="s">
        <v>617</v>
      </c>
      <c r="E157" s="531" t="s">
        <v>618</v>
      </c>
      <c r="F157" s="531" t="s">
        <v>621</v>
      </c>
      <c r="G157" s="586" t="s">
        <v>622</v>
      </c>
      <c r="H157" s="564"/>
      <c r="I157" s="584">
        <v>32590</v>
      </c>
      <c r="J157" s="584">
        <v>32590</v>
      </c>
      <c r="K157" s="584">
        <v>0</v>
      </c>
      <c r="N157" s="344"/>
    </row>
    <row r="158" spans="1:14" ht="33.75" customHeight="1" x14ac:dyDescent="0.2">
      <c r="A158" s="529"/>
      <c r="B158" s="543"/>
      <c r="C158" s="529"/>
      <c r="D158" s="532"/>
      <c r="E158" s="532"/>
      <c r="F158" s="533"/>
      <c r="G158" s="532"/>
      <c r="H158" s="587"/>
      <c r="I158" s="585"/>
      <c r="J158" s="585"/>
      <c r="K158" s="585"/>
      <c r="N158" s="344"/>
    </row>
    <row r="159" spans="1:14" ht="38.25" customHeight="1" x14ac:dyDescent="0.2">
      <c r="A159" s="407" t="s">
        <v>507</v>
      </c>
      <c r="B159" s="421" t="str">
        <f>'[2]Приложение № 7 (приложение № 6)'!B415</f>
        <v>Основное мероприятие «Совершенствование межбюджетных отношений в Приморском крае»</v>
      </c>
      <c r="C159" s="413" t="s">
        <v>285</v>
      </c>
      <c r="D159" s="172">
        <v>752</v>
      </c>
      <c r="E159" s="400" t="s">
        <v>623</v>
      </c>
      <c r="F159" s="400" t="s">
        <v>624</v>
      </c>
      <c r="G159" s="400" t="s">
        <v>620</v>
      </c>
      <c r="H159" s="68" t="e">
        <f>SUM(H175,H177,H178,H180,H181,H183,H184,H186,H187,H189,#REF!)</f>
        <v>#REF!</v>
      </c>
      <c r="I159" s="173">
        <f>I175+I178+I181+I184+I187</f>
        <v>1642380.59</v>
      </c>
      <c r="J159" s="173">
        <f>J175+J178+J181+J184+J187</f>
        <v>2222412.9759999998</v>
      </c>
      <c r="K159" s="173">
        <f>K175+K178+K181+K184+K187</f>
        <v>2219750.14</v>
      </c>
      <c r="N159" s="344">
        <f t="shared" ref="N159:N220" si="3">K159/J159</f>
        <v>0.99880182665024198</v>
      </c>
    </row>
    <row r="160" spans="1:14" ht="15.75" hidden="1" customHeight="1" x14ac:dyDescent="0.2">
      <c r="A160" s="414"/>
      <c r="B160" s="422"/>
      <c r="C160" s="413"/>
      <c r="D160" s="174"/>
      <c r="E160" s="423" t="s">
        <v>625</v>
      </c>
      <c r="F160" s="400" t="s">
        <v>626</v>
      </c>
      <c r="G160" s="400" t="s">
        <v>627</v>
      </c>
      <c r="H160" s="419">
        <v>51894</v>
      </c>
      <c r="I160" s="428">
        <v>51894</v>
      </c>
      <c r="J160" s="428">
        <v>51894</v>
      </c>
      <c r="K160" s="428">
        <v>51894</v>
      </c>
      <c r="N160" s="344">
        <f t="shared" si="3"/>
        <v>1</v>
      </c>
    </row>
    <row r="161" spans="1:14" ht="15.75" hidden="1" customHeight="1" x14ac:dyDescent="0.2">
      <c r="A161" s="414"/>
      <c r="B161" s="422"/>
      <c r="C161" s="413"/>
      <c r="D161" s="174"/>
      <c r="E161" s="166"/>
      <c r="F161" s="400" t="s">
        <v>628</v>
      </c>
      <c r="G161" s="423" t="s">
        <v>629</v>
      </c>
      <c r="H161" s="175"/>
      <c r="I161" s="176"/>
      <c r="J161" s="176"/>
      <c r="K161" s="176"/>
      <c r="N161" s="344" t="e">
        <f t="shared" si="3"/>
        <v>#DIV/0!</v>
      </c>
    </row>
    <row r="162" spans="1:14" ht="15.75" hidden="1" customHeight="1" x14ac:dyDescent="0.2">
      <c r="A162" s="414"/>
      <c r="B162" s="422"/>
      <c r="C162" s="413"/>
      <c r="D162" s="174"/>
      <c r="E162" s="433"/>
      <c r="F162" s="400" t="s">
        <v>630</v>
      </c>
      <c r="G162" s="433"/>
      <c r="H162" s="126"/>
      <c r="I162" s="177"/>
      <c r="J162" s="177"/>
      <c r="K162" s="177"/>
      <c r="N162" s="344" t="e">
        <f t="shared" si="3"/>
        <v>#DIV/0!</v>
      </c>
    </row>
    <row r="163" spans="1:14" ht="15.75" hidden="1" customHeight="1" x14ac:dyDescent="0.2">
      <c r="A163" s="414"/>
      <c r="B163" s="422"/>
      <c r="C163" s="413"/>
      <c r="D163" s="174"/>
      <c r="E163" s="423" t="s">
        <v>625</v>
      </c>
      <c r="F163" s="400" t="s">
        <v>631</v>
      </c>
      <c r="G163" s="400" t="s">
        <v>627</v>
      </c>
      <c r="H163" s="419">
        <v>894930</v>
      </c>
      <c r="I163" s="428">
        <v>894930</v>
      </c>
      <c r="J163" s="428">
        <v>894930</v>
      </c>
      <c r="K163" s="428">
        <v>894930</v>
      </c>
      <c r="N163" s="344">
        <f t="shared" si="3"/>
        <v>1</v>
      </c>
    </row>
    <row r="164" spans="1:14" ht="15.75" hidden="1" customHeight="1" x14ac:dyDescent="0.2">
      <c r="A164" s="414"/>
      <c r="B164" s="422"/>
      <c r="C164" s="413"/>
      <c r="D164" s="174"/>
      <c r="E164" s="166"/>
      <c r="F164" s="400" t="s">
        <v>632</v>
      </c>
      <c r="G164" s="423" t="s">
        <v>629</v>
      </c>
      <c r="H164" s="175"/>
      <c r="I164" s="176"/>
      <c r="J164" s="176"/>
      <c r="K164" s="176"/>
      <c r="N164" s="344" t="e">
        <f t="shared" si="3"/>
        <v>#DIV/0!</v>
      </c>
    </row>
    <row r="165" spans="1:14" ht="15.75" hidden="1" customHeight="1" x14ac:dyDescent="0.2">
      <c r="A165" s="414"/>
      <c r="B165" s="422"/>
      <c r="C165" s="413"/>
      <c r="D165" s="174"/>
      <c r="E165" s="433"/>
      <c r="F165" s="400" t="s">
        <v>633</v>
      </c>
      <c r="G165" s="433"/>
      <c r="H165" s="126"/>
      <c r="I165" s="177"/>
      <c r="J165" s="177"/>
      <c r="K165" s="177"/>
      <c r="N165" s="344" t="e">
        <f t="shared" si="3"/>
        <v>#DIV/0!</v>
      </c>
    </row>
    <row r="166" spans="1:14" ht="15.75" hidden="1" customHeight="1" x14ac:dyDescent="0.2">
      <c r="A166" s="414"/>
      <c r="B166" s="422"/>
      <c r="C166" s="413"/>
      <c r="D166" s="174"/>
      <c r="E166" s="423" t="s">
        <v>634</v>
      </c>
      <c r="F166" s="400" t="s">
        <v>635</v>
      </c>
      <c r="G166" s="400" t="s">
        <v>636</v>
      </c>
      <c r="H166" s="419">
        <v>350000</v>
      </c>
      <c r="I166" s="428">
        <v>350000</v>
      </c>
      <c r="J166" s="428">
        <v>350000</v>
      </c>
      <c r="K166" s="428">
        <v>350000</v>
      </c>
      <c r="N166" s="344">
        <f t="shared" si="3"/>
        <v>1</v>
      </c>
    </row>
    <row r="167" spans="1:14" ht="15.75" hidden="1" customHeight="1" x14ac:dyDescent="0.2">
      <c r="A167" s="414"/>
      <c r="B167" s="422"/>
      <c r="C167" s="413"/>
      <c r="D167" s="174"/>
      <c r="E167" s="166"/>
      <c r="F167" s="400" t="s">
        <v>637</v>
      </c>
      <c r="G167" s="423" t="s">
        <v>638</v>
      </c>
      <c r="H167" s="175"/>
      <c r="I167" s="176"/>
      <c r="J167" s="176"/>
      <c r="K167" s="176"/>
      <c r="N167" s="344" t="e">
        <f t="shared" si="3"/>
        <v>#DIV/0!</v>
      </c>
    </row>
    <row r="168" spans="1:14" ht="15.75" hidden="1" customHeight="1" x14ac:dyDescent="0.2">
      <c r="A168" s="414"/>
      <c r="B168" s="422"/>
      <c r="C168" s="413"/>
      <c r="D168" s="174"/>
      <c r="E168" s="433"/>
      <c r="F168" s="400" t="s">
        <v>639</v>
      </c>
      <c r="G168" s="433"/>
      <c r="H168" s="126"/>
      <c r="I168" s="177"/>
      <c r="J168" s="177"/>
      <c r="K168" s="177"/>
      <c r="N168" s="344" t="e">
        <f t="shared" si="3"/>
        <v>#DIV/0!</v>
      </c>
    </row>
    <row r="169" spans="1:14" ht="15.75" hidden="1" customHeight="1" x14ac:dyDescent="0.2">
      <c r="A169" s="414"/>
      <c r="B169" s="422"/>
      <c r="C169" s="413"/>
      <c r="D169" s="174"/>
      <c r="E169" s="400" t="s">
        <v>634</v>
      </c>
      <c r="F169" s="400" t="s">
        <v>640</v>
      </c>
      <c r="G169" s="400" t="s">
        <v>636</v>
      </c>
      <c r="H169" s="419">
        <v>10000</v>
      </c>
      <c r="I169" s="428">
        <v>10000</v>
      </c>
      <c r="J169" s="428">
        <v>10000</v>
      </c>
      <c r="K169" s="428">
        <v>10000</v>
      </c>
      <c r="N169" s="344">
        <f t="shared" si="3"/>
        <v>1</v>
      </c>
    </row>
    <row r="170" spans="1:14" ht="15.75" hidden="1" customHeight="1" x14ac:dyDescent="0.2">
      <c r="A170" s="414"/>
      <c r="B170" s="422"/>
      <c r="C170" s="413"/>
      <c r="D170" s="174"/>
      <c r="E170" s="423" t="s">
        <v>641</v>
      </c>
      <c r="F170" s="400" t="s">
        <v>642</v>
      </c>
      <c r="G170" s="423" t="s">
        <v>643</v>
      </c>
      <c r="H170" s="175"/>
      <c r="I170" s="176"/>
      <c r="J170" s="176"/>
      <c r="K170" s="176"/>
      <c r="L170" s="178"/>
      <c r="N170" s="344" t="e">
        <f t="shared" si="3"/>
        <v>#DIV/0!</v>
      </c>
    </row>
    <row r="171" spans="1:14" ht="15.75" hidden="1" customHeight="1" x14ac:dyDescent="0.2">
      <c r="A171" s="414"/>
      <c r="B171" s="422"/>
      <c r="C171" s="413"/>
      <c r="D171" s="174"/>
      <c r="E171" s="433"/>
      <c r="F171" s="400" t="s">
        <v>644</v>
      </c>
      <c r="G171" s="433"/>
      <c r="H171" s="126"/>
      <c r="I171" s="177"/>
      <c r="J171" s="177"/>
      <c r="K171" s="177"/>
      <c r="L171" s="178"/>
      <c r="N171" s="344" t="e">
        <f t="shared" si="3"/>
        <v>#DIV/0!</v>
      </c>
    </row>
    <row r="172" spans="1:14" ht="15.75" hidden="1" customHeight="1" x14ac:dyDescent="0.2">
      <c r="A172" s="414"/>
      <c r="B172" s="422"/>
      <c r="C172" s="413"/>
      <c r="D172" s="174"/>
      <c r="E172" s="423" t="s">
        <v>641</v>
      </c>
      <c r="F172" s="400" t="s">
        <v>645</v>
      </c>
      <c r="G172" s="400" t="s">
        <v>646</v>
      </c>
      <c r="H172" s="419">
        <v>300045</v>
      </c>
      <c r="I172" s="428">
        <v>300045</v>
      </c>
      <c r="J172" s="428">
        <v>300045</v>
      </c>
      <c r="K172" s="428">
        <v>300045</v>
      </c>
      <c r="L172" s="165"/>
      <c r="N172" s="344">
        <f t="shared" si="3"/>
        <v>1</v>
      </c>
    </row>
    <row r="173" spans="1:14" ht="15.75" hidden="1" customHeight="1" x14ac:dyDescent="0.2">
      <c r="A173" s="414"/>
      <c r="B173" s="422"/>
      <c r="C173" s="413"/>
      <c r="D173" s="174"/>
      <c r="E173" s="166"/>
      <c r="F173" s="400" t="s">
        <v>647</v>
      </c>
      <c r="G173" s="423" t="s">
        <v>648</v>
      </c>
      <c r="H173" s="175"/>
      <c r="I173" s="176"/>
      <c r="J173" s="176"/>
      <c r="K173" s="176"/>
      <c r="L173" s="165"/>
      <c r="N173" s="344" t="e">
        <f t="shared" si="3"/>
        <v>#DIV/0!</v>
      </c>
    </row>
    <row r="174" spans="1:14" ht="15.75" hidden="1" customHeight="1" x14ac:dyDescent="0.2">
      <c r="A174" s="415"/>
      <c r="B174" s="403"/>
      <c r="C174" s="413"/>
      <c r="D174" s="179"/>
      <c r="E174" s="433"/>
      <c r="F174" s="400" t="s">
        <v>649</v>
      </c>
      <c r="G174" s="433"/>
      <c r="H174" s="126"/>
      <c r="I174" s="177"/>
      <c r="J174" s="177"/>
      <c r="K174" s="177"/>
      <c r="L174" s="165"/>
      <c r="N174" s="344" t="e">
        <f t="shared" si="3"/>
        <v>#DIV/0!</v>
      </c>
    </row>
    <row r="175" spans="1:14" ht="15.75" customHeight="1" x14ac:dyDescent="0.2">
      <c r="A175" s="526" t="str">
        <f>'[1]Приложение № 7 (приложение № 6)'!$A422:$IV422</f>
        <v>3.2.1.</v>
      </c>
      <c r="B175" s="542" t="str">
        <f>'[2]Приложение № 7 (приложение № 6)'!B422</f>
        <v>Выравнивание бюджетной обеспеченности поселений</v>
      </c>
      <c r="C175" s="526" t="s">
        <v>285</v>
      </c>
      <c r="D175" s="478">
        <v>752</v>
      </c>
      <c r="E175" s="478">
        <v>1401</v>
      </c>
      <c r="F175" s="531" t="s">
        <v>650</v>
      </c>
      <c r="G175" s="531" t="s">
        <v>629</v>
      </c>
      <c r="H175" s="564"/>
      <c r="I175" s="560">
        <v>51860.1</v>
      </c>
      <c r="J175" s="560">
        <v>51715.449000000001</v>
      </c>
      <c r="K175" s="560">
        <v>51141.22</v>
      </c>
      <c r="L175" s="165"/>
      <c r="N175" s="344">
        <f t="shared" si="3"/>
        <v>0.98889637407962949</v>
      </c>
    </row>
    <row r="176" spans="1:14" ht="15.75" customHeight="1" x14ac:dyDescent="0.2">
      <c r="A176" s="529"/>
      <c r="B176" s="543"/>
      <c r="C176" s="529"/>
      <c r="D176" s="496"/>
      <c r="E176" s="496"/>
      <c r="F176" s="565"/>
      <c r="G176" s="565"/>
      <c r="H176" s="538"/>
      <c r="I176" s="558"/>
      <c r="J176" s="588"/>
      <c r="K176" s="588"/>
      <c r="L176" s="165"/>
      <c r="N176" s="344"/>
    </row>
    <row r="177" spans="1:14" ht="25.5" customHeight="1" x14ac:dyDescent="0.2">
      <c r="A177" s="529"/>
      <c r="B177" s="543"/>
      <c r="C177" s="529"/>
      <c r="D177" s="496"/>
      <c r="E177" s="496"/>
      <c r="F177" s="566"/>
      <c r="G177" s="566"/>
      <c r="H177" s="425">
        <f>'[2]Приложение № 7 (приложение № 6)'!H424</f>
        <v>51894</v>
      </c>
      <c r="I177" s="561">
        <f>'[2]Приложение № 7 (приложение № 6)'!I424</f>
        <v>51894</v>
      </c>
      <c r="J177" s="589">
        <f>'[2]Приложение № 7 (приложение № 6)'!J424</f>
        <v>51894</v>
      </c>
      <c r="K177" s="589">
        <v>8649</v>
      </c>
      <c r="L177" s="165"/>
      <c r="N177" s="344"/>
    </row>
    <row r="178" spans="1:14" ht="15.75" customHeight="1" x14ac:dyDescent="0.2">
      <c r="A178" s="526" t="str">
        <f>'[1]Приложение № 7 (приложение № 6)'!A429</f>
        <v>3.2.2.</v>
      </c>
      <c r="B178" s="542" t="str">
        <f>'[2]Приложение № 7 (приложение № 6)'!B429</f>
        <v>Выравнивание бюджетной обеспеченности муниципальных районов (городских округов)</v>
      </c>
      <c r="C178" s="526" t="s">
        <v>285</v>
      </c>
      <c r="D178" s="478">
        <v>752</v>
      </c>
      <c r="E178" s="478">
        <v>1401</v>
      </c>
      <c r="F178" s="531" t="s">
        <v>651</v>
      </c>
      <c r="G178" s="531" t="s">
        <v>629</v>
      </c>
      <c r="H178" s="564"/>
      <c r="I178" s="560">
        <v>1032883.18</v>
      </c>
      <c r="J178" s="560">
        <v>1018620.07</v>
      </c>
      <c r="K178" s="560">
        <v>1018272</v>
      </c>
      <c r="L178" s="165"/>
      <c r="N178" s="344">
        <f t="shared" si="3"/>
        <v>0.99965829261542039</v>
      </c>
    </row>
    <row r="179" spans="1:14" ht="15.75" customHeight="1" x14ac:dyDescent="0.2">
      <c r="A179" s="529"/>
      <c r="B179" s="543"/>
      <c r="C179" s="529"/>
      <c r="D179" s="496"/>
      <c r="E179" s="496"/>
      <c r="F179" s="565" t="s">
        <v>632</v>
      </c>
      <c r="G179" s="565">
        <v>511</v>
      </c>
      <c r="H179" s="538"/>
      <c r="I179" s="558"/>
      <c r="J179" s="558"/>
      <c r="K179" s="582"/>
      <c r="L179" s="165"/>
      <c r="N179" s="344"/>
    </row>
    <row r="180" spans="1:14" ht="9" customHeight="1" x14ac:dyDescent="0.2">
      <c r="A180" s="527"/>
      <c r="B180" s="544"/>
      <c r="C180" s="527"/>
      <c r="D180" s="479"/>
      <c r="E180" s="479"/>
      <c r="F180" s="566" t="s">
        <v>630</v>
      </c>
      <c r="G180" s="566"/>
      <c r="H180" s="425">
        <f>'[2]Приложение № 7 (приложение № 6)'!H431</f>
        <v>894930</v>
      </c>
      <c r="I180" s="561">
        <f>'[2]Приложение № 7 (приложение № 6)'!I431</f>
        <v>894930</v>
      </c>
      <c r="J180" s="561">
        <f>'[2]Приложение № 7 (приложение № 6)'!J431</f>
        <v>894930</v>
      </c>
      <c r="K180" s="583">
        <v>158468</v>
      </c>
      <c r="L180" s="165"/>
      <c r="N180" s="344"/>
    </row>
    <row r="181" spans="1:14" ht="15.75" customHeight="1" x14ac:dyDescent="0.2">
      <c r="A181" s="526" t="str">
        <f>'[1]Приложение № 7 (приложение № 6)'!A436</f>
        <v>3.2.3.</v>
      </c>
      <c r="B181" s="542" t="str">
        <f>'[2]Приложение № 7 (приложение № 6)'!B436</f>
        <v>Обеспечение сбалансированности бюджетов муниципальных образований</v>
      </c>
      <c r="C181" s="526" t="s">
        <v>285</v>
      </c>
      <c r="D181" s="478">
        <v>752</v>
      </c>
      <c r="E181" s="478">
        <v>1402</v>
      </c>
      <c r="F181" s="531" t="s">
        <v>639</v>
      </c>
      <c r="G181" s="531" t="s">
        <v>638</v>
      </c>
      <c r="H181" s="564"/>
      <c r="I181" s="560">
        <v>250000</v>
      </c>
      <c r="J181" s="560">
        <v>850000</v>
      </c>
      <c r="K181" s="560">
        <v>850000</v>
      </c>
      <c r="L181" s="165"/>
      <c r="N181" s="344"/>
    </row>
    <row r="182" spans="1:14" ht="15.75" customHeight="1" x14ac:dyDescent="0.2">
      <c r="A182" s="529"/>
      <c r="B182" s="543"/>
      <c r="C182" s="529"/>
      <c r="D182" s="496"/>
      <c r="E182" s="496"/>
      <c r="F182" s="580"/>
      <c r="G182" s="580">
        <v>512</v>
      </c>
      <c r="H182" s="538"/>
      <c r="I182" s="558"/>
      <c r="J182" s="558"/>
      <c r="K182" s="582"/>
      <c r="L182" s="165"/>
      <c r="N182" s="344"/>
    </row>
    <row r="183" spans="1:14" ht="18.75" customHeight="1" x14ac:dyDescent="0.2">
      <c r="A183" s="527"/>
      <c r="B183" s="544"/>
      <c r="C183" s="527"/>
      <c r="D183" s="479"/>
      <c r="E183" s="479"/>
      <c r="F183" s="581"/>
      <c r="G183" s="581"/>
      <c r="H183" s="425">
        <f>'[2]Приложение № 7 (приложение № 6)'!H438</f>
        <v>250000</v>
      </c>
      <c r="I183" s="561">
        <f>'[2]Приложение № 7 (приложение № 6)'!I438</f>
        <v>250000</v>
      </c>
      <c r="J183" s="561">
        <f>'[2]Приложение № 7 (приложение № 6)'!J438</f>
        <v>250000</v>
      </c>
      <c r="K183" s="583">
        <v>0</v>
      </c>
      <c r="L183" s="165"/>
      <c r="N183" s="344"/>
    </row>
    <row r="184" spans="1:14" ht="15.75" customHeight="1" x14ac:dyDescent="0.2">
      <c r="A184" s="526" t="str">
        <f>'[1]Приложение № 7 (приложение № 6)'!A443</f>
        <v>3.2.4.</v>
      </c>
      <c r="B184" s="542" t="str">
        <f>'[2]Приложение № 7 (приложение № 6)'!B443</f>
        <v>Поощрение за достигнутые результаты в работе по повышению качества управления бюджетным процессом органами местного самоуправления</v>
      </c>
      <c r="C184" s="526" t="s">
        <v>285</v>
      </c>
      <c r="D184" s="478">
        <v>752</v>
      </c>
      <c r="E184" s="478">
        <v>1403</v>
      </c>
      <c r="F184" s="478" t="s">
        <v>644</v>
      </c>
      <c r="G184" s="478" t="s">
        <v>643</v>
      </c>
      <c r="H184" s="564"/>
      <c r="I184" s="568">
        <v>10000</v>
      </c>
      <c r="J184" s="568">
        <v>10000</v>
      </c>
      <c r="K184" s="568">
        <v>10000</v>
      </c>
      <c r="L184" s="165"/>
      <c r="N184" s="344"/>
    </row>
    <row r="185" spans="1:14" ht="15.75" customHeight="1" x14ac:dyDescent="0.2">
      <c r="A185" s="529"/>
      <c r="B185" s="543"/>
      <c r="C185" s="529"/>
      <c r="D185" s="496"/>
      <c r="E185" s="496">
        <v>1403</v>
      </c>
      <c r="F185" s="496" t="s">
        <v>642</v>
      </c>
      <c r="G185" s="496">
        <v>540</v>
      </c>
      <c r="H185" s="538"/>
      <c r="I185" s="569"/>
      <c r="J185" s="569"/>
      <c r="K185" s="569"/>
      <c r="L185" s="165"/>
      <c r="N185" s="344"/>
    </row>
    <row r="186" spans="1:14" ht="16.5" customHeight="1" x14ac:dyDescent="0.2">
      <c r="A186" s="527"/>
      <c r="B186" s="544"/>
      <c r="C186" s="527"/>
      <c r="D186" s="479"/>
      <c r="E186" s="479"/>
      <c r="F186" s="479"/>
      <c r="G186" s="479"/>
      <c r="H186" s="425">
        <f>'[2]Приложение № 7 (приложение № 6)'!H445</f>
        <v>10000</v>
      </c>
      <c r="I186" s="570">
        <f>'[2]Приложение № 7 (приложение № 6)'!I445</f>
        <v>10000</v>
      </c>
      <c r="J186" s="570">
        <f>'[2]Приложение № 7 (приложение № 6)'!J445</f>
        <v>10000</v>
      </c>
      <c r="K186" s="570">
        <v>0</v>
      </c>
      <c r="L186" s="165"/>
      <c r="N186" s="344"/>
    </row>
    <row r="187" spans="1:14" ht="23.25" customHeight="1" x14ac:dyDescent="0.2">
      <c r="A187" s="526" t="str">
        <f>'[1]Приложение № 7 (приложение № 6)'!A450</f>
        <v>3.2.5.</v>
      </c>
      <c r="B187" s="542" t="str">
        <f>'[2]Приложение № 7 (приложение № 6)'!B450</f>
        <v>Выравнивание бюджетной обеспеченности поселений, входящих в состав муниципальных районов</v>
      </c>
      <c r="C187" s="526" t="s">
        <v>285</v>
      </c>
      <c r="D187" s="478">
        <v>752</v>
      </c>
      <c r="E187" s="478">
        <v>1403</v>
      </c>
      <c r="F187" s="478" t="s">
        <v>649</v>
      </c>
      <c r="G187" s="478" t="s">
        <v>648</v>
      </c>
      <c r="H187" s="564"/>
      <c r="I187" s="568">
        <v>297637.31</v>
      </c>
      <c r="J187" s="568">
        <v>292077.45699999999</v>
      </c>
      <c r="K187" s="568">
        <v>290336.92</v>
      </c>
      <c r="L187" s="165"/>
      <c r="N187" s="344">
        <f t="shared" si="3"/>
        <v>0.99404083759877426</v>
      </c>
    </row>
    <row r="188" spans="1:14" ht="17.25" customHeight="1" x14ac:dyDescent="0.2">
      <c r="A188" s="529"/>
      <c r="B188" s="543"/>
      <c r="C188" s="529"/>
      <c r="D188" s="496"/>
      <c r="E188" s="567"/>
      <c r="F188" s="567" t="s">
        <v>647</v>
      </c>
      <c r="G188" s="567">
        <v>530</v>
      </c>
      <c r="H188" s="538"/>
      <c r="I188" s="569"/>
      <c r="J188" s="569"/>
      <c r="K188" s="569"/>
      <c r="L188" s="165"/>
      <c r="N188" s="344"/>
    </row>
    <row r="189" spans="1:14" ht="8.25" customHeight="1" x14ac:dyDescent="0.2">
      <c r="A189" s="527"/>
      <c r="B189" s="544"/>
      <c r="C189" s="527"/>
      <c r="D189" s="479"/>
      <c r="E189" s="501"/>
      <c r="F189" s="501"/>
      <c r="G189" s="501"/>
      <c r="H189" s="425">
        <f>'[2]Приложение № 7 (приложение № 6)'!H452</f>
        <v>300045</v>
      </c>
      <c r="I189" s="570">
        <f>'[2]Приложение № 7 (приложение № 6)'!I452</f>
        <v>300045</v>
      </c>
      <c r="J189" s="570">
        <f>'[2]Приложение № 7 (приложение № 6)'!J452</f>
        <v>300045</v>
      </c>
      <c r="K189" s="570">
        <v>0</v>
      </c>
      <c r="L189" s="165"/>
      <c r="N189" s="344"/>
    </row>
    <row r="190" spans="1:14" ht="25.5" customHeight="1" x14ac:dyDescent="0.2">
      <c r="A190" s="545" t="str">
        <f>'[1]Приложение № 7 (приложение № 6)'!A464</f>
        <v>3.3.</v>
      </c>
      <c r="B190" s="548" t="str">
        <f>'[2]Приложение № 7 (приложение № 6)'!B464</f>
        <v>Основное мероприятие «Совершенствование управления государственным долгом Приморского края»</v>
      </c>
      <c r="C190" s="545" t="s">
        <v>285</v>
      </c>
      <c r="D190" s="537">
        <v>752</v>
      </c>
      <c r="E190" s="537" t="s">
        <v>652</v>
      </c>
      <c r="F190" s="537" t="s">
        <v>653</v>
      </c>
      <c r="G190" s="537" t="s">
        <v>620</v>
      </c>
      <c r="H190" s="170"/>
      <c r="I190" s="557">
        <f>I197+I201</f>
        <v>994294.39999999991</v>
      </c>
      <c r="J190" s="557">
        <f>J197+J201</f>
        <v>150000.00200000001</v>
      </c>
      <c r="K190" s="534">
        <f>K197+K201</f>
        <v>3768.96</v>
      </c>
      <c r="L190" s="165"/>
      <c r="N190" s="344"/>
    </row>
    <row r="191" spans="1:14" ht="42" customHeight="1" x14ac:dyDescent="0.2">
      <c r="A191" s="574"/>
      <c r="B191" s="576"/>
      <c r="C191" s="578"/>
      <c r="D191" s="556"/>
      <c r="E191" s="556" t="s">
        <v>652</v>
      </c>
      <c r="F191" s="556"/>
      <c r="G191" s="556" t="s">
        <v>620</v>
      </c>
      <c r="H191" s="68">
        <f>SUM(H197,H199,H201,H203)</f>
        <v>994294.4</v>
      </c>
      <c r="I191" s="558"/>
      <c r="J191" s="558"/>
      <c r="K191" s="559"/>
      <c r="L191" s="165"/>
      <c r="N191" s="344"/>
    </row>
    <row r="192" spans="1:14" ht="15.75" hidden="1" customHeight="1" x14ac:dyDescent="0.2">
      <c r="A192" s="574"/>
      <c r="B192" s="576"/>
      <c r="C192" s="578"/>
      <c r="D192" s="167"/>
      <c r="E192" s="167"/>
      <c r="F192" s="400" t="s">
        <v>654</v>
      </c>
      <c r="G192" s="400" t="s">
        <v>655</v>
      </c>
      <c r="H192" s="425"/>
      <c r="I192" s="426"/>
      <c r="J192" s="426"/>
      <c r="K192" s="254"/>
      <c r="N192" s="344" t="e">
        <f t="shared" si="3"/>
        <v>#DIV/0!</v>
      </c>
    </row>
    <row r="193" spans="1:14" ht="17.25" hidden="1" customHeight="1" x14ac:dyDescent="0.2">
      <c r="A193" s="574"/>
      <c r="B193" s="576"/>
      <c r="C193" s="578"/>
      <c r="D193" s="167"/>
      <c r="E193" s="167"/>
      <c r="F193" s="400" t="s">
        <v>656</v>
      </c>
      <c r="G193" s="423" t="s">
        <v>657</v>
      </c>
      <c r="H193" s="419">
        <v>994175.1</v>
      </c>
      <c r="I193" s="410">
        <v>994175.1</v>
      </c>
      <c r="J193" s="410">
        <v>994175.1</v>
      </c>
      <c r="K193" s="428">
        <v>994175.1</v>
      </c>
      <c r="N193" s="344">
        <f t="shared" si="3"/>
        <v>1</v>
      </c>
    </row>
    <row r="194" spans="1:14" ht="17.25" hidden="1" customHeight="1" x14ac:dyDescent="0.2">
      <c r="A194" s="574"/>
      <c r="B194" s="576"/>
      <c r="C194" s="578"/>
      <c r="D194" s="167"/>
      <c r="E194" s="167"/>
      <c r="F194" s="423" t="s">
        <v>658</v>
      </c>
      <c r="G194" s="166"/>
      <c r="H194" s="126"/>
      <c r="I194" s="411"/>
      <c r="J194" s="411"/>
      <c r="K194" s="177"/>
      <c r="N194" s="344" t="e">
        <f t="shared" si="3"/>
        <v>#DIV/0!</v>
      </c>
    </row>
    <row r="195" spans="1:14" ht="17.25" hidden="1" customHeight="1" x14ac:dyDescent="0.2">
      <c r="A195" s="574"/>
      <c r="B195" s="576"/>
      <c r="C195" s="578"/>
      <c r="D195" s="167"/>
      <c r="E195" s="167"/>
      <c r="F195" s="423" t="s">
        <v>659</v>
      </c>
      <c r="G195" s="166"/>
      <c r="H195" s="419">
        <v>119.3</v>
      </c>
      <c r="I195" s="410">
        <v>119.3</v>
      </c>
      <c r="J195" s="410">
        <v>119.3</v>
      </c>
      <c r="K195" s="428">
        <v>119.3</v>
      </c>
      <c r="N195" s="344">
        <f t="shared" si="3"/>
        <v>1</v>
      </c>
    </row>
    <row r="196" spans="1:14" ht="17.25" hidden="1" customHeight="1" x14ac:dyDescent="0.2">
      <c r="A196" s="575"/>
      <c r="B196" s="577"/>
      <c r="C196" s="579"/>
      <c r="D196" s="170"/>
      <c r="E196" s="170"/>
      <c r="F196" s="423" t="s">
        <v>660</v>
      </c>
      <c r="G196" s="433"/>
      <c r="H196" s="126"/>
      <c r="I196" s="411"/>
      <c r="J196" s="411"/>
      <c r="K196" s="177"/>
      <c r="N196" s="344" t="e">
        <f t="shared" si="3"/>
        <v>#DIV/0!</v>
      </c>
    </row>
    <row r="197" spans="1:14" ht="17.25" customHeight="1" x14ac:dyDescent="0.2">
      <c r="A197" s="526" t="str">
        <f>'[1]Приложение № 7 (приложение № 6)'!A471</f>
        <v>3.3.1.</v>
      </c>
      <c r="B197" s="542" t="str">
        <f>'[2]Приложение № 7 (приложение № 6)'!B471</f>
        <v>Обслуживание государственного долга Приморского края (за исключением реструктурированной задолженности)</v>
      </c>
      <c r="C197" s="526" t="s">
        <v>285</v>
      </c>
      <c r="D197" s="531">
        <v>752</v>
      </c>
      <c r="E197" s="531" t="s">
        <v>652</v>
      </c>
      <c r="F197" s="571" t="s">
        <v>658</v>
      </c>
      <c r="G197" s="571" t="s">
        <v>657</v>
      </c>
      <c r="H197" s="554"/>
      <c r="I197" s="573">
        <v>990525.43999999994</v>
      </c>
      <c r="J197" s="573">
        <v>146231.04000000001</v>
      </c>
      <c r="K197" s="812">
        <v>0</v>
      </c>
      <c r="N197" s="344"/>
    </row>
    <row r="198" spans="1:14" ht="17.25" customHeight="1" x14ac:dyDescent="0.2">
      <c r="A198" s="529"/>
      <c r="B198" s="543"/>
      <c r="C198" s="529"/>
      <c r="D198" s="532"/>
      <c r="E198" s="532"/>
      <c r="F198" s="571"/>
      <c r="G198" s="571" t="s">
        <v>657</v>
      </c>
      <c r="H198" s="572">
        <f>'[1]Приложение № 7 (приложение № 6)'!H473</f>
        <v>994175.1</v>
      </c>
      <c r="I198" s="573">
        <f>'[1]Приложение № 7 (приложение № 6)'!I473</f>
        <v>994175.1</v>
      </c>
      <c r="J198" s="573">
        <f>'[1]Приложение № 7 (приложение № 6)'!J473</f>
        <v>994175.1</v>
      </c>
      <c r="K198" s="812">
        <f>'[1]Приложение № 7 (приложение № 6)'!K473</f>
        <v>994175.1</v>
      </c>
      <c r="N198" s="344"/>
    </row>
    <row r="199" spans="1:14" ht="16.5" customHeight="1" x14ac:dyDescent="0.2">
      <c r="A199" s="529"/>
      <c r="B199" s="543"/>
      <c r="C199" s="529"/>
      <c r="D199" s="532"/>
      <c r="E199" s="532"/>
      <c r="F199" s="571"/>
      <c r="G199" s="571" t="s">
        <v>657</v>
      </c>
      <c r="H199" s="554">
        <f>'[2]Приложение № 7 (приложение № 6)'!H473</f>
        <v>994175.1</v>
      </c>
      <c r="I199" s="573">
        <f>'[2]Приложение № 7 (приложение № 6)'!I473</f>
        <v>994175.1</v>
      </c>
      <c r="J199" s="573">
        <f>'[2]Приложение № 7 (приложение № 6)'!J473</f>
        <v>994175.1</v>
      </c>
      <c r="K199" s="812">
        <f>'[2]Приложение № 7 (приложение № 6)'!K473</f>
        <v>994175.1</v>
      </c>
      <c r="N199" s="344"/>
    </row>
    <row r="200" spans="1:14" ht="25.5" hidden="1" customHeight="1" x14ac:dyDescent="0.2">
      <c r="A200" s="529"/>
      <c r="B200" s="543"/>
      <c r="C200" s="529"/>
      <c r="D200" s="532"/>
      <c r="E200" s="532"/>
      <c r="F200" s="571"/>
      <c r="G200" s="571"/>
      <c r="H200" s="555">
        <v>119.3</v>
      </c>
      <c r="I200" s="573">
        <v>120.3</v>
      </c>
      <c r="J200" s="573">
        <v>121.3</v>
      </c>
      <c r="K200" s="812">
        <v>122.3</v>
      </c>
      <c r="N200" s="344">
        <f t="shared" si="3"/>
        <v>1.0082440230832646</v>
      </c>
    </row>
    <row r="201" spans="1:14" ht="17.25" customHeight="1" x14ac:dyDescent="0.2">
      <c r="A201" s="526" t="str">
        <f>'[1]Приложение № 7 (приложение № 6)'!A478</f>
        <v>3.3.2.</v>
      </c>
      <c r="B201" s="542" t="str">
        <f>'[2]Приложение № 7 (приложение № 6)'!B478</f>
        <v>Обслуживание государственного долга по реструктурированной задолженности по бюджетным кредитам Приморского края</v>
      </c>
      <c r="C201" s="526" t="s">
        <v>285</v>
      </c>
      <c r="D201" s="531">
        <v>752</v>
      </c>
      <c r="E201" s="531" t="s">
        <v>652</v>
      </c>
      <c r="F201" s="531" t="s">
        <v>661</v>
      </c>
      <c r="G201" s="531" t="s">
        <v>657</v>
      </c>
      <c r="H201" s="564"/>
      <c r="I201" s="560">
        <v>3768.96</v>
      </c>
      <c r="J201" s="560">
        <v>3768.962</v>
      </c>
      <c r="K201" s="562">
        <v>3768.96</v>
      </c>
      <c r="N201" s="344"/>
    </row>
    <row r="202" spans="1:14" ht="17.25" customHeight="1" x14ac:dyDescent="0.2">
      <c r="A202" s="529"/>
      <c r="B202" s="543"/>
      <c r="C202" s="529"/>
      <c r="D202" s="532"/>
      <c r="E202" s="532"/>
      <c r="F202" s="532"/>
      <c r="G202" s="556"/>
      <c r="H202" s="566"/>
      <c r="I202" s="558"/>
      <c r="J202" s="558"/>
      <c r="K202" s="559"/>
      <c r="N202" s="344"/>
    </row>
    <row r="203" spans="1:14" ht="16.5" customHeight="1" x14ac:dyDescent="0.2">
      <c r="A203" s="529"/>
      <c r="B203" s="543"/>
      <c r="C203" s="529"/>
      <c r="D203" s="532"/>
      <c r="E203" s="532"/>
      <c r="F203" s="532" t="s">
        <v>660</v>
      </c>
      <c r="G203" s="556"/>
      <c r="H203" s="564">
        <f>'[2]Приложение № 7 (приложение № 6)'!H480</f>
        <v>119.3</v>
      </c>
      <c r="I203" s="558">
        <f>'[2]Приложение № 7 (приложение № 6)'!I480</f>
        <v>119.3</v>
      </c>
      <c r="J203" s="558">
        <f>'[2]Приложение № 7 (приложение № 6)'!J480</f>
        <v>119.3</v>
      </c>
      <c r="K203" s="559">
        <f>'[2]Приложение № 7 (приложение № 6)'!K480</f>
        <v>119.3</v>
      </c>
      <c r="N203" s="344">
        <f t="shared" si="3"/>
        <v>1</v>
      </c>
    </row>
    <row r="204" spans="1:14" ht="17.25" hidden="1" customHeight="1" x14ac:dyDescent="0.2">
      <c r="A204" s="529"/>
      <c r="B204" s="543"/>
      <c r="C204" s="529"/>
      <c r="D204" s="532"/>
      <c r="E204" s="532"/>
      <c r="F204" s="532"/>
      <c r="G204" s="556"/>
      <c r="H204" s="565"/>
      <c r="I204" s="558"/>
      <c r="J204" s="558"/>
      <c r="K204" s="559"/>
      <c r="N204" s="344" t="e">
        <f t="shared" si="3"/>
        <v>#DIV/0!</v>
      </c>
    </row>
    <row r="205" spans="1:14" ht="18.75" customHeight="1" x14ac:dyDescent="0.2">
      <c r="A205" s="527"/>
      <c r="B205" s="544"/>
      <c r="C205" s="527"/>
      <c r="D205" s="533"/>
      <c r="E205" s="533"/>
      <c r="F205" s="533"/>
      <c r="G205" s="538"/>
      <c r="H205" s="538"/>
      <c r="I205" s="561"/>
      <c r="J205" s="561"/>
      <c r="K205" s="563"/>
      <c r="N205" s="344"/>
    </row>
    <row r="206" spans="1:14" ht="75.75" customHeight="1" x14ac:dyDescent="0.2">
      <c r="A206" s="382" t="s">
        <v>104</v>
      </c>
      <c r="B206" s="385" t="s">
        <v>1058</v>
      </c>
      <c r="C206" s="382" t="s">
        <v>244</v>
      </c>
      <c r="D206" s="180">
        <v>779</v>
      </c>
      <c r="E206" s="180" t="s">
        <v>600</v>
      </c>
      <c r="F206" s="180" t="s">
        <v>71</v>
      </c>
      <c r="G206" s="180" t="s">
        <v>71</v>
      </c>
      <c r="H206" s="181">
        <f>SUM(H208:H222)</f>
        <v>1618765.46</v>
      </c>
      <c r="I206" s="182">
        <f>I207+I213+I221</f>
        <v>1618765.4600000002</v>
      </c>
      <c r="J206" s="182">
        <f>J207+J213+J221</f>
        <v>1550125.77</v>
      </c>
      <c r="K206" s="182">
        <f>K207+K213+K221</f>
        <v>1439001.92</v>
      </c>
      <c r="L206" s="105">
        <f>K206/J206</f>
        <v>0.92831301036947467</v>
      </c>
      <c r="N206" s="344">
        <f t="shared" si="3"/>
        <v>0.92831301036947467</v>
      </c>
    </row>
    <row r="207" spans="1:14" ht="69.75" customHeight="1" x14ac:dyDescent="0.2">
      <c r="A207" s="382" t="s">
        <v>487</v>
      </c>
      <c r="B207" s="385" t="s">
        <v>662</v>
      </c>
      <c r="C207" s="382" t="s">
        <v>244</v>
      </c>
      <c r="D207" s="180" t="s">
        <v>572</v>
      </c>
      <c r="E207" s="180" t="s">
        <v>600</v>
      </c>
      <c r="F207" s="180" t="s">
        <v>663</v>
      </c>
      <c r="G207" s="180" t="s">
        <v>71</v>
      </c>
      <c r="H207" s="181"/>
      <c r="I207" s="182">
        <f>I208+I209+I210+I211+I212</f>
        <v>588764.38</v>
      </c>
      <c r="J207" s="182">
        <f>J208+J209+J210+J211+J212</f>
        <v>581895.61</v>
      </c>
      <c r="K207" s="182">
        <f>K208+K209+K210+K211+K212</f>
        <v>486719.88</v>
      </c>
      <c r="N207" s="344"/>
    </row>
    <row r="208" spans="1:14" ht="66" customHeight="1" x14ac:dyDescent="0.2">
      <c r="A208" s="183" t="s">
        <v>283</v>
      </c>
      <c r="B208" s="377" t="s">
        <v>282</v>
      </c>
      <c r="C208" s="388" t="s">
        <v>244</v>
      </c>
      <c r="D208" s="121">
        <v>779</v>
      </c>
      <c r="E208" s="121" t="s">
        <v>600</v>
      </c>
      <c r="F208" s="121" t="s">
        <v>664</v>
      </c>
      <c r="G208" s="142" t="s">
        <v>665</v>
      </c>
      <c r="H208" s="184">
        <v>114682.68</v>
      </c>
      <c r="I208" s="185">
        <v>114682.68</v>
      </c>
      <c r="J208" s="813">
        <v>124426.45</v>
      </c>
      <c r="K208" s="814">
        <v>107796.18</v>
      </c>
      <c r="N208" s="344">
        <f t="shared" si="3"/>
        <v>0.86634457544999477</v>
      </c>
    </row>
    <row r="209" spans="1:15" ht="79.5" customHeight="1" x14ac:dyDescent="0.2">
      <c r="A209" s="183" t="s">
        <v>271</v>
      </c>
      <c r="B209" s="377" t="s">
        <v>270</v>
      </c>
      <c r="C209" s="388" t="s">
        <v>244</v>
      </c>
      <c r="D209" s="136">
        <v>779</v>
      </c>
      <c r="E209" s="121" t="s">
        <v>600</v>
      </c>
      <c r="F209" s="121" t="s">
        <v>666</v>
      </c>
      <c r="G209" s="142" t="s">
        <v>667</v>
      </c>
      <c r="H209" s="187">
        <v>66337.11</v>
      </c>
      <c r="I209" s="188">
        <v>66337.11</v>
      </c>
      <c r="J209" s="815">
        <v>64360.63</v>
      </c>
      <c r="K209" s="815">
        <v>45007.4</v>
      </c>
      <c r="N209" s="344">
        <f t="shared" si="3"/>
        <v>0.69930017776395292</v>
      </c>
    </row>
    <row r="210" spans="1:15" ht="63.75" customHeight="1" x14ac:dyDescent="0.2">
      <c r="A210" s="183" t="s">
        <v>269</v>
      </c>
      <c r="B210" s="377" t="s">
        <v>268</v>
      </c>
      <c r="C210" s="388" t="s">
        <v>244</v>
      </c>
      <c r="D210" s="418" t="s">
        <v>572</v>
      </c>
      <c r="E210" s="418" t="s">
        <v>72</v>
      </c>
      <c r="F210" s="418" t="s">
        <v>668</v>
      </c>
      <c r="G210" s="189" t="s">
        <v>669</v>
      </c>
      <c r="H210" s="187">
        <v>339601.3</v>
      </c>
      <c r="I210" s="186">
        <v>339601.3</v>
      </c>
      <c r="J210" s="188">
        <v>325645.42</v>
      </c>
      <c r="K210" s="155">
        <v>266620.33</v>
      </c>
      <c r="N210" s="344">
        <f t="shared" si="3"/>
        <v>0.81874429555926209</v>
      </c>
    </row>
    <row r="211" spans="1:15" ht="99.75" customHeight="1" x14ac:dyDescent="0.2">
      <c r="A211" s="183" t="s">
        <v>267</v>
      </c>
      <c r="B211" s="377" t="s">
        <v>266</v>
      </c>
      <c r="C211" s="388" t="s">
        <v>244</v>
      </c>
      <c r="D211" s="418" t="s">
        <v>572</v>
      </c>
      <c r="E211" s="418" t="s">
        <v>72</v>
      </c>
      <c r="F211" s="418" t="s">
        <v>668</v>
      </c>
      <c r="G211" s="189" t="s">
        <v>670</v>
      </c>
      <c r="H211" s="187">
        <v>63993.29</v>
      </c>
      <c r="I211" s="186">
        <v>63993.29</v>
      </c>
      <c r="J211" s="814">
        <v>63313.11</v>
      </c>
      <c r="K211" s="815">
        <v>63313.11</v>
      </c>
      <c r="N211" s="344">
        <f t="shared" si="3"/>
        <v>1</v>
      </c>
    </row>
    <row r="212" spans="1:15" ht="205.5" customHeight="1" x14ac:dyDescent="0.2">
      <c r="A212" s="183" t="s">
        <v>265</v>
      </c>
      <c r="B212" s="377" t="s">
        <v>264</v>
      </c>
      <c r="C212" s="388" t="s">
        <v>244</v>
      </c>
      <c r="D212" s="418" t="s">
        <v>572</v>
      </c>
      <c r="E212" s="418" t="s">
        <v>72</v>
      </c>
      <c r="F212" s="418" t="s">
        <v>671</v>
      </c>
      <c r="G212" s="189" t="s">
        <v>670</v>
      </c>
      <c r="H212" s="187">
        <v>4150</v>
      </c>
      <c r="I212" s="186">
        <v>4150</v>
      </c>
      <c r="J212" s="814">
        <v>4150</v>
      </c>
      <c r="K212" s="815">
        <v>3982.86</v>
      </c>
      <c r="N212" s="344">
        <f t="shared" si="3"/>
        <v>0.95972530120481936</v>
      </c>
      <c r="O212" s="346" t="s">
        <v>921</v>
      </c>
    </row>
    <row r="213" spans="1:15" ht="107.25" customHeight="1" x14ac:dyDescent="0.2">
      <c r="A213" s="190" t="s">
        <v>480</v>
      </c>
      <c r="B213" s="191" t="s">
        <v>672</v>
      </c>
      <c r="C213" s="382" t="s">
        <v>244</v>
      </c>
      <c r="D213" s="423" t="s">
        <v>572</v>
      </c>
      <c r="E213" s="423" t="s">
        <v>600</v>
      </c>
      <c r="F213" s="423" t="s">
        <v>673</v>
      </c>
      <c r="G213" s="192" t="s">
        <v>620</v>
      </c>
      <c r="H213" s="181"/>
      <c r="I213" s="182">
        <f>I214+I215+I216+I217+I218+I219+I220</f>
        <v>1028196.99</v>
      </c>
      <c r="J213" s="182">
        <f>J214+J215+J216+J217+J218+J219+J220</f>
        <v>968230.15999999992</v>
      </c>
      <c r="K213" s="182">
        <f>K214+K215+K216+K217+K218+K219+K220</f>
        <v>952282.03999999992</v>
      </c>
      <c r="N213" s="344"/>
    </row>
    <row r="214" spans="1:15" ht="82.5" customHeight="1" x14ac:dyDescent="0.2">
      <c r="A214" s="183" t="s">
        <v>263</v>
      </c>
      <c r="B214" s="377" t="s">
        <v>262</v>
      </c>
      <c r="C214" s="388" t="s">
        <v>244</v>
      </c>
      <c r="D214" s="136">
        <v>779</v>
      </c>
      <c r="E214" s="136" t="s">
        <v>600</v>
      </c>
      <c r="F214" s="136" t="s">
        <v>674</v>
      </c>
      <c r="G214" s="142" t="s">
        <v>670</v>
      </c>
      <c r="H214" s="187">
        <v>782745.23</v>
      </c>
      <c r="I214" s="186">
        <v>782745.23</v>
      </c>
      <c r="J214" s="814">
        <v>777918.89</v>
      </c>
      <c r="K214" s="815">
        <v>777918.89</v>
      </c>
      <c r="N214" s="344">
        <f t="shared" si="3"/>
        <v>1</v>
      </c>
    </row>
    <row r="215" spans="1:15" ht="110.25" customHeight="1" x14ac:dyDescent="0.2">
      <c r="A215" s="183" t="s">
        <v>259</v>
      </c>
      <c r="B215" s="377" t="s">
        <v>258</v>
      </c>
      <c r="C215" s="388" t="s">
        <v>244</v>
      </c>
      <c r="D215" s="136">
        <v>779</v>
      </c>
      <c r="E215" s="136" t="s">
        <v>600</v>
      </c>
      <c r="F215" s="136" t="s">
        <v>675</v>
      </c>
      <c r="G215" s="121" t="s">
        <v>670</v>
      </c>
      <c r="H215" s="187">
        <v>93900</v>
      </c>
      <c r="I215" s="186">
        <v>93900</v>
      </c>
      <c r="J215" s="814">
        <v>29762.85</v>
      </c>
      <c r="K215" s="814">
        <v>25249.19</v>
      </c>
      <c r="N215" s="344">
        <f t="shared" si="3"/>
        <v>0.84834584053610462</v>
      </c>
    </row>
    <row r="216" spans="1:15" ht="49.5" customHeight="1" x14ac:dyDescent="0.2">
      <c r="A216" s="183" t="s">
        <v>257</v>
      </c>
      <c r="B216" s="377" t="s">
        <v>256</v>
      </c>
      <c r="C216" s="388" t="s">
        <v>244</v>
      </c>
      <c r="D216" s="136">
        <v>779</v>
      </c>
      <c r="E216" s="136" t="s">
        <v>600</v>
      </c>
      <c r="F216" s="136" t="s">
        <v>676</v>
      </c>
      <c r="G216" s="142" t="s">
        <v>670</v>
      </c>
      <c r="H216" s="187">
        <v>90961.47</v>
      </c>
      <c r="I216" s="186">
        <v>90961.47</v>
      </c>
      <c r="J216" s="814">
        <v>78336.201000000001</v>
      </c>
      <c r="K216" s="814">
        <v>77197.399999999994</v>
      </c>
      <c r="N216" s="344">
        <f t="shared" si="3"/>
        <v>0.98546264708445575</v>
      </c>
    </row>
    <row r="217" spans="1:15" ht="84" customHeight="1" x14ac:dyDescent="0.2">
      <c r="A217" s="183" t="s">
        <v>255</v>
      </c>
      <c r="B217" s="377" t="s">
        <v>254</v>
      </c>
      <c r="C217" s="388" t="s">
        <v>244</v>
      </c>
      <c r="D217" s="136" t="s">
        <v>572</v>
      </c>
      <c r="E217" s="136" t="s">
        <v>600</v>
      </c>
      <c r="F217" s="194" t="s">
        <v>677</v>
      </c>
      <c r="G217" s="194" t="s">
        <v>670</v>
      </c>
      <c r="H217" s="187">
        <v>2300</v>
      </c>
      <c r="I217" s="186">
        <v>2300</v>
      </c>
      <c r="J217" s="814">
        <v>2300</v>
      </c>
      <c r="K217" s="814">
        <v>2204</v>
      </c>
      <c r="N217" s="344">
        <f t="shared" si="3"/>
        <v>0.95826086956521739</v>
      </c>
    </row>
    <row r="218" spans="1:15" ht="45.75" customHeight="1" x14ac:dyDescent="0.2">
      <c r="A218" s="183" t="s">
        <v>253</v>
      </c>
      <c r="B218" s="377" t="s">
        <v>252</v>
      </c>
      <c r="C218" s="388" t="s">
        <v>244</v>
      </c>
      <c r="D218" s="136" t="s">
        <v>572</v>
      </c>
      <c r="E218" s="136" t="s">
        <v>72</v>
      </c>
      <c r="F218" s="194" t="s">
        <v>678</v>
      </c>
      <c r="G218" s="194" t="s">
        <v>670</v>
      </c>
      <c r="H218" s="187">
        <v>6500</v>
      </c>
      <c r="I218" s="186">
        <v>6500</v>
      </c>
      <c r="J218" s="186">
        <v>7000</v>
      </c>
      <c r="K218" s="816">
        <v>6499.5</v>
      </c>
      <c r="N218" s="344">
        <f t="shared" si="3"/>
        <v>0.92849999999999999</v>
      </c>
    </row>
    <row r="219" spans="1:15" ht="122.25" customHeight="1" x14ac:dyDescent="0.2">
      <c r="A219" s="183" t="s">
        <v>251</v>
      </c>
      <c r="B219" s="377" t="s">
        <v>250</v>
      </c>
      <c r="C219" s="388" t="s">
        <v>244</v>
      </c>
      <c r="D219" s="418" t="s">
        <v>572</v>
      </c>
      <c r="E219" s="418" t="s">
        <v>600</v>
      </c>
      <c r="F219" s="195" t="s">
        <v>674</v>
      </c>
      <c r="G219" s="196" t="s">
        <v>679</v>
      </c>
      <c r="H219" s="187">
        <v>51790.29</v>
      </c>
      <c r="I219" s="186">
        <v>51790.29</v>
      </c>
      <c r="J219" s="814">
        <v>63912.249000000003</v>
      </c>
      <c r="K219" s="815">
        <v>54566.99</v>
      </c>
      <c r="N219" s="344">
        <f t="shared" si="3"/>
        <v>0.8537798442987039</v>
      </c>
    </row>
    <row r="220" spans="1:15" ht="59.25" customHeight="1" x14ac:dyDescent="0.2">
      <c r="A220" s="183" t="s">
        <v>248</v>
      </c>
      <c r="B220" s="377" t="s">
        <v>247</v>
      </c>
      <c r="C220" s="388" t="s">
        <v>244</v>
      </c>
      <c r="D220" s="418" t="s">
        <v>572</v>
      </c>
      <c r="E220" s="418" t="s">
        <v>600</v>
      </c>
      <c r="F220" s="197" t="s">
        <v>680</v>
      </c>
      <c r="G220" s="196" t="s">
        <v>681</v>
      </c>
      <c r="H220" s="187">
        <v>0</v>
      </c>
      <c r="I220" s="186">
        <v>0</v>
      </c>
      <c r="J220" s="814">
        <v>8999.9699999999993</v>
      </c>
      <c r="K220" s="815">
        <v>8646.07</v>
      </c>
      <c r="N220" s="344">
        <f t="shared" si="3"/>
        <v>0.96067764670326683</v>
      </c>
    </row>
    <row r="221" spans="1:15" ht="59.25" customHeight="1" x14ac:dyDescent="0.2">
      <c r="A221" s="190" t="s">
        <v>468</v>
      </c>
      <c r="B221" s="191" t="s">
        <v>682</v>
      </c>
      <c r="C221" s="382" t="s">
        <v>244</v>
      </c>
      <c r="D221" s="423" t="s">
        <v>572</v>
      </c>
      <c r="E221" s="423" t="s">
        <v>600</v>
      </c>
      <c r="F221" s="198" t="s">
        <v>683</v>
      </c>
      <c r="G221" s="199" t="s">
        <v>620</v>
      </c>
      <c r="H221" s="181"/>
      <c r="I221" s="182">
        <f>I222</f>
        <v>1804.09</v>
      </c>
      <c r="J221" s="182">
        <f>J222</f>
        <v>0</v>
      </c>
      <c r="K221" s="182">
        <f>K222</f>
        <v>0</v>
      </c>
      <c r="N221" s="344"/>
    </row>
    <row r="222" spans="1:15" ht="147" customHeight="1" x14ac:dyDescent="0.2">
      <c r="A222" s="183" t="s">
        <v>246</v>
      </c>
      <c r="B222" s="377" t="s">
        <v>245</v>
      </c>
      <c r="C222" s="388" t="s">
        <v>244</v>
      </c>
      <c r="D222" s="136" t="s">
        <v>572</v>
      </c>
      <c r="E222" s="136" t="s">
        <v>600</v>
      </c>
      <c r="F222" s="194" t="s">
        <v>684</v>
      </c>
      <c r="G222" s="121" t="s">
        <v>670</v>
      </c>
      <c r="H222" s="187">
        <v>1804.09</v>
      </c>
      <c r="I222" s="186">
        <v>1804.09</v>
      </c>
      <c r="J222" s="186">
        <v>0</v>
      </c>
      <c r="K222" s="133">
        <v>0</v>
      </c>
      <c r="N222" s="344"/>
    </row>
    <row r="223" spans="1:15" ht="23.25" customHeight="1" x14ac:dyDescent="0.2">
      <c r="A223" s="545" t="str">
        <f>'[1]Приложение № 7 (приложение № 6)'!A590</f>
        <v>5.</v>
      </c>
      <c r="B223" s="548" t="str">
        <f>'Приложение № 5'!B514</f>
        <v>Подпрограмма № 5 "Поддержка социально ориентированных некоммерческих и иных общественных организаций в Приморском крае" на 2014-2018 годы *</v>
      </c>
      <c r="C223" s="407" t="s">
        <v>22</v>
      </c>
      <c r="D223" s="400" t="s">
        <v>71</v>
      </c>
      <c r="E223" s="400" t="s">
        <v>71</v>
      </c>
      <c r="F223" s="400" t="s">
        <v>71</v>
      </c>
      <c r="G223" s="400" t="s">
        <v>71</v>
      </c>
      <c r="H223" s="68">
        <f>SUM(H224:H228)</f>
        <v>24360</v>
      </c>
      <c r="I223" s="200">
        <f>I224+I225+I226+I227+I228</f>
        <v>24060</v>
      </c>
      <c r="J223" s="200">
        <f>J224+J225+J226+J227+J228</f>
        <v>24060</v>
      </c>
      <c r="K223" s="200">
        <f>K224+K225+K226+K227+K228</f>
        <v>14480</v>
      </c>
      <c r="N223" s="344"/>
    </row>
    <row r="224" spans="1:15" ht="36.75" customHeight="1" x14ac:dyDescent="0.2">
      <c r="A224" s="546"/>
      <c r="B224" s="549"/>
      <c r="C224" s="407" t="s">
        <v>213</v>
      </c>
      <c r="D224" s="400">
        <v>789</v>
      </c>
      <c r="E224" s="400" t="s">
        <v>71</v>
      </c>
      <c r="F224" s="400" t="s">
        <v>71</v>
      </c>
      <c r="G224" s="400" t="s">
        <v>71</v>
      </c>
      <c r="H224" s="68">
        <f>H230+H256</f>
        <v>23760</v>
      </c>
      <c r="I224" s="200">
        <f>I230+I256</f>
        <v>23460</v>
      </c>
      <c r="J224" s="200">
        <f>J230+J256</f>
        <v>23460</v>
      </c>
      <c r="K224" s="200">
        <f>K230+K256</f>
        <v>14480</v>
      </c>
      <c r="N224" s="344"/>
    </row>
    <row r="225" spans="1:14" ht="124.5" customHeight="1" x14ac:dyDescent="0.2">
      <c r="A225" s="546"/>
      <c r="B225" s="549"/>
      <c r="C225" s="407" t="s">
        <v>685</v>
      </c>
      <c r="D225" s="400">
        <v>785</v>
      </c>
      <c r="E225" s="400" t="s">
        <v>71</v>
      </c>
      <c r="F225" s="400" t="s">
        <v>71</v>
      </c>
      <c r="G225" s="400" t="s">
        <v>71</v>
      </c>
      <c r="H225" s="68">
        <f>H231</f>
        <v>600</v>
      </c>
      <c r="I225" s="200">
        <f>I231</f>
        <v>600</v>
      </c>
      <c r="J225" s="200">
        <f>J231</f>
        <v>600</v>
      </c>
      <c r="K225" s="200">
        <f>K231</f>
        <v>0</v>
      </c>
      <c r="M225" s="193"/>
      <c r="N225" s="344"/>
    </row>
    <row r="226" spans="1:14" ht="48" customHeight="1" x14ac:dyDescent="0.2">
      <c r="A226" s="546"/>
      <c r="B226" s="549"/>
      <c r="C226" s="407" t="s">
        <v>686</v>
      </c>
      <c r="D226" s="400" t="s">
        <v>572</v>
      </c>
      <c r="E226" s="400" t="s">
        <v>71</v>
      </c>
      <c r="F226" s="400" t="s">
        <v>71</v>
      </c>
      <c r="G226" s="400" t="s">
        <v>71</v>
      </c>
      <c r="H226" s="68">
        <v>0</v>
      </c>
      <c r="I226" s="200">
        <f>I248</f>
        <v>0</v>
      </c>
      <c r="J226" s="200">
        <f>J248</f>
        <v>0</v>
      </c>
      <c r="K226" s="200">
        <f>K248</f>
        <v>0</v>
      </c>
      <c r="N226" s="344"/>
    </row>
    <row r="227" spans="1:14" ht="47.25" customHeight="1" x14ac:dyDescent="0.2">
      <c r="A227" s="546"/>
      <c r="B227" s="549"/>
      <c r="C227" s="407" t="s">
        <v>582</v>
      </c>
      <c r="D227" s="400" t="s">
        <v>583</v>
      </c>
      <c r="E227" s="400" t="s">
        <v>71</v>
      </c>
      <c r="F227" s="400" t="s">
        <v>71</v>
      </c>
      <c r="G227" s="400" t="s">
        <v>71</v>
      </c>
      <c r="H227" s="68">
        <v>0</v>
      </c>
      <c r="I227" s="200">
        <f>I250</f>
        <v>0</v>
      </c>
      <c r="J227" s="200">
        <f>J250</f>
        <v>0</v>
      </c>
      <c r="K227" s="200">
        <f>K250</f>
        <v>0</v>
      </c>
      <c r="M227" s="193"/>
      <c r="N227" s="344"/>
    </row>
    <row r="228" spans="1:14" ht="33.75" customHeight="1" x14ac:dyDescent="0.2">
      <c r="A228" s="547"/>
      <c r="B228" s="550"/>
      <c r="C228" s="407" t="s">
        <v>687</v>
      </c>
      <c r="D228" s="400" t="s">
        <v>688</v>
      </c>
      <c r="E228" s="400" t="s">
        <v>71</v>
      </c>
      <c r="F228" s="400" t="s">
        <v>71</v>
      </c>
      <c r="G228" s="400" t="s">
        <v>71</v>
      </c>
      <c r="H228" s="68">
        <v>0</v>
      </c>
      <c r="I228" s="200">
        <f>I252</f>
        <v>0</v>
      </c>
      <c r="J228" s="200">
        <f>J252</f>
        <v>0</v>
      </c>
      <c r="K228" s="200">
        <f>K252</f>
        <v>0</v>
      </c>
      <c r="N228" s="344"/>
    </row>
    <row r="229" spans="1:14" ht="26.25" hidden="1" customHeight="1" x14ac:dyDescent="0.2">
      <c r="A229" s="545" t="str">
        <f>'[1]Приложение № 7 (приложение № 6)'!A598</f>
        <v>5.1.</v>
      </c>
      <c r="B229" s="551" t="str">
        <f>'[1]Приложение № 7 (приложение № 6)'!B598</f>
        <v>Основное мероприятие «Поддержка социально ориентированных некоммерческих организаций в Приморском крае»</v>
      </c>
      <c r="C229" s="545" t="s">
        <v>213</v>
      </c>
      <c r="D229" s="400" t="s">
        <v>689</v>
      </c>
      <c r="E229" s="400" t="s">
        <v>690</v>
      </c>
      <c r="F229" s="400" t="s">
        <v>71</v>
      </c>
      <c r="G229" s="400" t="s">
        <v>71</v>
      </c>
      <c r="H229" s="68"/>
      <c r="I229" s="200"/>
      <c r="J229" s="200"/>
      <c r="K229" s="200"/>
      <c r="N229" s="344" t="e">
        <f t="shared" ref="N229:N260" si="4">K229/J229</f>
        <v>#DIV/0!</v>
      </c>
    </row>
    <row r="230" spans="1:14" ht="33.75" customHeight="1" x14ac:dyDescent="0.2">
      <c r="A230" s="546"/>
      <c r="B230" s="552"/>
      <c r="C230" s="547"/>
      <c r="D230" s="400" t="s">
        <v>689</v>
      </c>
      <c r="E230" s="400" t="s">
        <v>690</v>
      </c>
      <c r="F230" s="400" t="s">
        <v>691</v>
      </c>
      <c r="G230" s="400" t="s">
        <v>575</v>
      </c>
      <c r="H230" s="68">
        <v>4700</v>
      </c>
      <c r="I230" s="200">
        <f>I234+I235</f>
        <v>4400</v>
      </c>
      <c r="J230" s="200">
        <f>J234+J235</f>
        <v>4400</v>
      </c>
      <c r="K230" s="200">
        <f>K234+K235</f>
        <v>0</v>
      </c>
      <c r="N230" s="344"/>
    </row>
    <row r="231" spans="1:14" ht="12.75" customHeight="1" x14ac:dyDescent="0.2">
      <c r="A231" s="546"/>
      <c r="B231" s="552"/>
      <c r="C231" s="545" t="s">
        <v>685</v>
      </c>
      <c r="D231" s="537" t="s">
        <v>692</v>
      </c>
      <c r="E231" s="537" t="s">
        <v>600</v>
      </c>
      <c r="F231" s="537" t="s">
        <v>691</v>
      </c>
      <c r="G231" s="537" t="s">
        <v>575</v>
      </c>
      <c r="H231" s="540">
        <f>SUM(H236,H237)</f>
        <v>600</v>
      </c>
      <c r="I231" s="534">
        <f>I237</f>
        <v>600</v>
      </c>
      <c r="J231" s="534">
        <f>J237</f>
        <v>600</v>
      </c>
      <c r="K231" s="534">
        <f>K237</f>
        <v>0</v>
      </c>
      <c r="N231" s="344"/>
    </row>
    <row r="232" spans="1:14" ht="116.25" customHeight="1" x14ac:dyDescent="0.2">
      <c r="A232" s="547"/>
      <c r="B232" s="553"/>
      <c r="C232" s="547"/>
      <c r="D232" s="538"/>
      <c r="E232" s="538" t="s">
        <v>600</v>
      </c>
      <c r="F232" s="538" t="s">
        <v>691</v>
      </c>
      <c r="G232" s="539" t="s">
        <v>575</v>
      </c>
      <c r="H232" s="541"/>
      <c r="I232" s="535"/>
      <c r="J232" s="535"/>
      <c r="K232" s="535"/>
      <c r="N232" s="344"/>
    </row>
    <row r="233" spans="1:14" ht="27" hidden="1" customHeight="1" x14ac:dyDescent="0.2">
      <c r="A233" s="526" t="str">
        <f>'[1]Приложение № 7 (приложение № 6)'!A606</f>
        <v>5.1.1.</v>
      </c>
      <c r="B233" s="474" t="str">
        <f>'[1]Приложение № 7 (приложение № 6)'!B606</f>
        <v>Проведение социологического опроса по вопросам и проблемам деятельности СО НКО</v>
      </c>
      <c r="C233" s="526" t="s">
        <v>236</v>
      </c>
      <c r="D233" s="424">
        <v>789</v>
      </c>
      <c r="E233" s="424" t="s">
        <v>690</v>
      </c>
      <c r="F233" s="424" t="s">
        <v>693</v>
      </c>
      <c r="G233" s="424" t="s">
        <v>579</v>
      </c>
      <c r="H233" s="425"/>
      <c r="I233" s="254"/>
      <c r="J233" s="254"/>
      <c r="K233" s="254"/>
      <c r="N233" s="344" t="e">
        <f t="shared" si="4"/>
        <v>#DIV/0!</v>
      </c>
    </row>
    <row r="234" spans="1:14" ht="39" customHeight="1" x14ac:dyDescent="0.2">
      <c r="A234" s="527"/>
      <c r="B234" s="528"/>
      <c r="C234" s="527"/>
      <c r="D234" s="424">
        <v>789</v>
      </c>
      <c r="E234" s="424" t="s">
        <v>690</v>
      </c>
      <c r="F234" s="424" t="s">
        <v>694</v>
      </c>
      <c r="G234" s="424" t="s">
        <v>579</v>
      </c>
      <c r="H234" s="126">
        <f>'[1]Приложение № 7 (приложение № 6)'!H608</f>
        <v>300</v>
      </c>
      <c r="I234" s="177">
        <v>0</v>
      </c>
      <c r="J234" s="177">
        <v>0</v>
      </c>
      <c r="K234" s="177">
        <v>0</v>
      </c>
      <c r="N234" s="344"/>
    </row>
    <row r="235" spans="1:14" ht="47.25" customHeight="1" x14ac:dyDescent="0.2">
      <c r="A235" s="526" t="str">
        <f>'[1]Приложение № 7 (приложение № 6)'!A613</f>
        <v>5.1.2.</v>
      </c>
      <c r="B235" s="474" t="str">
        <f>'[1]Приложение № 7 (приложение № 6)'!B613</f>
        <v>Финансовая поддержка СО НКО путем предоставления субсидий из краевого бюджета на частичное возмещение расходов по реализации общественно значимых программ (проектов) по направлениям деятельности:</v>
      </c>
      <c r="C235" s="408" t="s">
        <v>236</v>
      </c>
      <c r="D235" s="424">
        <v>789</v>
      </c>
      <c r="E235" s="424" t="s">
        <v>690</v>
      </c>
      <c r="F235" s="424" t="s">
        <v>695</v>
      </c>
      <c r="G235" s="424" t="s">
        <v>575</v>
      </c>
      <c r="H235" s="425"/>
      <c r="I235" s="254">
        <f>I239+I241+I243+I245</f>
        <v>4400</v>
      </c>
      <c r="J235" s="254">
        <f>J239+J241+J243+J245</f>
        <v>4400</v>
      </c>
      <c r="K235" s="254">
        <f>K239+K241+K243+K245</f>
        <v>0</v>
      </c>
      <c r="L235" s="254">
        <f>L239+L241+L243+L245</f>
        <v>0</v>
      </c>
      <c r="M235" s="254">
        <f>M239+M241+M243+M245</f>
        <v>0</v>
      </c>
      <c r="N235" s="344">
        <f t="shared" si="4"/>
        <v>0</v>
      </c>
    </row>
    <row r="236" spans="1:14" ht="13.5" hidden="1" customHeight="1" x14ac:dyDescent="0.2">
      <c r="A236" s="529"/>
      <c r="B236" s="530"/>
      <c r="C236" s="536" t="s">
        <v>685</v>
      </c>
      <c r="D236" s="424">
        <v>785</v>
      </c>
      <c r="E236" s="424" t="s">
        <v>600</v>
      </c>
      <c r="F236" s="424" t="s">
        <v>696</v>
      </c>
      <c r="G236" s="424" t="s">
        <v>575</v>
      </c>
      <c r="H236" s="425"/>
      <c r="I236" s="254"/>
      <c r="J236" s="254"/>
      <c r="K236" s="254"/>
      <c r="N236" s="344" t="e">
        <f t="shared" si="4"/>
        <v>#DIV/0!</v>
      </c>
    </row>
    <row r="237" spans="1:14" ht="119.25" customHeight="1" x14ac:dyDescent="0.2">
      <c r="A237" s="527"/>
      <c r="B237" s="528"/>
      <c r="C237" s="536"/>
      <c r="D237" s="424" t="s">
        <v>692</v>
      </c>
      <c r="E237" s="424" t="s">
        <v>690</v>
      </c>
      <c r="F237" s="424" t="s">
        <v>695</v>
      </c>
      <c r="G237" s="424" t="s">
        <v>575</v>
      </c>
      <c r="H237" s="126">
        <f>'[1]Приложение № 7 (приложение № 6)'!H616</f>
        <v>600</v>
      </c>
      <c r="I237" s="177">
        <f>I247</f>
        <v>600</v>
      </c>
      <c r="J237" s="177">
        <f>J247</f>
        <v>600</v>
      </c>
      <c r="K237" s="177">
        <f>K247</f>
        <v>0</v>
      </c>
      <c r="N237" s="344"/>
    </row>
    <row r="238" spans="1:14" ht="3" hidden="1" customHeight="1" x14ac:dyDescent="0.2">
      <c r="A238" s="526" t="str">
        <f>'[1]Приложение № 7 (приложение № 6)'!A621</f>
        <v>5.1.2.1.</v>
      </c>
      <c r="B238" s="474" t="str">
        <f>'[1]Приложение № 7 (приложение № 6)'!B621</f>
        <v>Социальная адаптация инвалидов и их семей</v>
      </c>
      <c r="C238" s="526" t="s">
        <v>236</v>
      </c>
      <c r="D238" s="424">
        <v>789</v>
      </c>
      <c r="E238" s="424" t="s">
        <v>690</v>
      </c>
      <c r="F238" s="424" t="s">
        <v>696</v>
      </c>
      <c r="G238" s="424" t="s">
        <v>575</v>
      </c>
      <c r="H238" s="425"/>
      <c r="I238" s="254"/>
      <c r="J238" s="254"/>
      <c r="K238" s="254"/>
      <c r="N238" s="344" t="e">
        <f t="shared" si="4"/>
        <v>#DIV/0!</v>
      </c>
    </row>
    <row r="239" spans="1:14" ht="33.75" customHeight="1" x14ac:dyDescent="0.2">
      <c r="A239" s="527"/>
      <c r="B239" s="528"/>
      <c r="C239" s="527"/>
      <c r="D239" s="424">
        <v>789</v>
      </c>
      <c r="E239" s="424" t="s">
        <v>690</v>
      </c>
      <c r="F239" s="424" t="s">
        <v>695</v>
      </c>
      <c r="G239" s="424" t="s">
        <v>575</v>
      </c>
      <c r="H239" s="126">
        <f>'[1]Приложение № 7 (приложение № 6)'!H623</f>
        <v>1100</v>
      </c>
      <c r="I239" s="177">
        <v>1100</v>
      </c>
      <c r="J239" s="177">
        <v>1100</v>
      </c>
      <c r="K239" s="177">
        <v>0</v>
      </c>
      <c r="N239" s="344"/>
    </row>
    <row r="240" spans="1:14" ht="15.75" hidden="1" x14ac:dyDescent="0.2">
      <c r="A240" s="526" t="str">
        <f>'[1]Приложение № 7 (приложение № 6)'!A628</f>
        <v>5.1.2.2.</v>
      </c>
      <c r="B240" s="474" t="str">
        <f>'[1]Приложение № 7 (приложение № 6)'!B628</f>
        <v>Укрепление межнациональных, межэтнических и межконфессиональных отношений, профилактика экстремизма и ксенофобии</v>
      </c>
      <c r="C240" s="526" t="s">
        <v>236</v>
      </c>
      <c r="D240" s="424">
        <v>789</v>
      </c>
      <c r="E240" s="424" t="s">
        <v>690</v>
      </c>
      <c r="F240" s="424" t="s">
        <v>696</v>
      </c>
      <c r="G240" s="424" t="s">
        <v>575</v>
      </c>
      <c r="H240" s="425"/>
      <c r="I240" s="254"/>
      <c r="J240" s="254"/>
      <c r="K240" s="254"/>
      <c r="N240" s="344" t="e">
        <f t="shared" si="4"/>
        <v>#DIV/0!</v>
      </c>
    </row>
    <row r="241" spans="1:14" ht="48" customHeight="1" x14ac:dyDescent="0.2">
      <c r="A241" s="527"/>
      <c r="B241" s="528"/>
      <c r="C241" s="527"/>
      <c r="D241" s="424">
        <v>789</v>
      </c>
      <c r="E241" s="424" t="s">
        <v>690</v>
      </c>
      <c r="F241" s="424" t="s">
        <v>695</v>
      </c>
      <c r="G241" s="424" t="s">
        <v>575</v>
      </c>
      <c r="H241" s="126">
        <f>'[1]Приложение № 7 (приложение № 6)'!H630</f>
        <v>1100</v>
      </c>
      <c r="I241" s="177">
        <v>1100</v>
      </c>
      <c r="J241" s="177">
        <v>1100</v>
      </c>
      <c r="K241" s="177">
        <v>0</v>
      </c>
      <c r="N241" s="344"/>
    </row>
    <row r="242" spans="1:14" ht="15.75" hidden="1" x14ac:dyDescent="0.2">
      <c r="A242" s="526" t="str">
        <f>'[1]Приложение № 7 (приложение № 6)'!A635</f>
        <v>5.1.2.3.</v>
      </c>
      <c r="B242" s="474" t="str">
        <f>'[1]Приложение № 7 (приложение № 6)'!B635</f>
        <v>Развитие институтов гражданского общества</v>
      </c>
      <c r="C242" s="526" t="s">
        <v>236</v>
      </c>
      <c r="D242" s="424">
        <v>789</v>
      </c>
      <c r="E242" s="424" t="s">
        <v>690</v>
      </c>
      <c r="F242" s="424" t="s">
        <v>696</v>
      </c>
      <c r="G242" s="424" t="s">
        <v>575</v>
      </c>
      <c r="H242" s="425"/>
      <c r="I242" s="177">
        <v>0</v>
      </c>
      <c r="J242" s="177">
        <v>0</v>
      </c>
      <c r="K242" s="254"/>
      <c r="N242" s="344" t="e">
        <f t="shared" si="4"/>
        <v>#DIV/0!</v>
      </c>
    </row>
    <row r="243" spans="1:14" ht="33" customHeight="1" x14ac:dyDescent="0.2">
      <c r="A243" s="527"/>
      <c r="B243" s="528"/>
      <c r="C243" s="527"/>
      <c r="D243" s="424">
        <v>789</v>
      </c>
      <c r="E243" s="424" t="s">
        <v>690</v>
      </c>
      <c r="F243" s="424" t="s">
        <v>695</v>
      </c>
      <c r="G243" s="424" t="s">
        <v>575</v>
      </c>
      <c r="H243" s="126">
        <f>'[1]Приложение № 7 (приложение № 6)'!H630</f>
        <v>1100</v>
      </c>
      <c r="I243" s="177">
        <v>1100</v>
      </c>
      <c r="J243" s="177">
        <v>1100</v>
      </c>
      <c r="K243" s="177">
        <v>0</v>
      </c>
      <c r="N243" s="344"/>
    </row>
    <row r="244" spans="1:14" ht="15.75" hidden="1" x14ac:dyDescent="0.2">
      <c r="A244" s="526" t="str">
        <f>'[1]Приложение № 7 (приложение № 6)'!A642</f>
        <v>5.1.2.4.</v>
      </c>
      <c r="B244" s="474" t="str">
        <f>'[1]Приложение № 7 (приложение № 6)'!B642</f>
        <v>Гражданско-патриотическое воспитание, краеведение</v>
      </c>
      <c r="C244" s="526" t="s">
        <v>236</v>
      </c>
      <c r="D244" s="424">
        <v>789</v>
      </c>
      <c r="E244" s="424" t="s">
        <v>690</v>
      </c>
      <c r="F244" s="424" t="s">
        <v>696</v>
      </c>
      <c r="G244" s="424" t="s">
        <v>575</v>
      </c>
      <c r="H244" s="425"/>
      <c r="I244" s="177">
        <v>0</v>
      </c>
      <c r="J244" s="177">
        <v>0</v>
      </c>
      <c r="K244" s="254"/>
      <c r="N244" s="344" t="e">
        <f t="shared" si="4"/>
        <v>#DIV/0!</v>
      </c>
    </row>
    <row r="245" spans="1:14" ht="37.5" customHeight="1" x14ac:dyDescent="0.2">
      <c r="A245" s="527"/>
      <c r="B245" s="528"/>
      <c r="C245" s="527"/>
      <c r="D245" s="424">
        <v>789</v>
      </c>
      <c r="E245" s="424" t="s">
        <v>690</v>
      </c>
      <c r="F245" s="424" t="s">
        <v>695</v>
      </c>
      <c r="G245" s="424" t="s">
        <v>575</v>
      </c>
      <c r="H245" s="126">
        <f>'[1]Приложение № 7 (приложение № 6)'!H644</f>
        <v>1100</v>
      </c>
      <c r="I245" s="177">
        <v>1100</v>
      </c>
      <c r="J245" s="177">
        <v>1100</v>
      </c>
      <c r="K245" s="177">
        <v>0</v>
      </c>
      <c r="N245" s="344"/>
    </row>
    <row r="246" spans="1:14" ht="45.75" hidden="1" customHeight="1" x14ac:dyDescent="0.2">
      <c r="A246" s="526" t="str">
        <f>'[1]Приложение № 7 (приложение № 6)'!A649</f>
        <v>5.1.2.5.</v>
      </c>
      <c r="B246" s="474" t="str">
        <f>'[1]Приложение № 7 (приложение № 6)'!B649</f>
        <v>Профилактика незаконного потребления наркотических средств и психотропных веществ, наркомании, социальная реабилитация, социальная и трудовая реинтеграция лиц, потребляющих наркотические средства или психотропные вещества</v>
      </c>
      <c r="C246" s="526" t="s">
        <v>685</v>
      </c>
      <c r="D246" s="424">
        <v>785</v>
      </c>
      <c r="E246" s="424" t="s">
        <v>600</v>
      </c>
      <c r="F246" s="424" t="s">
        <v>696</v>
      </c>
      <c r="G246" s="424" t="s">
        <v>575</v>
      </c>
      <c r="H246" s="425"/>
      <c r="I246" s="177">
        <v>0</v>
      </c>
      <c r="J246" s="177">
        <v>0</v>
      </c>
      <c r="K246" s="254"/>
      <c r="N246" s="344" t="e">
        <f t="shared" si="4"/>
        <v>#DIV/0!</v>
      </c>
    </row>
    <row r="247" spans="1:14" ht="111" customHeight="1" x14ac:dyDescent="0.2">
      <c r="A247" s="527"/>
      <c r="B247" s="528"/>
      <c r="C247" s="527"/>
      <c r="D247" s="424">
        <v>785</v>
      </c>
      <c r="E247" s="424" t="s">
        <v>600</v>
      </c>
      <c r="F247" s="424" t="s">
        <v>695</v>
      </c>
      <c r="G247" s="424" t="s">
        <v>575</v>
      </c>
      <c r="H247" s="126">
        <f>'[1]Приложение № 7 (приложение № 6)'!H651</f>
        <v>600</v>
      </c>
      <c r="I247" s="177">
        <v>600</v>
      </c>
      <c r="J247" s="177">
        <v>600</v>
      </c>
      <c r="K247" s="177">
        <v>0</v>
      </c>
      <c r="N247" s="344"/>
    </row>
    <row r="248" spans="1:14" ht="46.5" customHeight="1" x14ac:dyDescent="0.2">
      <c r="A248" s="408" t="str">
        <f>'[1]Приложение № 7 (приложение № 6)'!A656</f>
        <v>5.1.3.</v>
      </c>
      <c r="B248" s="435" t="str">
        <f>'[1]Приложение № 7 (приложение № 6)'!B656</f>
        <v>Имущественная поддержка СО НКО</v>
      </c>
      <c r="C248" s="408" t="s">
        <v>244</v>
      </c>
      <c r="D248" s="400" t="s">
        <v>572</v>
      </c>
      <c r="E248" s="424" t="s">
        <v>71</v>
      </c>
      <c r="F248" s="424" t="s">
        <v>71</v>
      </c>
      <c r="G248" s="424" t="s">
        <v>71</v>
      </c>
      <c r="H248" s="425">
        <f>SUM(H249)</f>
        <v>0</v>
      </c>
      <c r="I248" s="254">
        <f>SUM(I249)</f>
        <v>0</v>
      </c>
      <c r="J248" s="254">
        <f>SUM(J249)</f>
        <v>0</v>
      </c>
      <c r="K248" s="254">
        <f>SUM(K249)</f>
        <v>0</v>
      </c>
      <c r="N248" s="344"/>
    </row>
    <row r="249" spans="1:14" ht="46.5" customHeight="1" x14ac:dyDescent="0.2">
      <c r="A249" s="408" t="str">
        <f>'[1]Приложение № 7 (приложение № 6)'!A663</f>
        <v>5.1.3.1.</v>
      </c>
      <c r="B249" s="435" t="str">
        <f>'[1]Приложение № 7 (приложение № 6)'!B663</f>
        <v xml:space="preserve">Предоставление во владение и (или) в пользование СО НКО имущества Приморского края </v>
      </c>
      <c r="C249" s="408" t="s">
        <v>244</v>
      </c>
      <c r="D249" s="400" t="s">
        <v>572</v>
      </c>
      <c r="E249" s="424" t="s">
        <v>71</v>
      </c>
      <c r="F249" s="424" t="s">
        <v>71</v>
      </c>
      <c r="G249" s="424" t="s">
        <v>71</v>
      </c>
      <c r="H249" s="425">
        <f>'[1]Приложение № 7 (приложение № 6)'!H665</f>
        <v>0</v>
      </c>
      <c r="I249" s="254">
        <f>'[1]Приложение № 7 (приложение № 6)'!I665</f>
        <v>0</v>
      </c>
      <c r="J249" s="254">
        <f>'[1]Приложение № 7 (приложение № 6)'!J665</f>
        <v>0</v>
      </c>
      <c r="K249" s="254">
        <f>'[1]Приложение № 7 (приложение № 6)'!K665</f>
        <v>0</v>
      </c>
      <c r="N249" s="344"/>
    </row>
    <row r="250" spans="1:14" ht="48" customHeight="1" x14ac:dyDescent="0.2">
      <c r="A250" s="526" t="str">
        <f>'[1]Приложение № 7 (приложение № 6)'!A670</f>
        <v>5.1.4.</v>
      </c>
      <c r="B250" s="474" t="str">
        <f>'[1]Приложение № 7 (приложение № 6)'!B670</f>
        <v>Информационная поддержка СО НКО</v>
      </c>
      <c r="C250" s="408" t="s">
        <v>697</v>
      </c>
      <c r="D250" s="424" t="s">
        <v>583</v>
      </c>
      <c r="E250" s="424" t="s">
        <v>71</v>
      </c>
      <c r="F250" s="531" t="s">
        <v>71</v>
      </c>
      <c r="G250" s="424" t="s">
        <v>71</v>
      </c>
      <c r="H250" s="425">
        <f>H253</f>
        <v>0</v>
      </c>
      <c r="I250" s="254">
        <f>I253</f>
        <v>0</v>
      </c>
      <c r="J250" s="254">
        <f>J253</f>
        <v>0</v>
      </c>
      <c r="K250" s="254">
        <f>K253</f>
        <v>0</v>
      </c>
      <c r="N250" s="344"/>
    </row>
    <row r="251" spans="1:14" ht="30.75" customHeight="1" x14ac:dyDescent="0.2">
      <c r="A251" s="529"/>
      <c r="B251" s="530"/>
      <c r="C251" s="408" t="s">
        <v>698</v>
      </c>
      <c r="D251" s="424" t="s">
        <v>689</v>
      </c>
      <c r="E251" s="424" t="s">
        <v>71</v>
      </c>
      <c r="F251" s="532"/>
      <c r="G251" s="424" t="s">
        <v>71</v>
      </c>
      <c r="H251" s="425">
        <f>H255</f>
        <v>0</v>
      </c>
      <c r="I251" s="254">
        <f>I255</f>
        <v>0</v>
      </c>
      <c r="J251" s="254">
        <f>J255</f>
        <v>0</v>
      </c>
      <c r="K251" s="254">
        <f>K255</f>
        <v>0</v>
      </c>
      <c r="N251" s="344"/>
    </row>
    <row r="252" spans="1:14" ht="30" customHeight="1" x14ac:dyDescent="0.2">
      <c r="A252" s="527"/>
      <c r="B252" s="528"/>
      <c r="C252" s="408" t="s">
        <v>687</v>
      </c>
      <c r="D252" s="424" t="s">
        <v>688</v>
      </c>
      <c r="E252" s="424" t="s">
        <v>71</v>
      </c>
      <c r="F252" s="533"/>
      <c r="G252" s="424" t="s">
        <v>71</v>
      </c>
      <c r="H252" s="425">
        <f>H254</f>
        <v>0</v>
      </c>
      <c r="I252" s="254">
        <f>I254</f>
        <v>0</v>
      </c>
      <c r="J252" s="254">
        <f>J254</f>
        <v>0</v>
      </c>
      <c r="K252" s="254">
        <f>K254</f>
        <v>0</v>
      </c>
      <c r="N252" s="344"/>
    </row>
    <row r="253" spans="1:14" ht="68.25" customHeight="1" x14ac:dyDescent="0.2">
      <c r="A253" s="406" t="str">
        <f>'[1]Приложение № 7 (приложение № 6)'!A677</f>
        <v>5.1.4.1.</v>
      </c>
      <c r="B253" s="376" t="str">
        <f>'[1]Приложение № 7 (приложение № 6)'!B677</f>
        <v>Создание и обеспечение функционирования раздела на сайте Администрации Приморского края по поддержке СО НКО</v>
      </c>
      <c r="C253" s="408" t="s">
        <v>699</v>
      </c>
      <c r="D253" s="418" t="s">
        <v>583</v>
      </c>
      <c r="E253" s="418" t="s">
        <v>71</v>
      </c>
      <c r="F253" s="418" t="s">
        <v>71</v>
      </c>
      <c r="G253" s="418" t="s">
        <v>71</v>
      </c>
      <c r="H253" s="419">
        <f>'[1]Приложение № 7 (приложение № 6)'!H679</f>
        <v>0</v>
      </c>
      <c r="I253" s="428">
        <f>'[1]Приложение № 7 (приложение № 6)'!I679</f>
        <v>0</v>
      </c>
      <c r="J253" s="428">
        <f>'[1]Приложение № 7 (приложение № 6)'!J679</f>
        <v>0</v>
      </c>
      <c r="K253" s="428">
        <f>'[1]Приложение № 7 (приложение № 6)'!K679</f>
        <v>0</v>
      </c>
      <c r="N253" s="344"/>
    </row>
    <row r="254" spans="1:14" ht="63.75" customHeight="1" x14ac:dyDescent="0.2">
      <c r="A254" s="408" t="str">
        <f>'[1]Приложение № 7 (приложение № 6)'!A684</f>
        <v>5.1.4.2.</v>
      </c>
      <c r="B254" s="435" t="str">
        <f>'[1]Приложение № 7 (приложение № 6)'!B684</f>
        <v xml:space="preserve">Обеспечение  освещения деятельности СО НКО, благотворительной деятельности и добровольчества в средствах массовой информации Приморского края </v>
      </c>
      <c r="C254" s="408" t="s">
        <v>176</v>
      </c>
      <c r="D254" s="424" t="s">
        <v>688</v>
      </c>
      <c r="E254" s="424" t="s">
        <v>71</v>
      </c>
      <c r="F254" s="424" t="s">
        <v>71</v>
      </c>
      <c r="G254" s="424" t="s">
        <v>71</v>
      </c>
      <c r="H254" s="425">
        <f>'[1]Приложение № 7 (приложение № 6)'!H686</f>
        <v>0</v>
      </c>
      <c r="I254" s="254">
        <f>'[1]Приложение № 7 (приложение № 6)'!I686</f>
        <v>0</v>
      </c>
      <c r="J254" s="254">
        <f>'[1]Приложение № 7 (приложение № 6)'!J686</f>
        <v>0</v>
      </c>
      <c r="K254" s="254">
        <f>'[1]Приложение № 7 (приложение № 6)'!K686</f>
        <v>0</v>
      </c>
      <c r="N254" s="344"/>
    </row>
    <row r="255" spans="1:14" ht="30.75" customHeight="1" x14ac:dyDescent="0.2">
      <c r="A255" s="408" t="str">
        <f>'[1]Приложение № 7 (приложение № 6)'!A691</f>
        <v>5.1.4.3.</v>
      </c>
      <c r="B255" s="435" t="str">
        <f>'[1]Приложение № 7 (приложение № 6)'!B691</f>
        <v>Формирование и ведение краевого реестра СО НКО – получателей поддержки</v>
      </c>
      <c r="C255" s="408" t="s">
        <v>236</v>
      </c>
      <c r="D255" s="424" t="s">
        <v>689</v>
      </c>
      <c r="E255" s="424" t="s">
        <v>71</v>
      </c>
      <c r="F255" s="424" t="s">
        <v>71</v>
      </c>
      <c r="G255" s="424" t="s">
        <v>71</v>
      </c>
      <c r="H255" s="425">
        <f>'[1]Приложение № 7 (приложение № 6)'!H693</f>
        <v>0</v>
      </c>
      <c r="I255" s="254">
        <f>'[1]Приложение № 7 (приложение № 6)'!I693</f>
        <v>0</v>
      </c>
      <c r="J255" s="254">
        <f>'[1]Приложение № 7 (приложение № 6)'!J693</f>
        <v>0</v>
      </c>
      <c r="K255" s="254">
        <f>'[1]Приложение № 7 (приложение № 6)'!K693</f>
        <v>0</v>
      </c>
      <c r="N255" s="344"/>
    </row>
    <row r="256" spans="1:14" ht="72.75" customHeight="1" x14ac:dyDescent="0.2">
      <c r="A256" s="438" t="str">
        <f>'[1]Приложение № 7 (приложение № 6)'!A698</f>
        <v>5.2.</v>
      </c>
      <c r="B256" s="436" t="str">
        <f>'[1]Приложение № 7 (приложение № 6)'!B698</f>
        <v>Основное мероприятие «Поддержка иных общественных организаций в Приморском крае»</v>
      </c>
      <c r="C256" s="438" t="s">
        <v>236</v>
      </c>
      <c r="D256" s="391" t="s">
        <v>689</v>
      </c>
      <c r="E256" s="391" t="s">
        <v>690</v>
      </c>
      <c r="F256" s="391" t="s">
        <v>700</v>
      </c>
      <c r="G256" s="400" t="s">
        <v>71</v>
      </c>
      <c r="H256" s="68">
        <f>SUM(H257:H260)</f>
        <v>19060</v>
      </c>
      <c r="I256" s="200">
        <f>SUM(I257:I260)</f>
        <v>19060</v>
      </c>
      <c r="J256" s="200">
        <f>SUM(J257:J260)</f>
        <v>19060</v>
      </c>
      <c r="K256" s="200">
        <f>SUM(K257:K260)</f>
        <v>14480</v>
      </c>
      <c r="N256" s="344">
        <f t="shared" si="4"/>
        <v>0.75970619097586567</v>
      </c>
    </row>
    <row r="257" spans="1:14" ht="64.5" customHeight="1" x14ac:dyDescent="0.2">
      <c r="A257" s="408" t="str">
        <f>'[1]Приложение № 7 (приложение № 6)'!A705</f>
        <v>5.2.1.</v>
      </c>
      <c r="B257" s="435" t="str">
        <f>'[1]Приложение № 7 (приложение № 6)'!B705</f>
        <v>Предоставление субсидий Приморской краевой организации общероссийской общественной организации «Всероссийское общество инвалидов»</v>
      </c>
      <c r="C257" s="408" t="s">
        <v>236</v>
      </c>
      <c r="D257" s="121" t="s">
        <v>689</v>
      </c>
      <c r="E257" s="121" t="s">
        <v>690</v>
      </c>
      <c r="F257" s="121" t="s">
        <v>701</v>
      </c>
      <c r="G257" s="121" t="s">
        <v>575</v>
      </c>
      <c r="H257" s="425">
        <f>'[1]Приложение № 7 (приложение № 6)'!H707</f>
        <v>8060</v>
      </c>
      <c r="I257" s="254">
        <v>8060</v>
      </c>
      <c r="J257" s="254">
        <v>8060</v>
      </c>
      <c r="K257" s="254">
        <v>4030</v>
      </c>
      <c r="N257" s="344">
        <f t="shared" si="4"/>
        <v>0.5</v>
      </c>
    </row>
    <row r="258" spans="1:14" ht="69" customHeight="1" x14ac:dyDescent="0.2">
      <c r="A258" s="408" t="str">
        <f>'[1]Приложение № 7 (приложение № 6)'!A712</f>
        <v>5.2.2.</v>
      </c>
      <c r="B258" s="435" t="str">
        <f>'[1]Приложение № 7 (приложение № 6)'!B712</f>
        <v>Предоставление субсидий Приморской краевой организации Общероссийской общественной организации инвалидов «Всероссийское ордена Трудового Красного Знамени общество слепых»</v>
      </c>
      <c r="C258" s="408" t="s">
        <v>236</v>
      </c>
      <c r="D258" s="121" t="s">
        <v>689</v>
      </c>
      <c r="E258" s="121" t="s">
        <v>690</v>
      </c>
      <c r="F258" s="121" t="s">
        <v>702</v>
      </c>
      <c r="G258" s="121" t="s">
        <v>575</v>
      </c>
      <c r="H258" s="425">
        <f>'[1]Приложение № 7 (приложение № 6)'!H714</f>
        <v>550</v>
      </c>
      <c r="I258" s="254">
        <v>550</v>
      </c>
      <c r="J258" s="254">
        <v>550</v>
      </c>
      <c r="K258" s="254">
        <v>275</v>
      </c>
      <c r="N258" s="344">
        <f t="shared" si="4"/>
        <v>0.5</v>
      </c>
    </row>
    <row r="259" spans="1:14" ht="62.25" customHeight="1" x14ac:dyDescent="0.45">
      <c r="A259" s="408" t="str">
        <f>'[1]Приложение № 7 (приложение № 6)'!A719</f>
        <v>5.2.3.</v>
      </c>
      <c r="B259" s="435" t="str">
        <f>'[1]Приложение № 7 (приложение № 6)'!B719</f>
        <v>Предоставление субсидий Приморскому региональному отделению Общероссийской общественной организации инвалидов «Всероссийское общество глухих»</v>
      </c>
      <c r="C259" s="408" t="s">
        <v>236</v>
      </c>
      <c r="D259" s="121" t="s">
        <v>689</v>
      </c>
      <c r="E259" s="121" t="s">
        <v>690</v>
      </c>
      <c r="F259" s="121" t="s">
        <v>703</v>
      </c>
      <c r="G259" s="121" t="s">
        <v>575</v>
      </c>
      <c r="H259" s="425">
        <f>'[1]Приложение № 7 (приложение № 6)'!H721</f>
        <v>450</v>
      </c>
      <c r="I259" s="254">
        <v>450</v>
      </c>
      <c r="J259" s="254">
        <v>450</v>
      </c>
      <c r="K259" s="254">
        <v>225</v>
      </c>
      <c r="L259" s="201"/>
      <c r="N259" s="344">
        <f t="shared" si="4"/>
        <v>0.5</v>
      </c>
    </row>
    <row r="260" spans="1:14" ht="61.5" customHeight="1" x14ac:dyDescent="0.2">
      <c r="A260" s="408" t="str">
        <f>'[1]Приложение № 7 (приложение № 6)'!A726</f>
        <v>5.2.4.</v>
      </c>
      <c r="B260" s="435" t="str">
        <f>'[1]Приложение № 7 (приложение № 6)'!B726</f>
        <v>Предоставление субсидий Приморской краевой общественной организации ветеранов (пенсионеров) войны, труда, Вооруженных Сил и правоохранительных органов</v>
      </c>
      <c r="C260" s="408" t="s">
        <v>236</v>
      </c>
      <c r="D260" s="121" t="s">
        <v>689</v>
      </c>
      <c r="E260" s="121" t="s">
        <v>690</v>
      </c>
      <c r="F260" s="121" t="s">
        <v>704</v>
      </c>
      <c r="G260" s="121" t="s">
        <v>575</v>
      </c>
      <c r="H260" s="425">
        <f>'[1]Приложение № 7 (приложение № 6)'!H728</f>
        <v>10000</v>
      </c>
      <c r="I260" s="254">
        <v>10000</v>
      </c>
      <c r="J260" s="254">
        <v>10000</v>
      </c>
      <c r="K260" s="254">
        <v>9950</v>
      </c>
      <c r="N260" s="344">
        <f t="shared" si="4"/>
        <v>0.995</v>
      </c>
    </row>
    <row r="263" spans="1:14" ht="15.75" customHeight="1" x14ac:dyDescent="0.2"/>
    <row r="264" spans="1:14" ht="46.5" customHeight="1" x14ac:dyDescent="0.2">
      <c r="B264" s="525" t="s">
        <v>452</v>
      </c>
      <c r="C264" s="525"/>
      <c r="D264" s="525"/>
      <c r="E264" s="525"/>
      <c r="F264" s="525"/>
      <c r="G264" s="525"/>
      <c r="H264" s="525"/>
      <c r="I264" s="525"/>
      <c r="J264" s="525"/>
      <c r="K264" s="525"/>
    </row>
    <row r="265" spans="1:14" ht="62.25" customHeight="1" x14ac:dyDescent="0.2"/>
    <row r="266" spans="1:14" ht="64.5" customHeight="1" x14ac:dyDescent="0.2"/>
    <row r="267" spans="1:14" ht="62.25" customHeight="1" x14ac:dyDescent="0.2"/>
    <row r="268" spans="1:14" ht="63.75" customHeight="1" x14ac:dyDescent="0.2"/>
    <row r="269" spans="1:14" ht="69" customHeight="1" x14ac:dyDescent="0.2"/>
    <row r="270" spans="1:14" ht="57" customHeight="1" x14ac:dyDescent="0.2"/>
  </sheetData>
  <mergeCells count="309">
    <mergeCell ref="A10:A19"/>
    <mergeCell ref="B10:B19"/>
    <mergeCell ref="A20:A23"/>
    <mergeCell ref="B20:B23"/>
    <mergeCell ref="A24:A26"/>
    <mergeCell ref="B24:B26"/>
    <mergeCell ref="H1:K1"/>
    <mergeCell ref="A3:K3"/>
    <mergeCell ref="A4:K4"/>
    <mergeCell ref="A7:A8"/>
    <mergeCell ref="B7:B8"/>
    <mergeCell ref="C7:C8"/>
    <mergeCell ref="D7:G7"/>
    <mergeCell ref="H7:H8"/>
    <mergeCell ref="I7:K7"/>
    <mergeCell ref="I24:I25"/>
    <mergeCell ref="J24:J25"/>
    <mergeCell ref="K24:K25"/>
    <mergeCell ref="A28:A29"/>
    <mergeCell ref="B28:B29"/>
    <mergeCell ref="C28:C29"/>
    <mergeCell ref="C24:C26"/>
    <mergeCell ref="D24:D25"/>
    <mergeCell ref="E24:E25"/>
    <mergeCell ref="F24:F25"/>
    <mergeCell ref="G24:G25"/>
    <mergeCell ref="H24:H25"/>
    <mergeCell ref="K30:K31"/>
    <mergeCell ref="A32:A34"/>
    <mergeCell ref="B32:B34"/>
    <mergeCell ref="C32:C34"/>
    <mergeCell ref="H32:H33"/>
    <mergeCell ref="I32:I33"/>
    <mergeCell ref="J32:J33"/>
    <mergeCell ref="K32:K33"/>
    <mergeCell ref="A30:A31"/>
    <mergeCell ref="B30:B31"/>
    <mergeCell ref="C30:C31"/>
    <mergeCell ref="H30:H31"/>
    <mergeCell ref="I30:I31"/>
    <mergeCell ref="J30:J31"/>
    <mergeCell ref="K35:K36"/>
    <mergeCell ref="A39:A41"/>
    <mergeCell ref="B39:B41"/>
    <mergeCell ref="C39:C41"/>
    <mergeCell ref="H39:H40"/>
    <mergeCell ref="I39:I40"/>
    <mergeCell ref="J39:J40"/>
    <mergeCell ref="K39:K40"/>
    <mergeCell ref="A35:A38"/>
    <mergeCell ref="B35:B38"/>
    <mergeCell ref="C35:C37"/>
    <mergeCell ref="H35:H36"/>
    <mergeCell ref="I35:I36"/>
    <mergeCell ref="J35:J36"/>
    <mergeCell ref="I48:I49"/>
    <mergeCell ref="J48:J49"/>
    <mergeCell ref="K48:K49"/>
    <mergeCell ref="K42:K43"/>
    <mergeCell ref="A45:A47"/>
    <mergeCell ref="B45:B47"/>
    <mergeCell ref="C45:C47"/>
    <mergeCell ref="H45:H46"/>
    <mergeCell ref="I45:I46"/>
    <mergeCell ref="J45:J46"/>
    <mergeCell ref="K45:K46"/>
    <mergeCell ref="A42:A44"/>
    <mergeCell ref="B42:B44"/>
    <mergeCell ref="C42:C44"/>
    <mergeCell ref="H42:H43"/>
    <mergeCell ref="I42:I43"/>
    <mergeCell ref="J42:J43"/>
    <mergeCell ref="A50:A51"/>
    <mergeCell ref="B50:B51"/>
    <mergeCell ref="C50:C51"/>
    <mergeCell ref="A52:A53"/>
    <mergeCell ref="B52:B53"/>
    <mergeCell ref="C52:C53"/>
    <mergeCell ref="A48:A49"/>
    <mergeCell ref="B48:B49"/>
    <mergeCell ref="H48:H49"/>
    <mergeCell ref="G54:G55"/>
    <mergeCell ref="H54:H55"/>
    <mergeCell ref="I54:I55"/>
    <mergeCell ref="J54:J55"/>
    <mergeCell ref="K54:K55"/>
    <mergeCell ref="A57:A59"/>
    <mergeCell ref="B57:B59"/>
    <mergeCell ref="C57:C59"/>
    <mergeCell ref="H57:H58"/>
    <mergeCell ref="I57:I58"/>
    <mergeCell ref="A54:A56"/>
    <mergeCell ref="B54:B56"/>
    <mergeCell ref="C54:C56"/>
    <mergeCell ref="D54:D55"/>
    <mergeCell ref="E54:E55"/>
    <mergeCell ref="F54:F55"/>
    <mergeCell ref="J57:J58"/>
    <mergeCell ref="K57:K58"/>
    <mergeCell ref="A60:A77"/>
    <mergeCell ref="B60:B77"/>
    <mergeCell ref="C60:C77"/>
    <mergeCell ref="D60:D61"/>
    <mergeCell ref="E60:E61"/>
    <mergeCell ref="F60:F61"/>
    <mergeCell ref="G60:G61"/>
    <mergeCell ref="H60:H61"/>
    <mergeCell ref="A78:A95"/>
    <mergeCell ref="B78:B95"/>
    <mergeCell ref="C78:C95"/>
    <mergeCell ref="D78:D80"/>
    <mergeCell ref="E78:E80"/>
    <mergeCell ref="G78:G79"/>
    <mergeCell ref="F78:F80"/>
    <mergeCell ref="I60:I61"/>
    <mergeCell ref="J60:J61"/>
    <mergeCell ref="K60:K61"/>
    <mergeCell ref="H62:H63"/>
    <mergeCell ref="I62:I63"/>
    <mergeCell ref="J62:J63"/>
    <mergeCell ref="K62:K63"/>
    <mergeCell ref="I96:I97"/>
    <mergeCell ref="J96:J97"/>
    <mergeCell ref="K96:K97"/>
    <mergeCell ref="H78:H80"/>
    <mergeCell ref="I78:I80"/>
    <mergeCell ref="J78:J80"/>
    <mergeCell ref="K78:K80"/>
    <mergeCell ref="A115:A116"/>
    <mergeCell ref="B115:B116"/>
    <mergeCell ref="C115:C116"/>
    <mergeCell ref="A117:A119"/>
    <mergeCell ref="B117:B119"/>
    <mergeCell ref="C117:C119"/>
    <mergeCell ref="F96:F97"/>
    <mergeCell ref="G96:G97"/>
    <mergeCell ref="H96:H97"/>
    <mergeCell ref="A96:A113"/>
    <mergeCell ref="B96:B113"/>
    <mergeCell ref="C96:C113"/>
    <mergeCell ref="D96:D97"/>
    <mergeCell ref="E96:E97"/>
    <mergeCell ref="A127:A128"/>
    <mergeCell ref="B127:B128"/>
    <mergeCell ref="C127:C128"/>
    <mergeCell ref="A129:A130"/>
    <mergeCell ref="B129:B130"/>
    <mergeCell ref="C129:C130"/>
    <mergeCell ref="A122:A124"/>
    <mergeCell ref="B122:B124"/>
    <mergeCell ref="C122:C123"/>
    <mergeCell ref="A125:A126"/>
    <mergeCell ref="B125:B126"/>
    <mergeCell ref="C125:C126"/>
    <mergeCell ref="A137:A138"/>
    <mergeCell ref="B137:B138"/>
    <mergeCell ref="C137:C138"/>
    <mergeCell ref="A139:A140"/>
    <mergeCell ref="B139:B140"/>
    <mergeCell ref="C139:C140"/>
    <mergeCell ref="A131:A132"/>
    <mergeCell ref="B131:B132"/>
    <mergeCell ref="C131:C132"/>
    <mergeCell ref="A133:A134"/>
    <mergeCell ref="B133:B134"/>
    <mergeCell ref="C133:C134"/>
    <mergeCell ref="J175:J177"/>
    <mergeCell ref="K175:K177"/>
    <mergeCell ref="A143:A144"/>
    <mergeCell ref="B143:B144"/>
    <mergeCell ref="C143:C144"/>
    <mergeCell ref="A151:A155"/>
    <mergeCell ref="A157:A158"/>
    <mergeCell ref="B157:B158"/>
    <mergeCell ref="C157:C158"/>
    <mergeCell ref="A184:A186"/>
    <mergeCell ref="B184:B186"/>
    <mergeCell ref="C184:C186"/>
    <mergeCell ref="D184:D186"/>
    <mergeCell ref="E184:E186"/>
    <mergeCell ref="F184:F186"/>
    <mergeCell ref="G184:G186"/>
    <mergeCell ref="J157:J158"/>
    <mergeCell ref="K157:K158"/>
    <mergeCell ref="A175:A177"/>
    <mergeCell ref="B175:B177"/>
    <mergeCell ref="C175:C177"/>
    <mergeCell ref="D175:D177"/>
    <mergeCell ref="E175:E177"/>
    <mergeCell ref="F175:F177"/>
    <mergeCell ref="G175:G177"/>
    <mergeCell ref="H175:H176"/>
    <mergeCell ref="D157:D158"/>
    <mergeCell ref="E157:E158"/>
    <mergeCell ref="F157:F158"/>
    <mergeCell ref="G157:G158"/>
    <mergeCell ref="H157:H158"/>
    <mergeCell ref="I157:I158"/>
    <mergeCell ref="I175:I177"/>
    <mergeCell ref="H178:H179"/>
    <mergeCell ref="I178:I180"/>
    <mergeCell ref="J178:J180"/>
    <mergeCell ref="K178:K180"/>
    <mergeCell ref="A181:A183"/>
    <mergeCell ref="B181:B183"/>
    <mergeCell ref="C181:C183"/>
    <mergeCell ref="D181:D183"/>
    <mergeCell ref="E181:E183"/>
    <mergeCell ref="F181:F183"/>
    <mergeCell ref="A178:A180"/>
    <mergeCell ref="B178:B180"/>
    <mergeCell ref="C178:C180"/>
    <mergeCell ref="D178:D180"/>
    <mergeCell ref="E178:E180"/>
    <mergeCell ref="F178:F180"/>
    <mergeCell ref="G178:G180"/>
    <mergeCell ref="H184:H185"/>
    <mergeCell ref="I184:I186"/>
    <mergeCell ref="J184:J186"/>
    <mergeCell ref="K184:K186"/>
    <mergeCell ref="G181:G183"/>
    <mergeCell ref="H181:H182"/>
    <mergeCell ref="I181:I183"/>
    <mergeCell ref="J181:J183"/>
    <mergeCell ref="K181:K183"/>
    <mergeCell ref="K187:K189"/>
    <mergeCell ref="A190:A196"/>
    <mergeCell ref="B190:B196"/>
    <mergeCell ref="C190:C196"/>
    <mergeCell ref="D190:D191"/>
    <mergeCell ref="E190:E191"/>
    <mergeCell ref="A187:A189"/>
    <mergeCell ref="B187:B189"/>
    <mergeCell ref="C187:C189"/>
    <mergeCell ref="D187:D189"/>
    <mergeCell ref="E187:E189"/>
    <mergeCell ref="F187:F189"/>
    <mergeCell ref="A197:A200"/>
    <mergeCell ref="B197:B200"/>
    <mergeCell ref="C197:C200"/>
    <mergeCell ref="D197:D200"/>
    <mergeCell ref="E197:E200"/>
    <mergeCell ref="G187:G189"/>
    <mergeCell ref="H187:H188"/>
    <mergeCell ref="I187:I189"/>
    <mergeCell ref="J187:J189"/>
    <mergeCell ref="F197:F200"/>
    <mergeCell ref="G197:G200"/>
    <mergeCell ref="H197:H198"/>
    <mergeCell ref="I197:I200"/>
    <mergeCell ref="J197:J200"/>
    <mergeCell ref="K197:K200"/>
    <mergeCell ref="H199:H200"/>
    <mergeCell ref="F190:F191"/>
    <mergeCell ref="G190:G191"/>
    <mergeCell ref="I190:I191"/>
    <mergeCell ref="J190:J191"/>
    <mergeCell ref="K190:K191"/>
    <mergeCell ref="J201:J205"/>
    <mergeCell ref="K201:K205"/>
    <mergeCell ref="H203:H205"/>
    <mergeCell ref="G201:G205"/>
    <mergeCell ref="H201:H202"/>
    <mergeCell ref="I201:I205"/>
    <mergeCell ref="A201:A205"/>
    <mergeCell ref="B201:B205"/>
    <mergeCell ref="C201:C205"/>
    <mergeCell ref="D201:D205"/>
    <mergeCell ref="E201:E205"/>
    <mergeCell ref="F201:F205"/>
    <mergeCell ref="A223:A228"/>
    <mergeCell ref="B223:B228"/>
    <mergeCell ref="A229:A232"/>
    <mergeCell ref="B229:B232"/>
    <mergeCell ref="C229:C230"/>
    <mergeCell ref="C231:C232"/>
    <mergeCell ref="A238:A239"/>
    <mergeCell ref="B238:B239"/>
    <mergeCell ref="C238:C239"/>
    <mergeCell ref="A240:A241"/>
    <mergeCell ref="B240:B241"/>
    <mergeCell ref="C240:C241"/>
    <mergeCell ref="J231:J232"/>
    <mergeCell ref="K231:K232"/>
    <mergeCell ref="A233:A234"/>
    <mergeCell ref="B233:B234"/>
    <mergeCell ref="C233:C234"/>
    <mergeCell ref="A235:A237"/>
    <mergeCell ref="B235:B237"/>
    <mergeCell ref="C236:C237"/>
    <mergeCell ref="D231:D232"/>
    <mergeCell ref="E231:E232"/>
    <mergeCell ref="F231:F232"/>
    <mergeCell ref="G231:G232"/>
    <mergeCell ref="H231:H232"/>
    <mergeCell ref="I231:I232"/>
    <mergeCell ref="B264:K264"/>
    <mergeCell ref="A246:A247"/>
    <mergeCell ref="B246:B247"/>
    <mergeCell ref="C246:C247"/>
    <mergeCell ref="A250:A252"/>
    <mergeCell ref="B250:B252"/>
    <mergeCell ref="F250:F252"/>
    <mergeCell ref="A242:A243"/>
    <mergeCell ref="B242:B243"/>
    <mergeCell ref="C242:C243"/>
    <mergeCell ref="A244:A245"/>
    <mergeCell ref="B244:B245"/>
    <mergeCell ref="C244:C245"/>
  </mergeCells>
  <pageMargins left="0.25" right="0.25" top="0.75" bottom="0.75" header="0.3" footer="0.3"/>
  <pageSetup paperSize="9" scale="74" fitToHeight="0" orientation="landscape" r:id="rId1"/>
  <headerFooter differentFirst="1">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77"/>
  <sheetViews>
    <sheetView view="pageBreakPreview" zoomScale="60" zoomScaleNormal="90" workbookViewId="0">
      <selection activeCell="A514" sqref="A514:F521"/>
    </sheetView>
  </sheetViews>
  <sheetFormatPr defaultRowHeight="15.75" x14ac:dyDescent="0.2"/>
  <cols>
    <col min="1" max="1" width="9.42578125" style="67" customWidth="1"/>
    <col min="2" max="2" width="50.42578125" style="853" customWidth="1"/>
    <col min="3" max="3" width="33.140625" style="66" customWidth="1"/>
    <col min="4" max="4" width="21" style="65" customWidth="1"/>
    <col min="5" max="5" width="23.7109375" style="64" customWidth="1"/>
    <col min="6" max="6" width="22.5703125" style="63" customWidth="1"/>
    <col min="7" max="7" width="0.28515625" style="63" customWidth="1"/>
    <col min="8" max="8" width="24" style="63" hidden="1" customWidth="1"/>
    <col min="9" max="9" width="16.28515625" style="63" hidden="1" customWidth="1"/>
    <col min="10" max="10" width="12.140625" style="63" hidden="1" customWidth="1"/>
    <col min="11" max="11" width="13.140625" style="63" hidden="1" customWidth="1"/>
    <col min="12" max="12" width="16.28515625" style="63" hidden="1" customWidth="1"/>
    <col min="13" max="13" width="13" style="63" customWidth="1"/>
    <col min="14" max="15" width="13" style="63" bestFit="1" customWidth="1"/>
    <col min="16" max="16" width="14.42578125" style="63" bestFit="1" customWidth="1"/>
    <col min="17" max="18" width="10.5703125" style="63" customWidth="1"/>
    <col min="19" max="20" width="12.42578125" style="63" bestFit="1" customWidth="1"/>
    <col min="21" max="24" width="9.140625" style="63"/>
    <col min="25" max="25" width="9.85546875" style="63" bestFit="1" customWidth="1"/>
    <col min="26" max="16384" width="9.140625" style="63"/>
  </cols>
  <sheetData>
    <row r="1" spans="1:25" ht="22.5" customHeight="1" x14ac:dyDescent="0.35">
      <c r="A1" s="101"/>
      <c r="B1" s="851"/>
      <c r="C1" s="100"/>
      <c r="D1" s="100"/>
      <c r="E1" s="669" t="s">
        <v>565</v>
      </c>
      <c r="F1" s="669"/>
    </row>
    <row r="2" spans="1:25" ht="23.25" x14ac:dyDescent="0.35">
      <c r="A2" s="101"/>
      <c r="B2" s="851"/>
      <c r="C2" s="100"/>
      <c r="D2" s="100"/>
      <c r="E2" s="439"/>
      <c r="F2" s="99"/>
    </row>
    <row r="3" spans="1:25" ht="22.5" x14ac:dyDescent="0.2">
      <c r="A3" s="643" t="s">
        <v>564</v>
      </c>
      <c r="B3" s="643"/>
      <c r="C3" s="643"/>
      <c r="D3" s="643"/>
      <c r="E3" s="643"/>
      <c r="F3" s="643"/>
      <c r="M3" s="71"/>
      <c r="N3" s="71"/>
      <c r="O3" s="71"/>
      <c r="P3" s="71"/>
      <c r="Q3" s="71"/>
    </row>
    <row r="4" spans="1:25" ht="85.5" customHeight="1" x14ac:dyDescent="0.2">
      <c r="A4" s="670" t="s">
        <v>1054</v>
      </c>
      <c r="B4" s="670"/>
      <c r="C4" s="670"/>
      <c r="D4" s="670"/>
      <c r="E4" s="670"/>
      <c r="F4" s="670"/>
      <c r="M4" s="71"/>
      <c r="N4" s="71"/>
      <c r="O4" s="71"/>
      <c r="P4" s="71"/>
      <c r="Q4" s="71"/>
    </row>
    <row r="5" spans="1:25" ht="12" hidden="1" customHeight="1" x14ac:dyDescent="0.2">
      <c r="A5" s="97"/>
      <c r="B5" s="852"/>
      <c r="C5" s="97"/>
      <c r="D5" s="98"/>
      <c r="E5" s="97"/>
      <c r="M5" s="71"/>
      <c r="N5" s="71"/>
      <c r="O5" s="71"/>
      <c r="P5" s="71"/>
      <c r="Q5" s="71"/>
    </row>
    <row r="6" spans="1:25" ht="11.25" customHeight="1" x14ac:dyDescent="0.2">
      <c r="H6" s="80"/>
      <c r="I6" s="80"/>
      <c r="J6" s="80"/>
      <c r="K6" s="80"/>
      <c r="L6" s="80"/>
    </row>
    <row r="7" spans="1:25" ht="33" customHeight="1" x14ac:dyDescent="0.2">
      <c r="A7" s="485" t="s">
        <v>25</v>
      </c>
      <c r="B7" s="846" t="s">
        <v>563</v>
      </c>
      <c r="C7" s="536" t="s">
        <v>36</v>
      </c>
      <c r="D7" s="526" t="s">
        <v>16</v>
      </c>
      <c r="E7" s="651" t="s">
        <v>562</v>
      </c>
      <c r="F7" s="651" t="s">
        <v>21</v>
      </c>
      <c r="G7" s="651" t="s">
        <v>840</v>
      </c>
    </row>
    <row r="8" spans="1:25" ht="68.25" customHeight="1" x14ac:dyDescent="0.2">
      <c r="A8" s="485"/>
      <c r="B8" s="846"/>
      <c r="C8" s="536"/>
      <c r="D8" s="527"/>
      <c r="E8" s="652"/>
      <c r="F8" s="652"/>
      <c r="G8" s="652"/>
      <c r="J8" s="96"/>
    </row>
    <row r="9" spans="1:25" x14ac:dyDescent="0.25">
      <c r="A9" s="94">
        <v>1</v>
      </c>
      <c r="B9" s="854">
        <v>2</v>
      </c>
      <c r="C9" s="92">
        <v>3</v>
      </c>
      <c r="D9" s="92">
        <v>4</v>
      </c>
      <c r="E9" s="92">
        <v>8</v>
      </c>
      <c r="F9" s="92">
        <v>13</v>
      </c>
      <c r="G9" s="95"/>
      <c r="H9" s="86"/>
      <c r="I9" s="86"/>
      <c r="J9" s="89"/>
      <c r="K9" s="89"/>
      <c r="L9" s="89"/>
    </row>
    <row r="10" spans="1:25" hidden="1" x14ac:dyDescent="0.25">
      <c r="A10" s="94"/>
      <c r="B10" s="854"/>
      <c r="C10" s="93"/>
      <c r="D10" s="92"/>
      <c r="E10" s="91"/>
      <c r="F10" s="91"/>
      <c r="G10" s="90"/>
      <c r="H10" s="86"/>
      <c r="I10" s="86"/>
      <c r="J10" s="89"/>
      <c r="K10" s="89"/>
      <c r="L10" s="89"/>
    </row>
    <row r="11" spans="1:25" ht="15.75" customHeight="1" x14ac:dyDescent="0.25">
      <c r="A11" s="658"/>
      <c r="B11" s="659" t="s">
        <v>1051</v>
      </c>
      <c r="C11" s="437" t="s">
        <v>22</v>
      </c>
      <c r="D11" s="440" t="s">
        <v>71</v>
      </c>
      <c r="E11" s="75">
        <f>E12+E16+E24+E25+E26+E27</f>
        <v>4657682.652999999</v>
      </c>
      <c r="F11" s="75">
        <f>F12+F16+F24+F25+F26+F27</f>
        <v>4310421.4950000001</v>
      </c>
      <c r="G11" s="88">
        <f>F11/E11*100</f>
        <v>92.544336231745433</v>
      </c>
      <c r="H11" s="88">
        <f>F11+F16</f>
        <v>8282350.9900000002</v>
      </c>
      <c r="I11" s="79">
        <f>E11+E16</f>
        <v>8976772.7059999984</v>
      </c>
      <c r="J11" s="347">
        <f>F11/E11</f>
        <v>0.92544336231745439</v>
      </c>
      <c r="K11" s="79"/>
      <c r="L11" s="79"/>
      <c r="M11" s="79"/>
      <c r="N11" s="79"/>
      <c r="O11" s="79"/>
      <c r="P11" s="79"/>
      <c r="Q11" s="71"/>
      <c r="R11" s="71"/>
    </row>
    <row r="12" spans="1:25" ht="15.75" customHeight="1" x14ac:dyDescent="0.25">
      <c r="A12" s="658"/>
      <c r="B12" s="659"/>
      <c r="C12" s="526" t="s">
        <v>456</v>
      </c>
      <c r="D12" s="440" t="s">
        <v>71</v>
      </c>
      <c r="E12" s="75">
        <f>E13+E14+E15</f>
        <v>334942.59999999998</v>
      </c>
      <c r="F12" s="75">
        <f>F13+F14+F15</f>
        <v>334942.59999999998</v>
      </c>
      <c r="G12" s="88">
        <f t="shared" ref="G12:G24" si="0">F12/E12*100</f>
        <v>100</v>
      </c>
      <c r="H12" s="87"/>
      <c r="I12" s="86"/>
      <c r="J12" s="347">
        <f t="shared" ref="J12:J30" si="1">F12/E12*100</f>
        <v>100</v>
      </c>
      <c r="K12" s="86"/>
      <c r="L12" s="86"/>
      <c r="M12" s="71"/>
      <c r="N12" s="71"/>
      <c r="O12" s="71"/>
      <c r="P12" s="71"/>
      <c r="Q12" s="71"/>
      <c r="R12" s="71"/>
      <c r="S12" s="71"/>
    </row>
    <row r="13" spans="1:25" x14ac:dyDescent="0.25">
      <c r="A13" s="658"/>
      <c r="B13" s="659"/>
      <c r="C13" s="529"/>
      <c r="D13" s="407">
        <v>784</v>
      </c>
      <c r="E13" s="73">
        <f>E29+E214</f>
        <v>82916.600000000006</v>
      </c>
      <c r="F13" s="73">
        <f>F29+F214</f>
        <v>82916.600000000006</v>
      </c>
      <c r="G13" s="88">
        <f t="shared" si="0"/>
        <v>100</v>
      </c>
      <c r="H13" s="87"/>
      <c r="I13" s="86"/>
      <c r="J13" s="347"/>
      <c r="K13" s="86"/>
      <c r="L13" s="86"/>
      <c r="M13" s="71"/>
      <c r="N13" s="71"/>
      <c r="O13" s="71"/>
      <c r="P13" s="71"/>
      <c r="Q13" s="71"/>
      <c r="R13" s="71"/>
      <c r="S13" s="71"/>
    </row>
    <row r="14" spans="1:25" ht="15.75" customHeight="1" x14ac:dyDescent="0.25">
      <c r="A14" s="658"/>
      <c r="B14" s="659"/>
      <c r="C14" s="529"/>
      <c r="D14" s="407">
        <v>752</v>
      </c>
      <c r="E14" s="73">
        <f>E298</f>
        <v>252026</v>
      </c>
      <c r="F14" s="73">
        <f>F298</f>
        <v>252026</v>
      </c>
      <c r="G14" s="88">
        <f t="shared" si="0"/>
        <v>100</v>
      </c>
      <c r="H14" s="87"/>
      <c r="I14" s="86"/>
      <c r="J14" s="347"/>
      <c r="K14" s="86"/>
      <c r="L14" s="86"/>
      <c r="M14" s="71"/>
      <c r="N14" s="71"/>
      <c r="O14" s="71"/>
      <c r="P14" s="71"/>
      <c r="Q14" s="71"/>
      <c r="R14" s="71"/>
      <c r="S14" s="71"/>
    </row>
    <row r="15" spans="1:25" ht="15.75" customHeight="1" x14ac:dyDescent="0.25">
      <c r="A15" s="658"/>
      <c r="B15" s="659"/>
      <c r="C15" s="527"/>
      <c r="D15" s="407">
        <v>789</v>
      </c>
      <c r="E15" s="73">
        <f>E515</f>
        <v>0</v>
      </c>
      <c r="F15" s="73">
        <f>F515</f>
        <v>0</v>
      </c>
      <c r="G15" s="88"/>
      <c r="H15" s="87"/>
      <c r="I15" s="86"/>
      <c r="J15" s="347"/>
      <c r="K15" s="86"/>
      <c r="L15" s="86"/>
      <c r="M15" s="71"/>
      <c r="N15" s="71"/>
      <c r="O15" s="71"/>
      <c r="P15" s="71"/>
      <c r="Q15" s="71"/>
      <c r="R15" s="71"/>
      <c r="S15" s="71"/>
    </row>
    <row r="16" spans="1:25" x14ac:dyDescent="0.25">
      <c r="A16" s="658"/>
      <c r="B16" s="659"/>
      <c r="C16" s="526" t="s">
        <v>75</v>
      </c>
      <c r="D16" s="440" t="s">
        <v>71</v>
      </c>
      <c r="E16" s="75">
        <f>E17+E18+E19+E20+E21+E22+E23</f>
        <v>4319090.0529999994</v>
      </c>
      <c r="F16" s="75">
        <f>F17+F18+F19+F20+F21+F22+F23</f>
        <v>3971929.4950000001</v>
      </c>
      <c r="G16" s="88">
        <f t="shared" si="0"/>
        <v>91.962182919551196</v>
      </c>
      <c r="H16" s="88"/>
      <c r="I16" s="79"/>
      <c r="J16" s="347">
        <f t="shared" si="1"/>
        <v>91.962182919551196</v>
      </c>
      <c r="K16" s="79"/>
      <c r="L16" s="79"/>
      <c r="M16" s="79"/>
      <c r="N16" s="79"/>
      <c r="O16" s="79"/>
      <c r="P16" s="79"/>
      <c r="Q16" s="71"/>
      <c r="R16" s="71"/>
      <c r="S16" s="71"/>
      <c r="T16" s="71"/>
      <c r="U16" s="71"/>
      <c r="V16" s="71"/>
      <c r="W16" s="71"/>
      <c r="X16" s="71"/>
      <c r="Y16" s="71"/>
    </row>
    <row r="17" spans="1:20" x14ac:dyDescent="0.25">
      <c r="A17" s="658"/>
      <c r="B17" s="659"/>
      <c r="C17" s="529"/>
      <c r="D17" s="407">
        <v>784</v>
      </c>
      <c r="E17" s="73">
        <f>E30+E215</f>
        <v>164990.64500000002</v>
      </c>
      <c r="F17" s="73">
        <f>F30+F215</f>
        <v>176705.97500000001</v>
      </c>
      <c r="G17" s="88">
        <f t="shared" si="0"/>
        <v>107.10060258264944</v>
      </c>
      <c r="H17" s="87"/>
      <c r="I17" s="86"/>
      <c r="J17" s="347"/>
      <c r="K17" s="86"/>
      <c r="L17" s="86"/>
      <c r="M17" s="71"/>
      <c r="N17" s="71"/>
      <c r="O17" s="71"/>
      <c r="P17" s="71"/>
      <c r="Q17" s="71"/>
      <c r="R17" s="71"/>
      <c r="S17" s="71"/>
      <c r="T17" s="71"/>
    </row>
    <row r="18" spans="1:20" x14ac:dyDescent="0.25">
      <c r="A18" s="658"/>
      <c r="B18" s="659"/>
      <c r="C18" s="529"/>
      <c r="D18" s="407">
        <v>794</v>
      </c>
      <c r="E18" s="73">
        <f>E31</f>
        <v>0</v>
      </c>
      <c r="F18" s="73">
        <f>F31</f>
        <v>0</v>
      </c>
      <c r="G18" s="88"/>
      <c r="H18" s="87"/>
      <c r="I18" s="86"/>
      <c r="J18" s="347"/>
      <c r="K18" s="86"/>
      <c r="L18" s="86"/>
      <c r="M18" s="71"/>
      <c r="N18" s="71"/>
      <c r="O18" s="71"/>
      <c r="P18" s="71"/>
      <c r="Q18" s="71"/>
      <c r="R18" s="71"/>
      <c r="S18" s="71"/>
      <c r="T18" s="71"/>
    </row>
    <row r="19" spans="1:20" x14ac:dyDescent="0.25">
      <c r="A19" s="658"/>
      <c r="B19" s="659"/>
      <c r="C19" s="529"/>
      <c r="D19" s="407">
        <v>752</v>
      </c>
      <c r="E19" s="73">
        <f>E299</f>
        <v>2501235.648</v>
      </c>
      <c r="F19" s="73">
        <f>F299</f>
        <v>2327187.9</v>
      </c>
      <c r="G19" s="88">
        <f t="shared" si="0"/>
        <v>93.041529368127726</v>
      </c>
      <c r="H19" s="87"/>
      <c r="I19" s="86"/>
      <c r="J19" s="347"/>
      <c r="K19" s="86"/>
      <c r="L19" s="86"/>
      <c r="M19" s="71"/>
      <c r="N19" s="71"/>
      <c r="O19" s="71"/>
      <c r="P19" s="71"/>
      <c r="Q19" s="71"/>
      <c r="R19" s="71"/>
      <c r="S19" s="71"/>
      <c r="T19" s="71"/>
    </row>
    <row r="20" spans="1:20" x14ac:dyDescent="0.25">
      <c r="A20" s="658"/>
      <c r="B20" s="659"/>
      <c r="C20" s="529"/>
      <c r="D20" s="407">
        <v>779</v>
      </c>
      <c r="E20" s="73">
        <f>E397</f>
        <v>1624457.99</v>
      </c>
      <c r="F20" s="73">
        <f>F397</f>
        <v>1439001.92</v>
      </c>
      <c r="G20" s="88">
        <f t="shared" si="0"/>
        <v>88.583510860751772</v>
      </c>
      <c r="H20" s="87"/>
      <c r="I20" s="86"/>
      <c r="J20" s="347"/>
      <c r="K20" s="86"/>
      <c r="L20" s="86"/>
      <c r="M20" s="71"/>
      <c r="N20" s="71"/>
      <c r="O20" s="71"/>
      <c r="P20" s="71"/>
      <c r="Q20" s="71"/>
      <c r="R20" s="71"/>
      <c r="S20" s="71"/>
      <c r="T20" s="71"/>
    </row>
    <row r="21" spans="1:20" x14ac:dyDescent="0.25">
      <c r="A21" s="658"/>
      <c r="B21" s="659"/>
      <c r="C21" s="529"/>
      <c r="D21" s="407">
        <v>789</v>
      </c>
      <c r="E21" s="73">
        <f>E516</f>
        <v>14480</v>
      </c>
      <c r="F21" s="73">
        <f>F516</f>
        <v>14480</v>
      </c>
      <c r="G21" s="88">
        <f t="shared" si="0"/>
        <v>100</v>
      </c>
      <c r="H21" s="87"/>
      <c r="I21" s="86"/>
      <c r="J21" s="347"/>
      <c r="K21" s="86"/>
      <c r="L21" s="86"/>
      <c r="M21" s="71"/>
      <c r="N21" s="71"/>
      <c r="O21" s="71"/>
      <c r="P21" s="71"/>
      <c r="Q21" s="71"/>
      <c r="R21" s="71"/>
      <c r="S21" s="71"/>
      <c r="T21" s="71"/>
    </row>
    <row r="22" spans="1:20" x14ac:dyDescent="0.25">
      <c r="A22" s="658"/>
      <c r="B22" s="659"/>
      <c r="C22" s="529"/>
      <c r="D22" s="407">
        <v>785</v>
      </c>
      <c r="E22" s="73">
        <f>E517</f>
        <v>0</v>
      </c>
      <c r="F22" s="73">
        <f>F517</f>
        <v>0</v>
      </c>
      <c r="G22" s="88"/>
      <c r="H22" s="87"/>
      <c r="I22" s="86"/>
      <c r="J22" s="347"/>
      <c r="K22" s="86"/>
      <c r="L22" s="86"/>
      <c r="M22" s="71"/>
      <c r="N22" s="71"/>
      <c r="O22" s="71"/>
      <c r="P22" s="71"/>
      <c r="Q22" s="71"/>
      <c r="R22" s="71"/>
      <c r="S22" s="71"/>
      <c r="T22" s="71"/>
    </row>
    <row r="23" spans="1:20" x14ac:dyDescent="0.25">
      <c r="A23" s="658"/>
      <c r="B23" s="659"/>
      <c r="C23" s="529"/>
      <c r="D23" s="407">
        <v>798</v>
      </c>
      <c r="E23" s="73">
        <f>E32</f>
        <v>13925.77</v>
      </c>
      <c r="F23" s="73">
        <f>F32</f>
        <v>14553.7</v>
      </c>
      <c r="G23" s="88">
        <f t="shared" si="0"/>
        <v>104.50912229628955</v>
      </c>
      <c r="H23" s="87"/>
      <c r="I23" s="86"/>
      <c r="J23" s="347"/>
      <c r="K23" s="86"/>
      <c r="L23" s="86"/>
      <c r="M23" s="71"/>
      <c r="N23" s="71"/>
      <c r="O23" s="71"/>
      <c r="P23" s="71"/>
      <c r="Q23" s="71"/>
      <c r="R23" s="71"/>
      <c r="S23" s="71"/>
      <c r="T23" s="71"/>
    </row>
    <row r="24" spans="1:20" ht="49.5" customHeight="1" x14ac:dyDescent="0.25">
      <c r="A24" s="658"/>
      <c r="B24" s="659"/>
      <c r="C24" s="408" t="s">
        <v>455</v>
      </c>
      <c r="D24" s="407" t="s">
        <v>453</v>
      </c>
      <c r="E24" s="75">
        <f t="shared" ref="E24:F27" si="2">E33+E216+E300+E398+E518</f>
        <v>3650</v>
      </c>
      <c r="F24" s="75">
        <f t="shared" si="2"/>
        <v>3549.4</v>
      </c>
      <c r="G24" s="88">
        <f t="shared" si="0"/>
        <v>97.243835616438361</v>
      </c>
      <c r="H24" s="87"/>
      <c r="I24" s="86"/>
      <c r="J24" s="347">
        <f t="shared" si="1"/>
        <v>97.243835616438361</v>
      </c>
      <c r="K24" s="86"/>
      <c r="L24" s="86"/>
      <c r="M24" s="71"/>
      <c r="N24" s="71"/>
      <c r="O24" s="71"/>
      <c r="P24" s="71"/>
      <c r="Q24" s="71"/>
      <c r="R24" s="71"/>
      <c r="S24" s="71"/>
    </row>
    <row r="25" spans="1:20" ht="39" customHeight="1" x14ac:dyDescent="0.25">
      <c r="A25" s="658"/>
      <c r="B25" s="659"/>
      <c r="C25" s="408" t="s">
        <v>77</v>
      </c>
      <c r="D25" s="407" t="s">
        <v>453</v>
      </c>
      <c r="E25" s="73">
        <f t="shared" si="2"/>
        <v>0</v>
      </c>
      <c r="F25" s="73">
        <f t="shared" si="2"/>
        <v>0</v>
      </c>
      <c r="G25" s="88"/>
      <c r="H25" s="86"/>
      <c r="I25" s="86"/>
      <c r="J25" s="347"/>
      <c r="K25" s="86"/>
      <c r="L25" s="86"/>
      <c r="M25" s="71"/>
      <c r="N25" s="71"/>
      <c r="O25" s="71"/>
      <c r="P25" s="71"/>
      <c r="Q25" s="71"/>
      <c r="R25" s="71"/>
    </row>
    <row r="26" spans="1:20" ht="47.25" x14ac:dyDescent="0.25">
      <c r="A26" s="658"/>
      <c r="B26" s="659"/>
      <c r="C26" s="408" t="s">
        <v>466</v>
      </c>
      <c r="D26" s="407" t="s">
        <v>453</v>
      </c>
      <c r="E26" s="73">
        <f t="shared" si="2"/>
        <v>0</v>
      </c>
      <c r="F26" s="73">
        <f t="shared" si="2"/>
        <v>0</v>
      </c>
      <c r="G26" s="88"/>
      <c r="H26" s="86"/>
      <c r="I26" s="86"/>
      <c r="J26" s="347"/>
      <c r="K26" s="86"/>
      <c r="L26" s="86"/>
      <c r="M26" s="71"/>
      <c r="N26" s="71"/>
      <c r="O26" s="71"/>
      <c r="P26" s="71"/>
      <c r="Q26" s="71"/>
      <c r="R26" s="71"/>
    </row>
    <row r="27" spans="1:20" ht="19.5" customHeight="1" x14ac:dyDescent="0.25">
      <c r="A27" s="658"/>
      <c r="B27" s="659"/>
      <c r="C27" s="408" t="s">
        <v>454</v>
      </c>
      <c r="D27" s="407" t="s">
        <v>453</v>
      </c>
      <c r="E27" s="73">
        <f t="shared" si="2"/>
        <v>0</v>
      </c>
      <c r="F27" s="73">
        <f t="shared" si="2"/>
        <v>0</v>
      </c>
      <c r="G27" s="88"/>
      <c r="H27" s="86"/>
      <c r="I27" s="86"/>
      <c r="J27" s="347"/>
      <c r="K27" s="86"/>
      <c r="L27" s="86"/>
      <c r="M27" s="71"/>
      <c r="N27" s="71"/>
      <c r="O27" s="71"/>
      <c r="P27" s="71"/>
      <c r="Q27" s="71"/>
      <c r="R27" s="71"/>
    </row>
    <row r="28" spans="1:20" ht="15.75" customHeight="1" x14ac:dyDescent="0.25">
      <c r="A28" s="660" t="s">
        <v>103</v>
      </c>
      <c r="B28" s="663" t="s">
        <v>1053</v>
      </c>
      <c r="C28" s="440" t="s">
        <v>22</v>
      </c>
      <c r="D28" s="440" t="s">
        <v>453</v>
      </c>
      <c r="E28" s="75">
        <f>E29+E30+E31+E32+E33+E34+E35+E36</f>
        <v>141261.41500000001</v>
      </c>
      <c r="F28" s="75">
        <f>F29+F30+F31+F32+F33+F34+F35+F36</f>
        <v>153604.67500000002</v>
      </c>
      <c r="G28" s="79">
        <f>F28/E28*100</f>
        <v>108.73788500561177</v>
      </c>
      <c r="H28" s="84"/>
      <c r="I28" s="71"/>
      <c r="J28" s="347">
        <f t="shared" si="1"/>
        <v>108.73788500561177</v>
      </c>
      <c r="N28" s="71"/>
      <c r="O28" s="71"/>
      <c r="P28" s="71"/>
      <c r="Q28" s="71"/>
      <c r="R28" s="71"/>
    </row>
    <row r="29" spans="1:20" ht="47.25" x14ac:dyDescent="0.25">
      <c r="A29" s="661"/>
      <c r="B29" s="664"/>
      <c r="C29" s="76" t="s">
        <v>456</v>
      </c>
      <c r="D29" s="440" t="s">
        <v>453</v>
      </c>
      <c r="E29" s="75">
        <f>E38+E94+E108+E122+E136+E150+E178+E200</f>
        <v>0</v>
      </c>
      <c r="F29" s="75">
        <f>F38+F94+F108+F122+F136+F150+F178+F200</f>
        <v>0</v>
      </c>
      <c r="G29" s="79"/>
      <c r="H29" s="84"/>
      <c r="I29" s="71"/>
      <c r="J29" s="347"/>
      <c r="N29" s="71"/>
      <c r="O29" s="71"/>
      <c r="P29" s="71"/>
      <c r="Q29" s="71"/>
      <c r="R29" s="71"/>
      <c r="S29" s="71"/>
    </row>
    <row r="30" spans="1:20" x14ac:dyDescent="0.25">
      <c r="A30" s="661"/>
      <c r="B30" s="664"/>
      <c r="C30" s="666" t="s">
        <v>75</v>
      </c>
      <c r="D30" s="440">
        <v>784</v>
      </c>
      <c r="E30" s="75">
        <f>E37+E149+E180+E199</f>
        <v>127335.645</v>
      </c>
      <c r="F30" s="75">
        <f>'[4]Приложение № 12'!K21</f>
        <v>139050.97500000001</v>
      </c>
      <c r="G30" s="79">
        <f t="shared" ref="G30:G37" si="3">F30/E30*100</f>
        <v>109.20035391504084</v>
      </c>
      <c r="H30" s="84"/>
      <c r="J30" s="347">
        <f t="shared" si="1"/>
        <v>109.20035391504084</v>
      </c>
      <c r="N30" s="71"/>
      <c r="O30" s="71"/>
      <c r="P30" s="71"/>
      <c r="Q30" s="71"/>
      <c r="R30" s="71"/>
      <c r="S30" s="71"/>
    </row>
    <row r="31" spans="1:20" x14ac:dyDescent="0.25">
      <c r="A31" s="661"/>
      <c r="B31" s="664"/>
      <c r="C31" s="667"/>
      <c r="D31" s="440">
        <v>794</v>
      </c>
      <c r="E31" s="75">
        <f>'[4]Приложение № 12'!J22</f>
        <v>0</v>
      </c>
      <c r="F31" s="75">
        <f>'[4]Приложение № 12'!K22</f>
        <v>0</v>
      </c>
      <c r="G31" s="79"/>
      <c r="H31" s="84"/>
      <c r="J31" s="347"/>
      <c r="N31" s="71"/>
      <c r="O31" s="71"/>
      <c r="P31" s="71"/>
      <c r="Q31" s="71"/>
      <c r="R31" s="71"/>
      <c r="S31" s="71"/>
    </row>
    <row r="32" spans="1:20" x14ac:dyDescent="0.25">
      <c r="A32" s="661"/>
      <c r="B32" s="664"/>
      <c r="C32" s="668"/>
      <c r="D32" s="440">
        <v>798</v>
      </c>
      <c r="E32" s="75">
        <f>E179</f>
        <v>13925.77</v>
      </c>
      <c r="F32" s="75">
        <f>'[4]Приложение № 12'!K23</f>
        <v>14553.7</v>
      </c>
      <c r="G32" s="79">
        <f t="shared" si="3"/>
        <v>104.50912229628955</v>
      </c>
      <c r="H32" s="84"/>
      <c r="J32" s="347"/>
      <c r="N32" s="71"/>
      <c r="O32" s="71"/>
      <c r="P32" s="71"/>
      <c r="Q32" s="71"/>
      <c r="R32" s="71"/>
      <c r="S32" s="71"/>
    </row>
    <row r="33" spans="1:18" ht="31.5" x14ac:dyDescent="0.25">
      <c r="A33" s="661"/>
      <c r="B33" s="664"/>
      <c r="C33" s="76" t="s">
        <v>455</v>
      </c>
      <c r="D33" s="440" t="s">
        <v>453</v>
      </c>
      <c r="E33" s="75">
        <f t="shared" ref="E33:F36" si="4">E40+E96+E110+E124+E138+E152+E181+E202</f>
        <v>0</v>
      </c>
      <c r="F33" s="75">
        <f t="shared" si="4"/>
        <v>0</v>
      </c>
      <c r="G33" s="79"/>
      <c r="H33" s="84"/>
      <c r="J33" s="347"/>
      <c r="N33" s="71"/>
      <c r="O33" s="71"/>
      <c r="P33" s="71"/>
      <c r="Q33" s="71"/>
      <c r="R33" s="71"/>
    </row>
    <row r="34" spans="1:18" ht="35.25" customHeight="1" x14ac:dyDescent="0.25">
      <c r="A34" s="661"/>
      <c r="B34" s="664"/>
      <c r="C34" s="76" t="s">
        <v>77</v>
      </c>
      <c r="D34" s="440" t="s">
        <v>453</v>
      </c>
      <c r="E34" s="75">
        <f t="shared" si="4"/>
        <v>0</v>
      </c>
      <c r="F34" s="75">
        <f t="shared" si="4"/>
        <v>0</v>
      </c>
      <c r="G34" s="79"/>
      <c r="H34" s="84"/>
      <c r="J34" s="347"/>
      <c r="N34" s="71"/>
      <c r="O34" s="71"/>
      <c r="P34" s="71"/>
      <c r="Q34" s="71"/>
      <c r="R34" s="71"/>
    </row>
    <row r="35" spans="1:18" ht="47.25" customHeight="1" x14ac:dyDescent="0.25">
      <c r="A35" s="661"/>
      <c r="B35" s="664"/>
      <c r="C35" s="76" t="s">
        <v>466</v>
      </c>
      <c r="D35" s="440" t="s">
        <v>453</v>
      </c>
      <c r="E35" s="75">
        <f t="shared" si="4"/>
        <v>0</v>
      </c>
      <c r="F35" s="75">
        <f t="shared" si="4"/>
        <v>0</v>
      </c>
      <c r="G35" s="79"/>
      <c r="H35" s="84"/>
      <c r="J35" s="347"/>
      <c r="N35" s="71"/>
      <c r="O35" s="71"/>
      <c r="P35" s="71"/>
      <c r="Q35" s="71"/>
      <c r="R35" s="71"/>
    </row>
    <row r="36" spans="1:18" ht="21" customHeight="1" x14ac:dyDescent="0.25">
      <c r="A36" s="662"/>
      <c r="B36" s="665"/>
      <c r="C36" s="76" t="s">
        <v>561</v>
      </c>
      <c r="D36" s="440" t="s">
        <v>453</v>
      </c>
      <c r="E36" s="75">
        <f t="shared" si="4"/>
        <v>0</v>
      </c>
      <c r="F36" s="75">
        <f t="shared" si="4"/>
        <v>0</v>
      </c>
      <c r="G36" s="79"/>
      <c r="H36" s="84"/>
      <c r="I36" s="85"/>
      <c r="J36" s="347"/>
      <c r="K36" s="85"/>
      <c r="N36" s="71"/>
      <c r="O36" s="71"/>
      <c r="P36" s="71"/>
      <c r="Q36" s="71"/>
      <c r="R36" s="71"/>
    </row>
    <row r="37" spans="1:18" ht="15.75" customHeight="1" x14ac:dyDescent="0.25">
      <c r="A37" s="545" t="s">
        <v>560</v>
      </c>
      <c r="B37" s="548" t="s">
        <v>559</v>
      </c>
      <c r="C37" s="407" t="s">
        <v>22</v>
      </c>
      <c r="D37" s="407">
        <v>784</v>
      </c>
      <c r="E37" s="73">
        <f>SUM(E38:E43)</f>
        <v>48578.06</v>
      </c>
      <c r="F37" s="73">
        <f>SUM(F38:F43)</f>
        <v>58678.8</v>
      </c>
      <c r="G37" s="79">
        <f t="shared" si="3"/>
        <v>120.79280234739717</v>
      </c>
      <c r="H37" s="84"/>
      <c r="I37" s="71"/>
      <c r="J37" s="77"/>
    </row>
    <row r="38" spans="1:18" ht="47.25" x14ac:dyDescent="0.25">
      <c r="A38" s="546"/>
      <c r="B38" s="549"/>
      <c r="C38" s="407" t="s">
        <v>456</v>
      </c>
      <c r="D38" s="407" t="s">
        <v>453</v>
      </c>
      <c r="E38" s="73">
        <f t="shared" ref="E38:F43" si="5">E45+E52+E59+E66+E73+E80+E87</f>
        <v>0</v>
      </c>
      <c r="F38" s="73">
        <f t="shared" si="5"/>
        <v>0</v>
      </c>
      <c r="G38" s="79"/>
      <c r="H38" s="84"/>
      <c r="I38" s="71"/>
      <c r="J38" s="77"/>
    </row>
    <row r="39" spans="1:18" ht="23.25" customHeight="1" x14ac:dyDescent="0.25">
      <c r="A39" s="546"/>
      <c r="B39" s="549"/>
      <c r="C39" s="407" t="s">
        <v>75</v>
      </c>
      <c r="D39" s="407">
        <v>784</v>
      </c>
      <c r="E39" s="73">
        <f t="shared" si="5"/>
        <v>48578.06</v>
      </c>
      <c r="F39" s="73">
        <f t="shared" si="5"/>
        <v>58678.8</v>
      </c>
      <c r="G39" s="79"/>
      <c r="H39" s="84"/>
      <c r="J39" s="77"/>
    </row>
    <row r="40" spans="1:18" ht="31.5" x14ac:dyDescent="0.25">
      <c r="A40" s="546"/>
      <c r="B40" s="549"/>
      <c r="C40" s="407" t="s">
        <v>455</v>
      </c>
      <c r="D40" s="407" t="s">
        <v>453</v>
      </c>
      <c r="E40" s="73">
        <f t="shared" si="5"/>
        <v>0</v>
      </c>
      <c r="F40" s="73">
        <f t="shared" si="5"/>
        <v>0</v>
      </c>
      <c r="G40" s="79"/>
      <c r="H40" s="84"/>
      <c r="J40" s="77"/>
    </row>
    <row r="41" spans="1:18" ht="36.75" customHeight="1" x14ac:dyDescent="0.25">
      <c r="A41" s="546"/>
      <c r="B41" s="549"/>
      <c r="C41" s="407" t="s">
        <v>77</v>
      </c>
      <c r="D41" s="407" t="s">
        <v>453</v>
      </c>
      <c r="E41" s="73">
        <f t="shared" si="5"/>
        <v>0</v>
      </c>
      <c r="F41" s="73">
        <f t="shared" si="5"/>
        <v>0</v>
      </c>
      <c r="G41" s="79"/>
      <c r="H41" s="84"/>
      <c r="J41" s="77"/>
    </row>
    <row r="42" spans="1:18" ht="47.25" customHeight="1" x14ac:dyDescent="0.25">
      <c r="A42" s="546"/>
      <c r="B42" s="549"/>
      <c r="C42" s="407" t="s">
        <v>466</v>
      </c>
      <c r="D42" s="407" t="s">
        <v>453</v>
      </c>
      <c r="E42" s="73">
        <f t="shared" si="5"/>
        <v>0</v>
      </c>
      <c r="F42" s="73">
        <f t="shared" si="5"/>
        <v>0</v>
      </c>
      <c r="G42" s="79"/>
      <c r="J42" s="77"/>
    </row>
    <row r="43" spans="1:18" ht="17.25" customHeight="1" x14ac:dyDescent="0.25">
      <c r="A43" s="547"/>
      <c r="B43" s="550"/>
      <c r="C43" s="407" t="s">
        <v>454</v>
      </c>
      <c r="D43" s="407" t="s">
        <v>453</v>
      </c>
      <c r="E43" s="73">
        <f t="shared" si="5"/>
        <v>0</v>
      </c>
      <c r="F43" s="73">
        <f t="shared" si="5"/>
        <v>0</v>
      </c>
      <c r="G43" s="79"/>
      <c r="J43" s="77"/>
    </row>
    <row r="44" spans="1:18" ht="15.75" customHeight="1" x14ac:dyDescent="0.25">
      <c r="A44" s="526" t="s">
        <v>558</v>
      </c>
      <c r="B44" s="474" t="s">
        <v>557</v>
      </c>
      <c r="C44" s="407" t="s">
        <v>22</v>
      </c>
      <c r="D44" s="407">
        <v>784</v>
      </c>
      <c r="E44" s="72">
        <f>SUM(E45:E50)</f>
        <v>48578.06</v>
      </c>
      <c r="F44" s="72">
        <f>SUM(F45:F50)</f>
        <v>58678.8</v>
      </c>
      <c r="G44" s="79"/>
      <c r="J44" s="77"/>
    </row>
    <row r="45" spans="1:18" ht="47.25" x14ac:dyDescent="0.25">
      <c r="A45" s="529"/>
      <c r="B45" s="530"/>
      <c r="C45" s="408" t="s">
        <v>456</v>
      </c>
      <c r="D45" s="408" t="s">
        <v>453</v>
      </c>
      <c r="E45" s="72">
        <v>0</v>
      </c>
      <c r="F45" s="72">
        <f>SUM(E45:E45)</f>
        <v>0</v>
      </c>
      <c r="G45" s="79"/>
      <c r="J45" s="77"/>
    </row>
    <row r="46" spans="1:18" x14ac:dyDescent="0.25">
      <c r="A46" s="529"/>
      <c r="B46" s="530"/>
      <c r="C46" s="408" t="s">
        <v>75</v>
      </c>
      <c r="D46" s="408">
        <v>784</v>
      </c>
      <c r="E46" s="72">
        <v>48578.06</v>
      </c>
      <c r="F46" s="72">
        <v>58678.8</v>
      </c>
      <c r="G46" s="79"/>
      <c r="J46" s="77"/>
    </row>
    <row r="47" spans="1:18" ht="31.5" x14ac:dyDescent="0.25">
      <c r="A47" s="529"/>
      <c r="B47" s="530"/>
      <c r="C47" s="408" t="s">
        <v>455</v>
      </c>
      <c r="D47" s="408" t="s">
        <v>453</v>
      </c>
      <c r="E47" s="72">
        <v>0</v>
      </c>
      <c r="F47" s="72">
        <f t="shared" ref="F47:F52" si="6">SUM(E47:E47)</f>
        <v>0</v>
      </c>
      <c r="G47" s="79"/>
      <c r="J47" s="77"/>
    </row>
    <row r="48" spans="1:18" ht="34.5" customHeight="1" x14ac:dyDescent="0.25">
      <c r="A48" s="529"/>
      <c r="B48" s="530"/>
      <c r="C48" s="408" t="s">
        <v>77</v>
      </c>
      <c r="D48" s="408" t="s">
        <v>453</v>
      </c>
      <c r="E48" s="72">
        <v>0</v>
      </c>
      <c r="F48" s="72">
        <f t="shared" si="6"/>
        <v>0</v>
      </c>
      <c r="G48" s="79"/>
      <c r="J48" s="77"/>
    </row>
    <row r="49" spans="1:10" ht="31.5" customHeight="1" x14ac:dyDescent="0.25">
      <c r="A49" s="529"/>
      <c r="B49" s="530"/>
      <c r="C49" s="408" t="s">
        <v>466</v>
      </c>
      <c r="D49" s="408" t="s">
        <v>453</v>
      </c>
      <c r="E49" s="72">
        <v>0</v>
      </c>
      <c r="F49" s="72">
        <f t="shared" si="6"/>
        <v>0</v>
      </c>
      <c r="G49" s="79"/>
      <c r="J49" s="77"/>
    </row>
    <row r="50" spans="1:10" ht="16.5" customHeight="1" x14ac:dyDescent="0.25">
      <c r="A50" s="527"/>
      <c r="B50" s="528"/>
      <c r="C50" s="408" t="s">
        <v>454</v>
      </c>
      <c r="D50" s="408" t="s">
        <v>453</v>
      </c>
      <c r="E50" s="72">
        <v>0</v>
      </c>
      <c r="F50" s="72">
        <f t="shared" si="6"/>
        <v>0</v>
      </c>
      <c r="G50" s="79"/>
      <c r="J50" s="77"/>
    </row>
    <row r="51" spans="1:10" ht="15.75" hidden="1" customHeight="1" x14ac:dyDescent="0.25">
      <c r="A51" s="526" t="s">
        <v>556</v>
      </c>
      <c r="B51" s="474" t="s">
        <v>555</v>
      </c>
      <c r="C51" s="407" t="s">
        <v>22</v>
      </c>
      <c r="D51" s="407">
        <v>784</v>
      </c>
      <c r="E51" s="72">
        <f>SUM(E52:E57)</f>
        <v>0</v>
      </c>
      <c r="F51" s="72">
        <f t="shared" si="6"/>
        <v>0</v>
      </c>
      <c r="G51" s="79"/>
      <c r="J51" s="77"/>
    </row>
    <row r="52" spans="1:10" ht="47.25" hidden="1" x14ac:dyDescent="0.25">
      <c r="A52" s="529"/>
      <c r="B52" s="530"/>
      <c r="C52" s="408" t="s">
        <v>456</v>
      </c>
      <c r="D52" s="408" t="s">
        <v>453</v>
      </c>
      <c r="E52" s="72">
        <v>0</v>
      </c>
      <c r="F52" s="72">
        <f t="shared" si="6"/>
        <v>0</v>
      </c>
      <c r="G52" s="79"/>
      <c r="J52" s="77"/>
    </row>
    <row r="53" spans="1:10" hidden="1" x14ac:dyDescent="0.25">
      <c r="A53" s="529"/>
      <c r="B53" s="530"/>
      <c r="C53" s="408" t="s">
        <v>75</v>
      </c>
      <c r="D53" s="408">
        <v>784</v>
      </c>
      <c r="E53" s="72">
        <f>'[4]Приложение № 12'!J30</f>
        <v>0</v>
      </c>
      <c r="F53" s="72">
        <f>'[4]Приложение № 12'!K30</f>
        <v>0</v>
      </c>
      <c r="G53" s="79"/>
      <c r="J53" s="77"/>
    </row>
    <row r="54" spans="1:10" ht="31.5" hidden="1" x14ac:dyDescent="0.25">
      <c r="A54" s="529"/>
      <c r="B54" s="530"/>
      <c r="C54" s="408" t="s">
        <v>455</v>
      </c>
      <c r="D54" s="408" t="s">
        <v>453</v>
      </c>
      <c r="E54" s="72">
        <v>0</v>
      </c>
      <c r="F54" s="72">
        <f>SUM(E54:E54)</f>
        <v>0</v>
      </c>
      <c r="G54" s="79"/>
      <c r="J54" s="77"/>
    </row>
    <row r="55" spans="1:10" ht="47.25" hidden="1" x14ac:dyDescent="0.25">
      <c r="A55" s="529"/>
      <c r="B55" s="530"/>
      <c r="C55" s="408" t="s">
        <v>77</v>
      </c>
      <c r="D55" s="408" t="s">
        <v>453</v>
      </c>
      <c r="E55" s="72">
        <v>0</v>
      </c>
      <c r="F55" s="72">
        <f>SUM(E55:E55)</f>
        <v>0</v>
      </c>
      <c r="G55" s="79"/>
      <c r="J55" s="77"/>
    </row>
    <row r="56" spans="1:10" ht="47.25" hidden="1" x14ac:dyDescent="0.25">
      <c r="A56" s="529"/>
      <c r="B56" s="530"/>
      <c r="C56" s="408" t="s">
        <v>466</v>
      </c>
      <c r="D56" s="408" t="s">
        <v>453</v>
      </c>
      <c r="E56" s="72">
        <v>0</v>
      </c>
      <c r="F56" s="72">
        <f>SUM(E56:E56)</f>
        <v>0</v>
      </c>
      <c r="G56" s="79"/>
      <c r="J56" s="77"/>
    </row>
    <row r="57" spans="1:10" ht="31.5" hidden="1" x14ac:dyDescent="0.25">
      <c r="A57" s="527"/>
      <c r="B57" s="528"/>
      <c r="C57" s="408" t="s">
        <v>454</v>
      </c>
      <c r="D57" s="408" t="s">
        <v>453</v>
      </c>
      <c r="E57" s="72">
        <v>0</v>
      </c>
      <c r="F57" s="72">
        <f>SUM(E57:E57)</f>
        <v>0</v>
      </c>
      <c r="G57" s="79"/>
      <c r="J57" s="77"/>
    </row>
    <row r="58" spans="1:10" ht="15.75" hidden="1" customHeight="1" x14ac:dyDescent="0.25">
      <c r="A58" s="526" t="s">
        <v>554</v>
      </c>
      <c r="B58" s="474" t="s">
        <v>553</v>
      </c>
      <c r="C58" s="407" t="s">
        <v>22</v>
      </c>
      <c r="D58" s="407">
        <v>784</v>
      </c>
      <c r="E58" s="72">
        <f>SUM(E59:E64)</f>
        <v>0</v>
      </c>
      <c r="F58" s="72">
        <f>F60</f>
        <v>0</v>
      </c>
      <c r="G58" s="79"/>
      <c r="J58" s="77"/>
    </row>
    <row r="59" spans="1:10" ht="47.25" hidden="1" x14ac:dyDescent="0.25">
      <c r="A59" s="529"/>
      <c r="B59" s="530"/>
      <c r="C59" s="408" t="s">
        <v>456</v>
      </c>
      <c r="D59" s="408" t="s">
        <v>453</v>
      </c>
      <c r="E59" s="72">
        <v>0</v>
      </c>
      <c r="F59" s="72">
        <f>SUM(E59:E59)</f>
        <v>0</v>
      </c>
      <c r="G59" s="79"/>
      <c r="J59" s="77"/>
    </row>
    <row r="60" spans="1:10" hidden="1" x14ac:dyDescent="0.25">
      <c r="A60" s="529"/>
      <c r="B60" s="530"/>
      <c r="C60" s="408" t="s">
        <v>75</v>
      </c>
      <c r="D60" s="408">
        <v>784</v>
      </c>
      <c r="E60" s="72">
        <v>0</v>
      </c>
      <c r="F60" s="72">
        <v>0</v>
      </c>
      <c r="G60" s="79"/>
      <c r="J60" s="77"/>
    </row>
    <row r="61" spans="1:10" ht="31.5" hidden="1" x14ac:dyDescent="0.25">
      <c r="A61" s="529"/>
      <c r="B61" s="530"/>
      <c r="C61" s="408" t="s">
        <v>455</v>
      </c>
      <c r="D61" s="408" t="s">
        <v>453</v>
      </c>
      <c r="E61" s="72">
        <v>0</v>
      </c>
      <c r="F61" s="72">
        <f t="shared" ref="F61:F87" si="7">SUM(E61:E61)</f>
        <v>0</v>
      </c>
      <c r="G61" s="79"/>
      <c r="J61" s="77"/>
    </row>
    <row r="62" spans="1:10" ht="39" hidden="1" customHeight="1" x14ac:dyDescent="0.25">
      <c r="A62" s="529"/>
      <c r="B62" s="530"/>
      <c r="C62" s="408" t="s">
        <v>77</v>
      </c>
      <c r="D62" s="408" t="s">
        <v>453</v>
      </c>
      <c r="E62" s="72">
        <v>0</v>
      </c>
      <c r="F62" s="72">
        <f t="shared" si="7"/>
        <v>0</v>
      </c>
      <c r="G62" s="79"/>
      <c r="J62" s="77"/>
    </row>
    <row r="63" spans="1:10" ht="47.25" hidden="1" x14ac:dyDescent="0.25">
      <c r="A63" s="529"/>
      <c r="B63" s="530"/>
      <c r="C63" s="408" t="s">
        <v>466</v>
      </c>
      <c r="D63" s="408" t="s">
        <v>453</v>
      </c>
      <c r="E63" s="72">
        <v>0</v>
      </c>
      <c r="F63" s="72">
        <f t="shared" si="7"/>
        <v>0</v>
      </c>
      <c r="G63" s="79"/>
      <c r="J63" s="77"/>
    </row>
    <row r="64" spans="1:10" ht="71.25" hidden="1" customHeight="1" x14ac:dyDescent="0.25">
      <c r="A64" s="527"/>
      <c r="B64" s="528"/>
      <c r="C64" s="408" t="s">
        <v>454</v>
      </c>
      <c r="D64" s="408" t="s">
        <v>453</v>
      </c>
      <c r="E64" s="72">
        <v>0</v>
      </c>
      <c r="F64" s="72">
        <f t="shared" si="7"/>
        <v>0</v>
      </c>
      <c r="G64" s="79"/>
      <c r="J64" s="77"/>
    </row>
    <row r="65" spans="1:10" ht="15.75" hidden="1" customHeight="1" x14ac:dyDescent="0.25">
      <c r="A65" s="526" t="s">
        <v>552</v>
      </c>
      <c r="B65" s="474" t="s">
        <v>551</v>
      </c>
      <c r="C65" s="407" t="s">
        <v>22</v>
      </c>
      <c r="D65" s="407">
        <v>784</v>
      </c>
      <c r="E65" s="72">
        <f>SUM(E66:E71)</f>
        <v>0</v>
      </c>
      <c r="F65" s="72">
        <f t="shared" si="7"/>
        <v>0</v>
      </c>
      <c r="G65" s="79"/>
      <c r="J65" s="77"/>
    </row>
    <row r="66" spans="1:10" ht="47.25" hidden="1" x14ac:dyDescent="0.25">
      <c r="A66" s="529"/>
      <c r="B66" s="530"/>
      <c r="C66" s="408" t="s">
        <v>456</v>
      </c>
      <c r="D66" s="408" t="s">
        <v>453</v>
      </c>
      <c r="E66" s="72">
        <v>0</v>
      </c>
      <c r="F66" s="72">
        <f t="shared" si="7"/>
        <v>0</v>
      </c>
      <c r="G66" s="79"/>
      <c r="J66" s="77"/>
    </row>
    <row r="67" spans="1:10" hidden="1" x14ac:dyDescent="0.25">
      <c r="A67" s="529"/>
      <c r="B67" s="530"/>
      <c r="C67" s="408" t="s">
        <v>75</v>
      </c>
      <c r="D67" s="408">
        <v>784</v>
      </c>
      <c r="E67" s="72">
        <v>0</v>
      </c>
      <c r="F67" s="72">
        <f t="shared" si="7"/>
        <v>0</v>
      </c>
      <c r="G67" s="79"/>
      <c r="J67" s="77"/>
    </row>
    <row r="68" spans="1:10" ht="31.5" hidden="1" x14ac:dyDescent="0.25">
      <c r="A68" s="529"/>
      <c r="B68" s="530"/>
      <c r="C68" s="408" t="s">
        <v>455</v>
      </c>
      <c r="D68" s="408" t="s">
        <v>453</v>
      </c>
      <c r="E68" s="72">
        <v>0</v>
      </c>
      <c r="F68" s="72">
        <f t="shared" si="7"/>
        <v>0</v>
      </c>
      <c r="G68" s="79"/>
      <c r="J68" s="77"/>
    </row>
    <row r="69" spans="1:10" ht="47.25" hidden="1" x14ac:dyDescent="0.25">
      <c r="A69" s="529"/>
      <c r="B69" s="530"/>
      <c r="C69" s="408" t="s">
        <v>77</v>
      </c>
      <c r="D69" s="408" t="s">
        <v>453</v>
      </c>
      <c r="E69" s="72">
        <v>0</v>
      </c>
      <c r="F69" s="72">
        <f t="shared" si="7"/>
        <v>0</v>
      </c>
      <c r="G69" s="79"/>
      <c r="J69" s="77"/>
    </row>
    <row r="70" spans="1:10" ht="47.25" hidden="1" x14ac:dyDescent="0.25">
      <c r="A70" s="529"/>
      <c r="B70" s="530"/>
      <c r="C70" s="408" t="s">
        <v>466</v>
      </c>
      <c r="D70" s="408" t="s">
        <v>453</v>
      </c>
      <c r="E70" s="72">
        <v>0</v>
      </c>
      <c r="F70" s="72">
        <f t="shared" si="7"/>
        <v>0</v>
      </c>
      <c r="G70" s="79"/>
      <c r="J70" s="77"/>
    </row>
    <row r="71" spans="1:10" ht="31.5" hidden="1" x14ac:dyDescent="0.25">
      <c r="A71" s="527"/>
      <c r="B71" s="528"/>
      <c r="C71" s="408" t="s">
        <v>454</v>
      </c>
      <c r="D71" s="408" t="s">
        <v>453</v>
      </c>
      <c r="E71" s="72">
        <v>0</v>
      </c>
      <c r="F71" s="72">
        <f t="shared" si="7"/>
        <v>0</v>
      </c>
      <c r="G71" s="79"/>
      <c r="J71" s="77"/>
    </row>
    <row r="72" spans="1:10" ht="15.75" hidden="1" customHeight="1" x14ac:dyDescent="0.25">
      <c r="A72" s="526" t="s">
        <v>550</v>
      </c>
      <c r="B72" s="474" t="s">
        <v>549</v>
      </c>
      <c r="C72" s="407" t="s">
        <v>22</v>
      </c>
      <c r="D72" s="407">
        <v>784</v>
      </c>
      <c r="E72" s="72">
        <f>SUM(E73:E78)</f>
        <v>0</v>
      </c>
      <c r="F72" s="72">
        <f t="shared" si="7"/>
        <v>0</v>
      </c>
      <c r="G72" s="79"/>
      <c r="J72" s="77"/>
    </row>
    <row r="73" spans="1:10" ht="47.25" hidden="1" x14ac:dyDescent="0.25">
      <c r="A73" s="529"/>
      <c r="B73" s="530"/>
      <c r="C73" s="408" t="s">
        <v>456</v>
      </c>
      <c r="D73" s="408" t="s">
        <v>453</v>
      </c>
      <c r="E73" s="72">
        <v>0</v>
      </c>
      <c r="F73" s="72">
        <f t="shared" si="7"/>
        <v>0</v>
      </c>
      <c r="G73" s="79"/>
      <c r="J73" s="77"/>
    </row>
    <row r="74" spans="1:10" hidden="1" x14ac:dyDescent="0.25">
      <c r="A74" s="529"/>
      <c r="B74" s="530"/>
      <c r="C74" s="408" t="s">
        <v>75</v>
      </c>
      <c r="D74" s="408">
        <v>784</v>
      </c>
      <c r="E74" s="72">
        <v>0</v>
      </c>
      <c r="F74" s="72">
        <f t="shared" si="7"/>
        <v>0</v>
      </c>
      <c r="G74" s="79"/>
      <c r="J74" s="77"/>
    </row>
    <row r="75" spans="1:10" ht="31.5" hidden="1" x14ac:dyDescent="0.25">
      <c r="A75" s="529"/>
      <c r="B75" s="530"/>
      <c r="C75" s="408" t="s">
        <v>455</v>
      </c>
      <c r="D75" s="408" t="s">
        <v>453</v>
      </c>
      <c r="E75" s="72">
        <v>0</v>
      </c>
      <c r="F75" s="72">
        <f t="shared" si="7"/>
        <v>0</v>
      </c>
      <c r="G75" s="79"/>
      <c r="J75" s="77"/>
    </row>
    <row r="76" spans="1:10" ht="47.25" hidden="1" x14ac:dyDescent="0.25">
      <c r="A76" s="529"/>
      <c r="B76" s="530"/>
      <c r="C76" s="408" t="s">
        <v>77</v>
      </c>
      <c r="D76" s="408" t="s">
        <v>453</v>
      </c>
      <c r="E76" s="72">
        <v>0</v>
      </c>
      <c r="F76" s="72">
        <f t="shared" si="7"/>
        <v>0</v>
      </c>
      <c r="G76" s="79"/>
      <c r="J76" s="77"/>
    </row>
    <row r="77" spans="1:10" ht="47.25" hidden="1" x14ac:dyDescent="0.25">
      <c r="A77" s="529"/>
      <c r="B77" s="530"/>
      <c r="C77" s="408" t="s">
        <v>466</v>
      </c>
      <c r="D77" s="408" t="s">
        <v>453</v>
      </c>
      <c r="E77" s="72">
        <v>0</v>
      </c>
      <c r="F77" s="72">
        <f t="shared" si="7"/>
        <v>0</v>
      </c>
      <c r="G77" s="79"/>
      <c r="J77" s="77"/>
    </row>
    <row r="78" spans="1:10" ht="31.5" hidden="1" x14ac:dyDescent="0.25">
      <c r="A78" s="527"/>
      <c r="B78" s="528"/>
      <c r="C78" s="408" t="s">
        <v>454</v>
      </c>
      <c r="D78" s="408" t="s">
        <v>453</v>
      </c>
      <c r="E78" s="72">
        <v>0</v>
      </c>
      <c r="F78" s="72">
        <f t="shared" si="7"/>
        <v>0</v>
      </c>
      <c r="G78" s="79"/>
      <c r="J78" s="77"/>
    </row>
    <row r="79" spans="1:10" ht="15.75" hidden="1" customHeight="1" x14ac:dyDescent="0.25">
      <c r="A79" s="526" t="s">
        <v>548</v>
      </c>
      <c r="B79" s="474" t="s">
        <v>547</v>
      </c>
      <c r="C79" s="407" t="s">
        <v>22</v>
      </c>
      <c r="D79" s="407">
        <v>784</v>
      </c>
      <c r="E79" s="72">
        <f>SUM(E80:E85)</f>
        <v>0</v>
      </c>
      <c r="F79" s="72">
        <f t="shared" si="7"/>
        <v>0</v>
      </c>
      <c r="G79" s="79"/>
      <c r="J79" s="77"/>
    </row>
    <row r="80" spans="1:10" ht="47.25" hidden="1" x14ac:dyDescent="0.25">
      <c r="A80" s="529"/>
      <c r="B80" s="530"/>
      <c r="C80" s="408" t="s">
        <v>456</v>
      </c>
      <c r="D80" s="408" t="s">
        <v>453</v>
      </c>
      <c r="E80" s="72">
        <v>0</v>
      </c>
      <c r="F80" s="72">
        <f t="shared" si="7"/>
        <v>0</v>
      </c>
      <c r="G80" s="79"/>
      <c r="J80" s="77"/>
    </row>
    <row r="81" spans="1:10" hidden="1" x14ac:dyDescent="0.25">
      <c r="A81" s="529"/>
      <c r="B81" s="530"/>
      <c r="C81" s="408" t="s">
        <v>75</v>
      </c>
      <c r="D81" s="408">
        <v>784</v>
      </c>
      <c r="E81" s="72">
        <v>0</v>
      </c>
      <c r="F81" s="72">
        <f t="shared" si="7"/>
        <v>0</v>
      </c>
      <c r="G81" s="79"/>
      <c r="J81" s="77"/>
    </row>
    <row r="82" spans="1:10" ht="31.5" hidden="1" x14ac:dyDescent="0.25">
      <c r="A82" s="529"/>
      <c r="B82" s="530"/>
      <c r="C82" s="408" t="s">
        <v>455</v>
      </c>
      <c r="D82" s="408" t="s">
        <v>453</v>
      </c>
      <c r="E82" s="72">
        <v>0</v>
      </c>
      <c r="F82" s="72">
        <f t="shared" si="7"/>
        <v>0</v>
      </c>
      <c r="G82" s="79"/>
      <c r="J82" s="77"/>
    </row>
    <row r="83" spans="1:10" ht="47.25" hidden="1" x14ac:dyDescent="0.25">
      <c r="A83" s="529"/>
      <c r="B83" s="530"/>
      <c r="C83" s="408" t="s">
        <v>77</v>
      </c>
      <c r="D83" s="408" t="s">
        <v>453</v>
      </c>
      <c r="E83" s="72">
        <v>0</v>
      </c>
      <c r="F83" s="72">
        <f t="shared" si="7"/>
        <v>0</v>
      </c>
      <c r="G83" s="79"/>
      <c r="J83" s="77"/>
    </row>
    <row r="84" spans="1:10" ht="47.25" hidden="1" x14ac:dyDescent="0.25">
      <c r="A84" s="529"/>
      <c r="B84" s="530"/>
      <c r="C84" s="408" t="s">
        <v>466</v>
      </c>
      <c r="D84" s="408" t="s">
        <v>453</v>
      </c>
      <c r="E84" s="72">
        <v>0</v>
      </c>
      <c r="F84" s="72">
        <f t="shared" si="7"/>
        <v>0</v>
      </c>
      <c r="G84" s="79"/>
      <c r="J84" s="77"/>
    </row>
    <row r="85" spans="1:10" ht="31.5" hidden="1" x14ac:dyDescent="0.25">
      <c r="A85" s="527"/>
      <c r="B85" s="528"/>
      <c r="C85" s="408" t="s">
        <v>454</v>
      </c>
      <c r="D85" s="408" t="s">
        <v>453</v>
      </c>
      <c r="E85" s="72">
        <v>0</v>
      </c>
      <c r="F85" s="72">
        <f t="shared" si="7"/>
        <v>0</v>
      </c>
      <c r="G85" s="79"/>
      <c r="J85" s="77"/>
    </row>
    <row r="86" spans="1:10" ht="15.75" hidden="1" customHeight="1" x14ac:dyDescent="0.25">
      <c r="A86" s="526" t="s">
        <v>546</v>
      </c>
      <c r="B86" s="474" t="s">
        <v>545</v>
      </c>
      <c r="C86" s="407" t="s">
        <v>22</v>
      </c>
      <c r="D86" s="407">
        <v>784</v>
      </c>
      <c r="E86" s="72">
        <f>E87+E88+E89+E90+E91+E92</f>
        <v>0</v>
      </c>
      <c r="F86" s="72">
        <f t="shared" si="7"/>
        <v>0</v>
      </c>
      <c r="G86" s="79"/>
      <c r="J86" s="77"/>
    </row>
    <row r="87" spans="1:10" ht="47.25" hidden="1" x14ac:dyDescent="0.25">
      <c r="A87" s="529"/>
      <c r="B87" s="530"/>
      <c r="C87" s="408" t="s">
        <v>456</v>
      </c>
      <c r="D87" s="408" t="s">
        <v>453</v>
      </c>
      <c r="E87" s="72">
        <v>0</v>
      </c>
      <c r="F87" s="72">
        <f t="shared" si="7"/>
        <v>0</v>
      </c>
      <c r="G87" s="79"/>
      <c r="J87" s="77"/>
    </row>
    <row r="88" spans="1:10" hidden="1" x14ac:dyDescent="0.25">
      <c r="A88" s="529"/>
      <c r="B88" s="530"/>
      <c r="C88" s="408" t="s">
        <v>75</v>
      </c>
      <c r="D88" s="408">
        <v>784</v>
      </c>
      <c r="E88" s="72">
        <f>'[4]Приложение № 12'!I47</f>
        <v>0</v>
      </c>
      <c r="F88" s="72">
        <f>'[4]Приложение № 12'!K47</f>
        <v>0</v>
      </c>
      <c r="G88" s="79"/>
      <c r="J88" s="77"/>
    </row>
    <row r="89" spans="1:10" ht="31.5" hidden="1" x14ac:dyDescent="0.25">
      <c r="A89" s="529"/>
      <c r="B89" s="530"/>
      <c r="C89" s="408" t="s">
        <v>455</v>
      </c>
      <c r="D89" s="408" t="s">
        <v>453</v>
      </c>
      <c r="E89" s="72">
        <v>0</v>
      </c>
      <c r="F89" s="72">
        <f>SUM(E89:E89)</f>
        <v>0</v>
      </c>
      <c r="G89" s="79"/>
      <c r="J89" s="77"/>
    </row>
    <row r="90" spans="1:10" ht="47.25" hidden="1" x14ac:dyDescent="0.25">
      <c r="A90" s="529"/>
      <c r="B90" s="530"/>
      <c r="C90" s="408" t="s">
        <v>77</v>
      </c>
      <c r="D90" s="408" t="s">
        <v>453</v>
      </c>
      <c r="E90" s="72">
        <v>0</v>
      </c>
      <c r="F90" s="72">
        <f>SUM(E90:E90)</f>
        <v>0</v>
      </c>
      <c r="G90" s="79"/>
      <c r="J90" s="77"/>
    </row>
    <row r="91" spans="1:10" ht="47.25" hidden="1" x14ac:dyDescent="0.25">
      <c r="A91" s="529"/>
      <c r="B91" s="530"/>
      <c r="C91" s="408" t="s">
        <v>466</v>
      </c>
      <c r="D91" s="408" t="s">
        <v>453</v>
      </c>
      <c r="E91" s="72">
        <v>0</v>
      </c>
      <c r="F91" s="72">
        <f>SUM(E91:E91)</f>
        <v>0</v>
      </c>
      <c r="G91" s="79"/>
      <c r="J91" s="77"/>
    </row>
    <row r="92" spans="1:10" ht="31.5" hidden="1" x14ac:dyDescent="0.25">
      <c r="A92" s="527"/>
      <c r="B92" s="528"/>
      <c r="C92" s="408" t="s">
        <v>454</v>
      </c>
      <c r="D92" s="408" t="s">
        <v>453</v>
      </c>
      <c r="E92" s="72">
        <v>0</v>
      </c>
      <c r="F92" s="72">
        <f>SUM(E92:E92)</f>
        <v>0</v>
      </c>
      <c r="G92" s="79"/>
      <c r="J92" s="77"/>
    </row>
    <row r="93" spans="1:10" ht="15.75" hidden="1" customHeight="1" x14ac:dyDescent="0.25">
      <c r="A93" s="545" t="s">
        <v>544</v>
      </c>
      <c r="B93" s="548" t="s">
        <v>543</v>
      </c>
      <c r="C93" s="407" t="s">
        <v>22</v>
      </c>
      <c r="D93" s="407" t="s">
        <v>453</v>
      </c>
      <c r="E93" s="73">
        <f>E94+E95+E96+E97+E98+E99</f>
        <v>0</v>
      </c>
      <c r="F93" s="73">
        <f>F94+F95+F96+F97+F98+F99</f>
        <v>0</v>
      </c>
      <c r="G93" s="79"/>
      <c r="J93" s="77"/>
    </row>
    <row r="94" spans="1:10" ht="47.25" hidden="1" x14ac:dyDescent="0.25">
      <c r="A94" s="546"/>
      <c r="B94" s="549"/>
      <c r="C94" s="407" t="s">
        <v>456</v>
      </c>
      <c r="D94" s="407" t="s">
        <v>453</v>
      </c>
      <c r="E94" s="73">
        <f t="shared" ref="E94:F99" si="8">E101</f>
        <v>0</v>
      </c>
      <c r="F94" s="73">
        <f t="shared" si="8"/>
        <v>0</v>
      </c>
      <c r="G94" s="79"/>
      <c r="J94" s="77"/>
    </row>
    <row r="95" spans="1:10" hidden="1" x14ac:dyDescent="0.25">
      <c r="A95" s="546"/>
      <c r="B95" s="549"/>
      <c r="C95" s="407" t="s">
        <v>75</v>
      </c>
      <c r="D95" s="407">
        <v>794</v>
      </c>
      <c r="E95" s="73">
        <f t="shared" si="8"/>
        <v>0</v>
      </c>
      <c r="F95" s="73">
        <f t="shared" si="8"/>
        <v>0</v>
      </c>
      <c r="G95" s="79"/>
      <c r="J95" s="77"/>
    </row>
    <row r="96" spans="1:10" ht="31.5" hidden="1" x14ac:dyDescent="0.25">
      <c r="A96" s="546"/>
      <c r="B96" s="549"/>
      <c r="C96" s="407" t="s">
        <v>455</v>
      </c>
      <c r="D96" s="407" t="s">
        <v>453</v>
      </c>
      <c r="E96" s="73">
        <f t="shared" si="8"/>
        <v>0</v>
      </c>
      <c r="F96" s="73">
        <f t="shared" si="8"/>
        <v>0</v>
      </c>
      <c r="G96" s="79"/>
      <c r="J96" s="77"/>
    </row>
    <row r="97" spans="1:10" ht="47.25" hidden="1" x14ac:dyDescent="0.25">
      <c r="A97" s="546"/>
      <c r="B97" s="549"/>
      <c r="C97" s="407" t="s">
        <v>77</v>
      </c>
      <c r="D97" s="407" t="s">
        <v>453</v>
      </c>
      <c r="E97" s="73">
        <f t="shared" si="8"/>
        <v>0</v>
      </c>
      <c r="F97" s="73">
        <f t="shared" si="8"/>
        <v>0</v>
      </c>
      <c r="G97" s="79"/>
      <c r="J97" s="77"/>
    </row>
    <row r="98" spans="1:10" ht="47.25" hidden="1" x14ac:dyDescent="0.25">
      <c r="A98" s="546"/>
      <c r="B98" s="549"/>
      <c r="C98" s="407" t="s">
        <v>466</v>
      </c>
      <c r="D98" s="407" t="s">
        <v>453</v>
      </c>
      <c r="E98" s="73">
        <f t="shared" si="8"/>
        <v>0</v>
      </c>
      <c r="F98" s="73">
        <f t="shared" si="8"/>
        <v>0</v>
      </c>
      <c r="G98" s="79"/>
      <c r="J98" s="77"/>
    </row>
    <row r="99" spans="1:10" ht="31.5" hidden="1" x14ac:dyDescent="0.25">
      <c r="A99" s="547"/>
      <c r="B99" s="550"/>
      <c r="C99" s="407" t="s">
        <v>454</v>
      </c>
      <c r="D99" s="407" t="s">
        <v>453</v>
      </c>
      <c r="E99" s="73">
        <f t="shared" si="8"/>
        <v>0</v>
      </c>
      <c r="F99" s="73">
        <f t="shared" si="8"/>
        <v>0</v>
      </c>
      <c r="G99" s="79"/>
      <c r="J99" s="77"/>
    </row>
    <row r="100" spans="1:10" ht="15.75" hidden="1" customHeight="1" x14ac:dyDescent="0.25">
      <c r="A100" s="526" t="s">
        <v>542</v>
      </c>
      <c r="B100" s="474" t="s">
        <v>541</v>
      </c>
      <c r="C100" s="407" t="s">
        <v>22</v>
      </c>
      <c r="D100" s="407" t="s">
        <v>453</v>
      </c>
      <c r="E100" s="72">
        <f>E101+E102+E103+E104+E106</f>
        <v>0</v>
      </c>
      <c r="F100" s="72">
        <f>F101+F102+F103+F104+F106</f>
        <v>0</v>
      </c>
      <c r="G100" s="79"/>
      <c r="J100" s="77"/>
    </row>
    <row r="101" spans="1:10" ht="47.25" hidden="1" x14ac:dyDescent="0.25">
      <c r="A101" s="529"/>
      <c r="B101" s="530"/>
      <c r="C101" s="408" t="s">
        <v>456</v>
      </c>
      <c r="D101" s="408" t="s">
        <v>453</v>
      </c>
      <c r="E101" s="72">
        <v>0</v>
      </c>
      <c r="F101" s="72">
        <f>SUM(E101:E101)</f>
        <v>0</v>
      </c>
      <c r="G101" s="79"/>
      <c r="J101" s="77"/>
    </row>
    <row r="102" spans="1:10" hidden="1" x14ac:dyDescent="0.25">
      <c r="A102" s="529"/>
      <c r="B102" s="530"/>
      <c r="C102" s="408" t="s">
        <v>75</v>
      </c>
      <c r="D102" s="408">
        <v>794</v>
      </c>
      <c r="E102" s="72">
        <f>'[4]Приложение № 12'!J53</f>
        <v>0</v>
      </c>
      <c r="F102" s="72">
        <f>'[4]Приложение № 12'!K53</f>
        <v>0</v>
      </c>
      <c r="G102" s="79"/>
      <c r="J102" s="77"/>
    </row>
    <row r="103" spans="1:10" ht="31.5" hidden="1" x14ac:dyDescent="0.25">
      <c r="A103" s="529"/>
      <c r="B103" s="530"/>
      <c r="C103" s="408" t="s">
        <v>455</v>
      </c>
      <c r="D103" s="408" t="s">
        <v>453</v>
      </c>
      <c r="E103" s="72">
        <v>0</v>
      </c>
      <c r="F103" s="72">
        <f>SUM(E103:E103)</f>
        <v>0</v>
      </c>
      <c r="G103" s="79"/>
      <c r="J103" s="77"/>
    </row>
    <row r="104" spans="1:10" ht="47.25" hidden="1" x14ac:dyDescent="0.25">
      <c r="A104" s="529"/>
      <c r="B104" s="530"/>
      <c r="C104" s="408" t="s">
        <v>77</v>
      </c>
      <c r="D104" s="408" t="s">
        <v>453</v>
      </c>
      <c r="E104" s="72">
        <v>0</v>
      </c>
      <c r="F104" s="72">
        <f>SUM(E104:E104)</f>
        <v>0</v>
      </c>
      <c r="G104" s="79"/>
      <c r="J104" s="77"/>
    </row>
    <row r="105" spans="1:10" ht="47.25" hidden="1" x14ac:dyDescent="0.25">
      <c r="A105" s="529"/>
      <c r="B105" s="530"/>
      <c r="C105" s="408" t="s">
        <v>466</v>
      </c>
      <c r="D105" s="408" t="s">
        <v>453</v>
      </c>
      <c r="E105" s="72">
        <v>0</v>
      </c>
      <c r="F105" s="72">
        <f>SUM(E105:E105)</f>
        <v>0</v>
      </c>
      <c r="G105" s="79"/>
      <c r="J105" s="77"/>
    </row>
    <row r="106" spans="1:10" ht="31.5" hidden="1" x14ac:dyDescent="0.25">
      <c r="A106" s="527"/>
      <c r="B106" s="528"/>
      <c r="C106" s="408" t="s">
        <v>454</v>
      </c>
      <c r="D106" s="408" t="s">
        <v>453</v>
      </c>
      <c r="E106" s="72"/>
      <c r="F106" s="72">
        <v>0</v>
      </c>
      <c r="G106" s="79"/>
      <c r="J106" s="77"/>
    </row>
    <row r="107" spans="1:10" ht="15.75" hidden="1" customHeight="1" x14ac:dyDescent="0.25">
      <c r="A107" s="545" t="s">
        <v>540</v>
      </c>
      <c r="B107" s="548" t="s">
        <v>539</v>
      </c>
      <c r="C107" s="407" t="s">
        <v>22</v>
      </c>
      <c r="D107" s="407">
        <v>784</v>
      </c>
      <c r="E107" s="72">
        <f t="shared" ref="E107:E113" si="9">E114</f>
        <v>0</v>
      </c>
      <c r="F107" s="72">
        <f t="shared" ref="F107:F148" si="10">SUM(E107:E107)</f>
        <v>0</v>
      </c>
      <c r="G107" s="79"/>
      <c r="J107" s="77"/>
    </row>
    <row r="108" spans="1:10" ht="47.25" hidden="1" x14ac:dyDescent="0.25">
      <c r="A108" s="546"/>
      <c r="B108" s="549"/>
      <c r="C108" s="408" t="s">
        <v>456</v>
      </c>
      <c r="D108" s="408" t="s">
        <v>453</v>
      </c>
      <c r="E108" s="72">
        <f t="shared" si="9"/>
        <v>0</v>
      </c>
      <c r="F108" s="72">
        <f t="shared" si="10"/>
        <v>0</v>
      </c>
      <c r="G108" s="79"/>
      <c r="J108" s="77"/>
    </row>
    <row r="109" spans="1:10" hidden="1" x14ac:dyDescent="0.25">
      <c r="A109" s="546"/>
      <c r="B109" s="549"/>
      <c r="C109" s="408" t="s">
        <v>75</v>
      </c>
      <c r="D109" s="408">
        <v>784</v>
      </c>
      <c r="E109" s="72">
        <f t="shared" si="9"/>
        <v>0</v>
      </c>
      <c r="F109" s="72">
        <f t="shared" si="10"/>
        <v>0</v>
      </c>
      <c r="G109" s="79"/>
      <c r="J109" s="77"/>
    </row>
    <row r="110" spans="1:10" ht="31.5" hidden="1" x14ac:dyDescent="0.25">
      <c r="A110" s="546"/>
      <c r="B110" s="549"/>
      <c r="C110" s="408" t="s">
        <v>455</v>
      </c>
      <c r="D110" s="408" t="s">
        <v>453</v>
      </c>
      <c r="E110" s="72">
        <f t="shared" si="9"/>
        <v>0</v>
      </c>
      <c r="F110" s="72">
        <f t="shared" si="10"/>
        <v>0</v>
      </c>
      <c r="G110" s="79"/>
      <c r="J110" s="77"/>
    </row>
    <row r="111" spans="1:10" ht="47.25" hidden="1" x14ac:dyDescent="0.25">
      <c r="A111" s="546"/>
      <c r="B111" s="549"/>
      <c r="C111" s="408" t="s">
        <v>77</v>
      </c>
      <c r="D111" s="408" t="s">
        <v>453</v>
      </c>
      <c r="E111" s="72">
        <f t="shared" si="9"/>
        <v>0</v>
      </c>
      <c r="F111" s="72">
        <f t="shared" si="10"/>
        <v>0</v>
      </c>
      <c r="G111" s="79"/>
      <c r="J111" s="77"/>
    </row>
    <row r="112" spans="1:10" ht="47.25" hidden="1" x14ac:dyDescent="0.25">
      <c r="A112" s="546"/>
      <c r="B112" s="549"/>
      <c r="C112" s="408" t="s">
        <v>466</v>
      </c>
      <c r="D112" s="408" t="s">
        <v>453</v>
      </c>
      <c r="E112" s="72">
        <f t="shared" si="9"/>
        <v>0</v>
      </c>
      <c r="F112" s="72">
        <f t="shared" si="10"/>
        <v>0</v>
      </c>
      <c r="G112" s="79"/>
      <c r="J112" s="77"/>
    </row>
    <row r="113" spans="1:10" ht="31.5" hidden="1" x14ac:dyDescent="0.25">
      <c r="A113" s="547"/>
      <c r="B113" s="550"/>
      <c r="C113" s="408" t="s">
        <v>454</v>
      </c>
      <c r="D113" s="408" t="s">
        <v>453</v>
      </c>
      <c r="E113" s="72">
        <f t="shared" si="9"/>
        <v>0</v>
      </c>
      <c r="F113" s="72">
        <f t="shared" si="10"/>
        <v>0</v>
      </c>
      <c r="G113" s="79"/>
      <c r="J113" s="77"/>
    </row>
    <row r="114" spans="1:10" ht="15.75" hidden="1" customHeight="1" x14ac:dyDescent="0.25">
      <c r="A114" s="526" t="s">
        <v>538</v>
      </c>
      <c r="B114" s="474" t="s">
        <v>537</v>
      </c>
      <c r="C114" s="407" t="s">
        <v>22</v>
      </c>
      <c r="D114" s="407">
        <v>784</v>
      </c>
      <c r="E114" s="72">
        <f>SUM(E115:E120)</f>
        <v>0</v>
      </c>
      <c r="F114" s="72">
        <f t="shared" si="10"/>
        <v>0</v>
      </c>
      <c r="G114" s="79"/>
      <c r="J114" s="77"/>
    </row>
    <row r="115" spans="1:10" ht="47.25" hidden="1" x14ac:dyDescent="0.25">
      <c r="A115" s="529"/>
      <c r="B115" s="530"/>
      <c r="C115" s="408" t="s">
        <v>456</v>
      </c>
      <c r="D115" s="408" t="s">
        <v>453</v>
      </c>
      <c r="E115" s="72">
        <v>0</v>
      </c>
      <c r="F115" s="72">
        <f t="shared" si="10"/>
        <v>0</v>
      </c>
      <c r="G115" s="79"/>
      <c r="J115" s="77"/>
    </row>
    <row r="116" spans="1:10" hidden="1" x14ac:dyDescent="0.25">
      <c r="A116" s="529"/>
      <c r="B116" s="530"/>
      <c r="C116" s="408" t="s">
        <v>75</v>
      </c>
      <c r="D116" s="408">
        <v>784</v>
      </c>
      <c r="E116" s="72">
        <v>0</v>
      </c>
      <c r="F116" s="72">
        <f t="shared" si="10"/>
        <v>0</v>
      </c>
      <c r="G116" s="79"/>
      <c r="J116" s="77"/>
    </row>
    <row r="117" spans="1:10" ht="31.5" hidden="1" x14ac:dyDescent="0.25">
      <c r="A117" s="529"/>
      <c r="B117" s="530"/>
      <c r="C117" s="408" t="s">
        <v>455</v>
      </c>
      <c r="D117" s="408" t="s">
        <v>453</v>
      </c>
      <c r="E117" s="72">
        <v>0</v>
      </c>
      <c r="F117" s="72">
        <f t="shared" si="10"/>
        <v>0</v>
      </c>
      <c r="G117" s="79"/>
      <c r="J117" s="77"/>
    </row>
    <row r="118" spans="1:10" ht="47.25" hidden="1" x14ac:dyDescent="0.25">
      <c r="A118" s="529"/>
      <c r="B118" s="530"/>
      <c r="C118" s="408" t="s">
        <v>77</v>
      </c>
      <c r="D118" s="408" t="s">
        <v>453</v>
      </c>
      <c r="E118" s="72">
        <v>0</v>
      </c>
      <c r="F118" s="72">
        <f t="shared" si="10"/>
        <v>0</v>
      </c>
      <c r="G118" s="79"/>
      <c r="J118" s="77"/>
    </row>
    <row r="119" spans="1:10" ht="47.25" hidden="1" x14ac:dyDescent="0.25">
      <c r="A119" s="529"/>
      <c r="B119" s="530"/>
      <c r="C119" s="408" t="s">
        <v>466</v>
      </c>
      <c r="D119" s="408" t="s">
        <v>453</v>
      </c>
      <c r="E119" s="72">
        <v>0</v>
      </c>
      <c r="F119" s="72">
        <f t="shared" si="10"/>
        <v>0</v>
      </c>
      <c r="G119" s="79"/>
      <c r="J119" s="77"/>
    </row>
    <row r="120" spans="1:10" ht="31.5" hidden="1" x14ac:dyDescent="0.25">
      <c r="A120" s="527"/>
      <c r="B120" s="528"/>
      <c r="C120" s="408" t="s">
        <v>454</v>
      </c>
      <c r="D120" s="408" t="s">
        <v>453</v>
      </c>
      <c r="E120" s="72">
        <v>0</v>
      </c>
      <c r="F120" s="72">
        <f t="shared" si="10"/>
        <v>0</v>
      </c>
      <c r="G120" s="79"/>
      <c r="J120" s="77"/>
    </row>
    <row r="121" spans="1:10" ht="15.75" hidden="1" customHeight="1" x14ac:dyDescent="0.25">
      <c r="A121" s="545" t="s">
        <v>536</v>
      </c>
      <c r="B121" s="548" t="s">
        <v>535</v>
      </c>
      <c r="C121" s="407" t="s">
        <v>22</v>
      </c>
      <c r="D121" s="407" t="s">
        <v>453</v>
      </c>
      <c r="E121" s="72">
        <f>E122+E123+E124+E125+E126+E127</f>
        <v>0</v>
      </c>
      <c r="F121" s="72">
        <f t="shared" si="10"/>
        <v>0</v>
      </c>
      <c r="G121" s="79"/>
      <c r="J121" s="77"/>
    </row>
    <row r="122" spans="1:10" ht="47.25" hidden="1" x14ac:dyDescent="0.25">
      <c r="A122" s="546"/>
      <c r="B122" s="549"/>
      <c r="C122" s="408" t="s">
        <v>456</v>
      </c>
      <c r="D122" s="407" t="s">
        <v>453</v>
      </c>
      <c r="E122" s="72">
        <v>0</v>
      </c>
      <c r="F122" s="72">
        <f t="shared" si="10"/>
        <v>0</v>
      </c>
      <c r="G122" s="79"/>
      <c r="J122" s="77"/>
    </row>
    <row r="123" spans="1:10" hidden="1" x14ac:dyDescent="0.25">
      <c r="A123" s="546"/>
      <c r="B123" s="549"/>
      <c r="C123" s="408" t="s">
        <v>75</v>
      </c>
      <c r="D123" s="407" t="s">
        <v>453</v>
      </c>
      <c r="E123" s="72">
        <v>0</v>
      </c>
      <c r="F123" s="72">
        <f t="shared" si="10"/>
        <v>0</v>
      </c>
      <c r="G123" s="79"/>
      <c r="J123" s="77"/>
    </row>
    <row r="124" spans="1:10" ht="31.5" hidden="1" x14ac:dyDescent="0.25">
      <c r="A124" s="546"/>
      <c r="B124" s="549"/>
      <c r="C124" s="408" t="s">
        <v>455</v>
      </c>
      <c r="D124" s="407" t="s">
        <v>453</v>
      </c>
      <c r="E124" s="72">
        <v>0</v>
      </c>
      <c r="F124" s="72">
        <f t="shared" si="10"/>
        <v>0</v>
      </c>
      <c r="G124" s="79"/>
      <c r="J124" s="77"/>
    </row>
    <row r="125" spans="1:10" ht="47.25" hidden="1" x14ac:dyDescent="0.25">
      <c r="A125" s="546"/>
      <c r="B125" s="549"/>
      <c r="C125" s="408" t="s">
        <v>77</v>
      </c>
      <c r="D125" s="407" t="s">
        <v>453</v>
      </c>
      <c r="E125" s="72">
        <v>0</v>
      </c>
      <c r="F125" s="72">
        <f t="shared" si="10"/>
        <v>0</v>
      </c>
      <c r="G125" s="79"/>
      <c r="J125" s="77"/>
    </row>
    <row r="126" spans="1:10" ht="47.25" hidden="1" x14ac:dyDescent="0.25">
      <c r="A126" s="546"/>
      <c r="B126" s="549"/>
      <c r="C126" s="408" t="s">
        <v>466</v>
      </c>
      <c r="D126" s="407" t="s">
        <v>453</v>
      </c>
      <c r="E126" s="72">
        <v>0</v>
      </c>
      <c r="F126" s="72">
        <f t="shared" si="10"/>
        <v>0</v>
      </c>
      <c r="G126" s="79"/>
      <c r="J126" s="77"/>
    </row>
    <row r="127" spans="1:10" ht="31.5" hidden="1" x14ac:dyDescent="0.25">
      <c r="A127" s="547"/>
      <c r="B127" s="550"/>
      <c r="C127" s="408" t="s">
        <v>454</v>
      </c>
      <c r="D127" s="407" t="s">
        <v>453</v>
      </c>
      <c r="E127" s="72">
        <v>0</v>
      </c>
      <c r="F127" s="72">
        <f t="shared" si="10"/>
        <v>0</v>
      </c>
      <c r="G127" s="79"/>
      <c r="J127" s="77"/>
    </row>
    <row r="128" spans="1:10" ht="15.75" hidden="1" customHeight="1" x14ac:dyDescent="0.25">
      <c r="A128" s="526" t="s">
        <v>416</v>
      </c>
      <c r="B128" s="474" t="s">
        <v>415</v>
      </c>
      <c r="C128" s="407" t="s">
        <v>22</v>
      </c>
      <c r="D128" s="407" t="s">
        <v>453</v>
      </c>
      <c r="E128" s="72">
        <f>E129+E130+E131+E132+E133+E134</f>
        <v>0</v>
      </c>
      <c r="F128" s="72">
        <f t="shared" si="10"/>
        <v>0</v>
      </c>
      <c r="G128" s="79"/>
      <c r="J128" s="77"/>
    </row>
    <row r="129" spans="1:10" ht="47.25" hidden="1" x14ac:dyDescent="0.25">
      <c r="A129" s="546"/>
      <c r="B129" s="530"/>
      <c r="C129" s="408" t="s">
        <v>456</v>
      </c>
      <c r="D129" s="407" t="s">
        <v>453</v>
      </c>
      <c r="E129" s="72">
        <v>0</v>
      </c>
      <c r="F129" s="72">
        <f t="shared" si="10"/>
        <v>0</v>
      </c>
      <c r="G129" s="79"/>
      <c r="J129" s="77"/>
    </row>
    <row r="130" spans="1:10" hidden="1" x14ac:dyDescent="0.25">
      <c r="A130" s="546"/>
      <c r="B130" s="530"/>
      <c r="C130" s="408" t="s">
        <v>75</v>
      </c>
      <c r="D130" s="407" t="s">
        <v>453</v>
      </c>
      <c r="E130" s="72">
        <v>0</v>
      </c>
      <c r="F130" s="72">
        <f t="shared" si="10"/>
        <v>0</v>
      </c>
      <c r="G130" s="79"/>
      <c r="J130" s="77"/>
    </row>
    <row r="131" spans="1:10" ht="31.5" hidden="1" x14ac:dyDescent="0.25">
      <c r="A131" s="546"/>
      <c r="B131" s="530"/>
      <c r="C131" s="408" t="s">
        <v>455</v>
      </c>
      <c r="D131" s="407" t="s">
        <v>453</v>
      </c>
      <c r="E131" s="72">
        <v>0</v>
      </c>
      <c r="F131" s="72">
        <f t="shared" si="10"/>
        <v>0</v>
      </c>
      <c r="G131" s="79"/>
      <c r="J131" s="77"/>
    </row>
    <row r="132" spans="1:10" ht="47.25" hidden="1" x14ac:dyDescent="0.25">
      <c r="A132" s="546"/>
      <c r="B132" s="530"/>
      <c r="C132" s="408" t="s">
        <v>77</v>
      </c>
      <c r="D132" s="407" t="s">
        <v>453</v>
      </c>
      <c r="E132" s="72">
        <v>0</v>
      </c>
      <c r="F132" s="72">
        <f t="shared" si="10"/>
        <v>0</v>
      </c>
      <c r="G132" s="79"/>
      <c r="J132" s="77"/>
    </row>
    <row r="133" spans="1:10" ht="47.25" hidden="1" x14ac:dyDescent="0.25">
      <c r="A133" s="546"/>
      <c r="B133" s="530"/>
      <c r="C133" s="408" t="s">
        <v>466</v>
      </c>
      <c r="D133" s="407" t="s">
        <v>453</v>
      </c>
      <c r="E133" s="72">
        <v>0</v>
      </c>
      <c r="F133" s="72">
        <f t="shared" si="10"/>
        <v>0</v>
      </c>
      <c r="G133" s="79"/>
      <c r="J133" s="77"/>
    </row>
    <row r="134" spans="1:10" ht="31.5" hidden="1" x14ac:dyDescent="0.25">
      <c r="A134" s="547"/>
      <c r="B134" s="528"/>
      <c r="C134" s="408" t="s">
        <v>454</v>
      </c>
      <c r="D134" s="407" t="s">
        <v>453</v>
      </c>
      <c r="E134" s="72">
        <v>0</v>
      </c>
      <c r="F134" s="72">
        <f t="shared" si="10"/>
        <v>0</v>
      </c>
      <c r="G134" s="79"/>
      <c r="J134" s="77"/>
    </row>
    <row r="135" spans="1:10" ht="15.75" hidden="1" customHeight="1" x14ac:dyDescent="0.25">
      <c r="A135" s="545" t="s">
        <v>534</v>
      </c>
      <c r="B135" s="548" t="s">
        <v>533</v>
      </c>
      <c r="C135" s="407" t="s">
        <v>22</v>
      </c>
      <c r="D135" s="407">
        <v>784</v>
      </c>
      <c r="E135" s="72">
        <f t="shared" ref="E135:E141" si="11">E142</f>
        <v>0</v>
      </c>
      <c r="F135" s="72">
        <f t="shared" si="10"/>
        <v>0</v>
      </c>
      <c r="G135" s="79"/>
      <c r="J135" s="77"/>
    </row>
    <row r="136" spans="1:10" ht="47.25" hidden="1" x14ac:dyDescent="0.25">
      <c r="A136" s="546"/>
      <c r="B136" s="549"/>
      <c r="C136" s="408" t="s">
        <v>456</v>
      </c>
      <c r="D136" s="407" t="s">
        <v>453</v>
      </c>
      <c r="E136" s="72">
        <f t="shared" si="11"/>
        <v>0</v>
      </c>
      <c r="F136" s="72">
        <f t="shared" si="10"/>
        <v>0</v>
      </c>
      <c r="G136" s="79"/>
      <c r="J136" s="77"/>
    </row>
    <row r="137" spans="1:10" ht="27.75" hidden="1" customHeight="1" x14ac:dyDescent="0.25">
      <c r="A137" s="546"/>
      <c r="B137" s="549"/>
      <c r="C137" s="408" t="s">
        <v>75</v>
      </c>
      <c r="D137" s="408">
        <v>784</v>
      </c>
      <c r="E137" s="72">
        <f t="shared" si="11"/>
        <v>0</v>
      </c>
      <c r="F137" s="72">
        <f t="shared" si="10"/>
        <v>0</v>
      </c>
      <c r="G137" s="79"/>
      <c r="J137" s="77"/>
    </row>
    <row r="138" spans="1:10" ht="31.5" hidden="1" x14ac:dyDescent="0.25">
      <c r="A138" s="546"/>
      <c r="B138" s="549"/>
      <c r="C138" s="408" t="s">
        <v>455</v>
      </c>
      <c r="D138" s="407" t="s">
        <v>453</v>
      </c>
      <c r="E138" s="72">
        <f t="shared" si="11"/>
        <v>0</v>
      </c>
      <c r="F138" s="72">
        <f t="shared" si="10"/>
        <v>0</v>
      </c>
      <c r="G138" s="79"/>
      <c r="J138" s="77"/>
    </row>
    <row r="139" spans="1:10" ht="47.25" hidden="1" x14ac:dyDescent="0.25">
      <c r="A139" s="546"/>
      <c r="B139" s="549"/>
      <c r="C139" s="408" t="s">
        <v>77</v>
      </c>
      <c r="D139" s="407" t="s">
        <v>453</v>
      </c>
      <c r="E139" s="72">
        <f t="shared" si="11"/>
        <v>0</v>
      </c>
      <c r="F139" s="72">
        <f t="shared" si="10"/>
        <v>0</v>
      </c>
      <c r="G139" s="79"/>
      <c r="J139" s="77"/>
    </row>
    <row r="140" spans="1:10" ht="47.25" hidden="1" x14ac:dyDescent="0.25">
      <c r="A140" s="546"/>
      <c r="B140" s="549"/>
      <c r="C140" s="408" t="s">
        <v>466</v>
      </c>
      <c r="D140" s="407" t="s">
        <v>453</v>
      </c>
      <c r="E140" s="72">
        <f t="shared" si="11"/>
        <v>0</v>
      </c>
      <c r="F140" s="72">
        <f t="shared" si="10"/>
        <v>0</v>
      </c>
      <c r="G140" s="79"/>
      <c r="J140" s="77"/>
    </row>
    <row r="141" spans="1:10" ht="31.5" hidden="1" x14ac:dyDescent="0.25">
      <c r="A141" s="547"/>
      <c r="B141" s="550"/>
      <c r="C141" s="408" t="s">
        <v>454</v>
      </c>
      <c r="D141" s="407" t="s">
        <v>453</v>
      </c>
      <c r="E141" s="72">
        <f t="shared" si="11"/>
        <v>0</v>
      </c>
      <c r="F141" s="72">
        <f t="shared" si="10"/>
        <v>0</v>
      </c>
      <c r="G141" s="79"/>
      <c r="J141" s="77"/>
    </row>
    <row r="142" spans="1:10" ht="15.75" hidden="1" customHeight="1" x14ac:dyDescent="0.25">
      <c r="A142" s="526" t="s">
        <v>532</v>
      </c>
      <c r="B142" s="474" t="s">
        <v>531</v>
      </c>
      <c r="C142" s="407" t="s">
        <v>22</v>
      </c>
      <c r="D142" s="407">
        <v>784</v>
      </c>
      <c r="E142" s="72">
        <f>E143+E144+E145+E146+E147+E148</f>
        <v>0</v>
      </c>
      <c r="F142" s="72">
        <f t="shared" si="10"/>
        <v>0</v>
      </c>
      <c r="G142" s="79"/>
      <c r="J142" s="77"/>
    </row>
    <row r="143" spans="1:10" ht="47.25" hidden="1" x14ac:dyDescent="0.25">
      <c r="A143" s="529"/>
      <c r="B143" s="530"/>
      <c r="C143" s="408" t="s">
        <v>456</v>
      </c>
      <c r="D143" s="407" t="s">
        <v>453</v>
      </c>
      <c r="E143" s="72">
        <v>0</v>
      </c>
      <c r="F143" s="72">
        <f t="shared" si="10"/>
        <v>0</v>
      </c>
      <c r="G143" s="79"/>
      <c r="J143" s="77"/>
    </row>
    <row r="144" spans="1:10" hidden="1" x14ac:dyDescent="0.25">
      <c r="A144" s="529"/>
      <c r="B144" s="530"/>
      <c r="C144" s="408" t="s">
        <v>75</v>
      </c>
      <c r="D144" s="408">
        <v>784</v>
      </c>
      <c r="E144" s="72">
        <v>0</v>
      </c>
      <c r="F144" s="72">
        <f t="shared" si="10"/>
        <v>0</v>
      </c>
      <c r="G144" s="79"/>
      <c r="J144" s="77"/>
    </row>
    <row r="145" spans="1:10" ht="31.5" hidden="1" x14ac:dyDescent="0.25">
      <c r="A145" s="529"/>
      <c r="B145" s="530"/>
      <c r="C145" s="408" t="s">
        <v>455</v>
      </c>
      <c r="D145" s="407" t="s">
        <v>453</v>
      </c>
      <c r="E145" s="72">
        <v>0</v>
      </c>
      <c r="F145" s="72">
        <f t="shared" si="10"/>
        <v>0</v>
      </c>
      <c r="G145" s="79"/>
      <c r="J145" s="77"/>
    </row>
    <row r="146" spans="1:10" ht="47.25" hidden="1" x14ac:dyDescent="0.25">
      <c r="A146" s="529"/>
      <c r="B146" s="530"/>
      <c r="C146" s="408" t="s">
        <v>77</v>
      </c>
      <c r="D146" s="407" t="s">
        <v>453</v>
      </c>
      <c r="E146" s="72">
        <v>0</v>
      </c>
      <c r="F146" s="72">
        <f t="shared" si="10"/>
        <v>0</v>
      </c>
      <c r="G146" s="79"/>
      <c r="J146" s="77"/>
    </row>
    <row r="147" spans="1:10" ht="47.25" hidden="1" x14ac:dyDescent="0.25">
      <c r="A147" s="529"/>
      <c r="B147" s="530"/>
      <c r="C147" s="408" t="s">
        <v>466</v>
      </c>
      <c r="D147" s="407" t="s">
        <v>453</v>
      </c>
      <c r="E147" s="72">
        <v>0</v>
      </c>
      <c r="F147" s="72">
        <f t="shared" si="10"/>
        <v>0</v>
      </c>
      <c r="G147" s="79"/>
      <c r="J147" s="77"/>
    </row>
    <row r="148" spans="1:10" ht="31.5" hidden="1" x14ac:dyDescent="0.25">
      <c r="A148" s="527"/>
      <c r="B148" s="528"/>
      <c r="C148" s="408" t="s">
        <v>454</v>
      </c>
      <c r="D148" s="407" t="s">
        <v>453</v>
      </c>
      <c r="E148" s="72">
        <v>0</v>
      </c>
      <c r="F148" s="72">
        <f t="shared" si="10"/>
        <v>0</v>
      </c>
      <c r="G148" s="79"/>
      <c r="J148" s="77"/>
    </row>
    <row r="149" spans="1:10" ht="15.75" customHeight="1" x14ac:dyDescent="0.25">
      <c r="A149" s="545" t="s">
        <v>530</v>
      </c>
      <c r="B149" s="548" t="s">
        <v>529</v>
      </c>
      <c r="C149" s="407" t="s">
        <v>22</v>
      </c>
      <c r="D149" s="407">
        <v>784</v>
      </c>
      <c r="E149" s="72">
        <f>SUM(E150:E155)</f>
        <v>42644.23</v>
      </c>
      <c r="F149" s="72">
        <f>SUM(F150:F155)</f>
        <v>44258.82</v>
      </c>
      <c r="G149" s="79"/>
      <c r="J149" s="77"/>
    </row>
    <row r="150" spans="1:10" ht="47.25" x14ac:dyDescent="0.25">
      <c r="A150" s="546"/>
      <c r="B150" s="549"/>
      <c r="C150" s="408" t="s">
        <v>456</v>
      </c>
      <c r="D150" s="407" t="s">
        <v>453</v>
      </c>
      <c r="E150" s="72">
        <f>E157+E164+E171</f>
        <v>0</v>
      </c>
      <c r="F150" s="72">
        <f>SUM(E150:E150)</f>
        <v>0</v>
      </c>
      <c r="G150" s="79"/>
      <c r="J150" s="77"/>
    </row>
    <row r="151" spans="1:10" x14ac:dyDescent="0.25">
      <c r="A151" s="546"/>
      <c r="B151" s="549"/>
      <c r="C151" s="408" t="s">
        <v>75</v>
      </c>
      <c r="D151" s="408">
        <v>784</v>
      </c>
      <c r="E151" s="72">
        <f>E158</f>
        <v>42644.23</v>
      </c>
      <c r="F151" s="72">
        <f>F158</f>
        <v>44258.82</v>
      </c>
      <c r="G151" s="79"/>
      <c r="J151" s="77"/>
    </row>
    <row r="152" spans="1:10" ht="31.5" x14ac:dyDescent="0.25">
      <c r="A152" s="546"/>
      <c r="B152" s="549"/>
      <c r="C152" s="408" t="s">
        <v>455</v>
      </c>
      <c r="D152" s="407" t="s">
        <v>453</v>
      </c>
      <c r="E152" s="72">
        <f>E159+E166+E173</f>
        <v>0</v>
      </c>
      <c r="F152" s="72">
        <f>SUM(E152:E152)</f>
        <v>0</v>
      </c>
      <c r="G152" s="79"/>
      <c r="J152" s="77"/>
    </row>
    <row r="153" spans="1:10" ht="30" customHeight="1" x14ac:dyDescent="0.25">
      <c r="A153" s="546"/>
      <c r="B153" s="549"/>
      <c r="C153" s="408" t="s">
        <v>77</v>
      </c>
      <c r="D153" s="407" t="s">
        <v>453</v>
      </c>
      <c r="E153" s="72">
        <f>E160+E167+E174</f>
        <v>0</v>
      </c>
      <c r="F153" s="72">
        <f>SUM(E153:E153)</f>
        <v>0</v>
      </c>
      <c r="G153" s="79"/>
      <c r="J153" s="77"/>
    </row>
    <row r="154" spans="1:10" ht="29.25" customHeight="1" x14ac:dyDescent="0.25">
      <c r="A154" s="546"/>
      <c r="B154" s="549"/>
      <c r="C154" s="408" t="s">
        <v>466</v>
      </c>
      <c r="D154" s="407" t="s">
        <v>453</v>
      </c>
      <c r="E154" s="72">
        <f>E161+E168+E175</f>
        <v>0</v>
      </c>
      <c r="F154" s="72">
        <f>SUM(E154:E154)</f>
        <v>0</v>
      </c>
      <c r="G154" s="79"/>
      <c r="J154" s="77"/>
    </row>
    <row r="155" spans="1:10" ht="16.5" customHeight="1" x14ac:dyDescent="0.25">
      <c r="A155" s="547"/>
      <c r="B155" s="550"/>
      <c r="C155" s="408" t="s">
        <v>454</v>
      </c>
      <c r="D155" s="407" t="s">
        <v>453</v>
      </c>
      <c r="E155" s="72">
        <f>E162+E169+E176</f>
        <v>0</v>
      </c>
      <c r="F155" s="72">
        <f>SUM(E155:E155)</f>
        <v>0</v>
      </c>
      <c r="G155" s="79"/>
      <c r="J155" s="77"/>
    </row>
    <row r="156" spans="1:10" ht="15.75" customHeight="1" x14ac:dyDescent="0.25">
      <c r="A156" s="526" t="s">
        <v>528</v>
      </c>
      <c r="B156" s="474" t="s">
        <v>282</v>
      </c>
      <c r="C156" s="407" t="s">
        <v>22</v>
      </c>
      <c r="D156" s="407">
        <v>784</v>
      </c>
      <c r="E156" s="72">
        <f>SUM(E157:E162)</f>
        <v>42644.23</v>
      </c>
      <c r="F156" s="72">
        <f>SUM(F157:F162)</f>
        <v>44258.82</v>
      </c>
      <c r="G156" s="79"/>
      <c r="J156" s="77"/>
    </row>
    <row r="157" spans="1:10" ht="47.25" x14ac:dyDescent="0.25">
      <c r="A157" s="529"/>
      <c r="B157" s="530"/>
      <c r="C157" s="408" t="s">
        <v>456</v>
      </c>
      <c r="D157" s="408" t="s">
        <v>453</v>
      </c>
      <c r="E157" s="72">
        <v>0</v>
      </c>
      <c r="F157" s="72">
        <f>SUM(E157:E157)</f>
        <v>0</v>
      </c>
      <c r="G157" s="79"/>
      <c r="J157" s="77"/>
    </row>
    <row r="158" spans="1:10" x14ac:dyDescent="0.25">
      <c r="A158" s="529"/>
      <c r="B158" s="530"/>
      <c r="C158" s="408" t="s">
        <v>75</v>
      </c>
      <c r="D158" s="408">
        <v>784</v>
      </c>
      <c r="E158" s="72">
        <v>42644.23</v>
      </c>
      <c r="F158" s="72">
        <v>44258.82</v>
      </c>
      <c r="G158" s="79"/>
      <c r="J158" s="77"/>
    </row>
    <row r="159" spans="1:10" ht="31.5" x14ac:dyDescent="0.25">
      <c r="A159" s="529"/>
      <c r="B159" s="530"/>
      <c r="C159" s="408" t="s">
        <v>455</v>
      </c>
      <c r="D159" s="408" t="s">
        <v>453</v>
      </c>
      <c r="E159" s="72">
        <v>0</v>
      </c>
      <c r="F159" s="72">
        <f t="shared" ref="F159:F176" si="12">SUM(E159:E159)</f>
        <v>0</v>
      </c>
      <c r="G159" s="79"/>
      <c r="J159" s="77"/>
    </row>
    <row r="160" spans="1:10" ht="33" customHeight="1" x14ac:dyDescent="0.25">
      <c r="A160" s="529"/>
      <c r="B160" s="530"/>
      <c r="C160" s="408" t="s">
        <v>77</v>
      </c>
      <c r="D160" s="408" t="s">
        <v>453</v>
      </c>
      <c r="E160" s="72">
        <v>0</v>
      </c>
      <c r="F160" s="72">
        <f t="shared" si="12"/>
        <v>0</v>
      </c>
      <c r="G160" s="79"/>
      <c r="J160" s="77"/>
    </row>
    <row r="161" spans="1:10" ht="30" customHeight="1" x14ac:dyDescent="0.25">
      <c r="A161" s="529"/>
      <c r="B161" s="530"/>
      <c r="C161" s="408" t="s">
        <v>466</v>
      </c>
      <c r="D161" s="408" t="s">
        <v>453</v>
      </c>
      <c r="E161" s="72">
        <v>0</v>
      </c>
      <c r="F161" s="72">
        <f t="shared" si="12"/>
        <v>0</v>
      </c>
      <c r="G161" s="79"/>
      <c r="J161" s="77"/>
    </row>
    <row r="162" spans="1:10" ht="18" customHeight="1" x14ac:dyDescent="0.25">
      <c r="A162" s="527"/>
      <c r="B162" s="528"/>
      <c r="C162" s="408" t="s">
        <v>454</v>
      </c>
      <c r="D162" s="408" t="s">
        <v>453</v>
      </c>
      <c r="E162" s="72">
        <v>0</v>
      </c>
      <c r="F162" s="72">
        <f t="shared" si="12"/>
        <v>0</v>
      </c>
      <c r="G162" s="79"/>
      <c r="J162" s="77"/>
    </row>
    <row r="163" spans="1:10" ht="15.75" hidden="1" customHeight="1" x14ac:dyDescent="0.25">
      <c r="A163" s="526" t="s">
        <v>527</v>
      </c>
      <c r="B163" s="474" t="s">
        <v>526</v>
      </c>
      <c r="C163" s="407" t="s">
        <v>22</v>
      </c>
      <c r="D163" s="407">
        <v>784</v>
      </c>
      <c r="E163" s="72">
        <f>E164+E165+E166+E167+E168+E169</f>
        <v>0</v>
      </c>
      <c r="F163" s="72">
        <f t="shared" si="12"/>
        <v>0</v>
      </c>
      <c r="G163" s="79"/>
      <c r="J163" s="77"/>
    </row>
    <row r="164" spans="1:10" ht="47.25" hidden="1" x14ac:dyDescent="0.25">
      <c r="A164" s="529"/>
      <c r="B164" s="530"/>
      <c r="C164" s="408" t="s">
        <v>456</v>
      </c>
      <c r="D164" s="408" t="s">
        <v>453</v>
      </c>
      <c r="E164" s="72">
        <v>0</v>
      </c>
      <c r="F164" s="72">
        <f t="shared" si="12"/>
        <v>0</v>
      </c>
      <c r="G164" s="79"/>
      <c r="J164" s="77"/>
    </row>
    <row r="165" spans="1:10" hidden="1" x14ac:dyDescent="0.25">
      <c r="A165" s="529"/>
      <c r="B165" s="530"/>
      <c r="C165" s="408" t="s">
        <v>75</v>
      </c>
      <c r="D165" s="408">
        <v>784</v>
      </c>
      <c r="E165" s="72">
        <v>0</v>
      </c>
      <c r="F165" s="72">
        <f t="shared" si="12"/>
        <v>0</v>
      </c>
      <c r="G165" s="79"/>
      <c r="J165" s="77"/>
    </row>
    <row r="166" spans="1:10" ht="31.5" hidden="1" x14ac:dyDescent="0.25">
      <c r="A166" s="529"/>
      <c r="B166" s="530"/>
      <c r="C166" s="408" t="s">
        <v>455</v>
      </c>
      <c r="D166" s="408" t="s">
        <v>453</v>
      </c>
      <c r="E166" s="72">
        <v>0</v>
      </c>
      <c r="F166" s="72">
        <f t="shared" si="12"/>
        <v>0</v>
      </c>
      <c r="G166" s="79"/>
      <c r="J166" s="77"/>
    </row>
    <row r="167" spans="1:10" ht="47.25" hidden="1" x14ac:dyDescent="0.25">
      <c r="A167" s="529"/>
      <c r="B167" s="530"/>
      <c r="C167" s="408" t="s">
        <v>77</v>
      </c>
      <c r="D167" s="408" t="s">
        <v>453</v>
      </c>
      <c r="E167" s="72">
        <v>0</v>
      </c>
      <c r="F167" s="72">
        <f t="shared" si="12"/>
        <v>0</v>
      </c>
      <c r="G167" s="79"/>
      <c r="J167" s="77"/>
    </row>
    <row r="168" spans="1:10" ht="47.25" hidden="1" x14ac:dyDescent="0.25">
      <c r="A168" s="529"/>
      <c r="B168" s="530"/>
      <c r="C168" s="408" t="s">
        <v>466</v>
      </c>
      <c r="D168" s="408" t="s">
        <v>453</v>
      </c>
      <c r="E168" s="72">
        <v>0</v>
      </c>
      <c r="F168" s="72">
        <f t="shared" si="12"/>
        <v>0</v>
      </c>
      <c r="G168" s="79"/>
      <c r="J168" s="77"/>
    </row>
    <row r="169" spans="1:10" ht="31.5" hidden="1" x14ac:dyDescent="0.25">
      <c r="A169" s="527"/>
      <c r="B169" s="528"/>
      <c r="C169" s="408" t="s">
        <v>454</v>
      </c>
      <c r="D169" s="408" t="s">
        <v>453</v>
      </c>
      <c r="E169" s="72">
        <v>0</v>
      </c>
      <c r="F169" s="72">
        <f t="shared" si="12"/>
        <v>0</v>
      </c>
      <c r="G169" s="79"/>
      <c r="J169" s="77"/>
    </row>
    <row r="170" spans="1:10" ht="15.75" hidden="1" customHeight="1" x14ac:dyDescent="0.25">
      <c r="A170" s="526" t="s">
        <v>525</v>
      </c>
      <c r="B170" s="474" t="s">
        <v>524</v>
      </c>
      <c r="C170" s="407" t="s">
        <v>22</v>
      </c>
      <c r="D170" s="407">
        <v>784</v>
      </c>
      <c r="E170" s="72">
        <f>E171+E172+E173+E174+E175+E176</f>
        <v>0</v>
      </c>
      <c r="F170" s="72">
        <f t="shared" si="12"/>
        <v>0</v>
      </c>
      <c r="G170" s="79"/>
      <c r="J170" s="77"/>
    </row>
    <row r="171" spans="1:10" ht="47.25" hidden="1" x14ac:dyDescent="0.25">
      <c r="A171" s="529"/>
      <c r="B171" s="530"/>
      <c r="C171" s="408" t="s">
        <v>456</v>
      </c>
      <c r="D171" s="408" t="s">
        <v>453</v>
      </c>
      <c r="E171" s="72">
        <v>0</v>
      </c>
      <c r="F171" s="72">
        <f t="shared" si="12"/>
        <v>0</v>
      </c>
      <c r="G171" s="79"/>
      <c r="J171" s="77"/>
    </row>
    <row r="172" spans="1:10" hidden="1" x14ac:dyDescent="0.25">
      <c r="A172" s="529"/>
      <c r="B172" s="530"/>
      <c r="C172" s="408" t="s">
        <v>75</v>
      </c>
      <c r="D172" s="408">
        <v>784</v>
      </c>
      <c r="E172" s="72">
        <v>0</v>
      </c>
      <c r="F172" s="72">
        <f t="shared" si="12"/>
        <v>0</v>
      </c>
      <c r="G172" s="79"/>
      <c r="J172" s="77"/>
    </row>
    <row r="173" spans="1:10" ht="34.5" hidden="1" customHeight="1" x14ac:dyDescent="0.25">
      <c r="A173" s="529"/>
      <c r="B173" s="530"/>
      <c r="C173" s="408" t="s">
        <v>455</v>
      </c>
      <c r="D173" s="408" t="s">
        <v>453</v>
      </c>
      <c r="E173" s="72">
        <v>0</v>
      </c>
      <c r="F173" s="72">
        <f t="shared" si="12"/>
        <v>0</v>
      </c>
      <c r="G173" s="79"/>
      <c r="J173" s="77"/>
    </row>
    <row r="174" spans="1:10" ht="47.25" hidden="1" x14ac:dyDescent="0.25">
      <c r="A174" s="529"/>
      <c r="B174" s="530"/>
      <c r="C174" s="408" t="s">
        <v>77</v>
      </c>
      <c r="D174" s="408" t="s">
        <v>453</v>
      </c>
      <c r="E174" s="72">
        <v>0</v>
      </c>
      <c r="F174" s="72">
        <f t="shared" si="12"/>
        <v>0</v>
      </c>
      <c r="G174" s="79"/>
      <c r="J174" s="77"/>
    </row>
    <row r="175" spans="1:10" ht="47.25" hidden="1" x14ac:dyDescent="0.25">
      <c r="A175" s="529"/>
      <c r="B175" s="530"/>
      <c r="C175" s="408" t="s">
        <v>466</v>
      </c>
      <c r="D175" s="408" t="s">
        <v>453</v>
      </c>
      <c r="E175" s="72">
        <v>0</v>
      </c>
      <c r="F175" s="72">
        <f t="shared" si="12"/>
        <v>0</v>
      </c>
      <c r="G175" s="79"/>
      <c r="J175" s="77"/>
    </row>
    <row r="176" spans="1:10" ht="31.5" hidden="1" x14ac:dyDescent="0.25">
      <c r="A176" s="527"/>
      <c r="B176" s="528"/>
      <c r="C176" s="408" t="s">
        <v>454</v>
      </c>
      <c r="D176" s="408" t="s">
        <v>453</v>
      </c>
      <c r="E176" s="72">
        <v>0</v>
      </c>
      <c r="F176" s="72">
        <f t="shared" si="12"/>
        <v>0</v>
      </c>
      <c r="G176" s="79"/>
      <c r="J176" s="77"/>
    </row>
    <row r="177" spans="1:10" ht="15.75" customHeight="1" x14ac:dyDescent="0.25">
      <c r="A177" s="545" t="s">
        <v>523</v>
      </c>
      <c r="B177" s="548" t="s">
        <v>522</v>
      </c>
      <c r="C177" s="407" t="s">
        <v>22</v>
      </c>
      <c r="D177" s="407"/>
      <c r="E177" s="73">
        <f>E178+E179+E180+E181+E182+E183+E184</f>
        <v>49209.725000000006</v>
      </c>
      <c r="F177" s="73">
        <f>F178+F179+F180+F181+F182+F183+F184</f>
        <v>49837.654999999999</v>
      </c>
      <c r="G177" s="79"/>
      <c r="J177" s="77"/>
    </row>
    <row r="178" spans="1:10" ht="47.25" x14ac:dyDescent="0.25">
      <c r="A178" s="546"/>
      <c r="B178" s="549"/>
      <c r="C178" s="407" t="s">
        <v>456</v>
      </c>
      <c r="D178" s="407" t="s">
        <v>453</v>
      </c>
      <c r="E178" s="73">
        <f>E186+E193</f>
        <v>0</v>
      </c>
      <c r="F178" s="73">
        <f>F186+F193</f>
        <v>0</v>
      </c>
      <c r="G178" s="79"/>
      <c r="J178" s="77"/>
    </row>
    <row r="179" spans="1:10" x14ac:dyDescent="0.25">
      <c r="A179" s="546"/>
      <c r="B179" s="549"/>
      <c r="C179" s="545" t="s">
        <v>75</v>
      </c>
      <c r="D179" s="407">
        <v>798</v>
      </c>
      <c r="E179" s="73">
        <f>E185</f>
        <v>13925.77</v>
      </c>
      <c r="F179" s="73">
        <f>F185</f>
        <v>14553.7</v>
      </c>
      <c r="G179" s="79"/>
      <c r="J179" s="77"/>
    </row>
    <row r="180" spans="1:10" x14ac:dyDescent="0.25">
      <c r="A180" s="546"/>
      <c r="B180" s="549"/>
      <c r="C180" s="547"/>
      <c r="D180" s="407">
        <v>784</v>
      </c>
      <c r="E180" s="73">
        <f>E194</f>
        <v>35283.955000000002</v>
      </c>
      <c r="F180" s="73">
        <f>F194</f>
        <v>35283.955000000002</v>
      </c>
      <c r="G180" s="79"/>
      <c r="J180" s="77"/>
    </row>
    <row r="181" spans="1:10" ht="31.5" x14ac:dyDescent="0.25">
      <c r="A181" s="546"/>
      <c r="B181" s="549"/>
      <c r="C181" s="407" t="s">
        <v>455</v>
      </c>
      <c r="D181" s="407" t="s">
        <v>453</v>
      </c>
      <c r="E181" s="73">
        <f t="shared" ref="E181:F184" si="13">E188+E195</f>
        <v>0</v>
      </c>
      <c r="F181" s="73">
        <f t="shared" si="13"/>
        <v>0</v>
      </c>
      <c r="G181" s="79"/>
      <c r="J181" s="77"/>
    </row>
    <row r="182" spans="1:10" ht="47.25" x14ac:dyDescent="0.25">
      <c r="A182" s="546"/>
      <c r="B182" s="549"/>
      <c r="C182" s="407" t="s">
        <v>77</v>
      </c>
      <c r="D182" s="407" t="s">
        <v>453</v>
      </c>
      <c r="E182" s="73">
        <f t="shared" si="13"/>
        <v>0</v>
      </c>
      <c r="F182" s="73">
        <f t="shared" si="13"/>
        <v>0</v>
      </c>
      <c r="G182" s="79"/>
      <c r="J182" s="77"/>
    </row>
    <row r="183" spans="1:10" ht="47.25" x14ac:dyDescent="0.25">
      <c r="A183" s="546"/>
      <c r="B183" s="549"/>
      <c r="C183" s="407" t="s">
        <v>466</v>
      </c>
      <c r="D183" s="407" t="s">
        <v>453</v>
      </c>
      <c r="E183" s="73">
        <f t="shared" si="13"/>
        <v>0</v>
      </c>
      <c r="F183" s="73">
        <f t="shared" si="13"/>
        <v>0</v>
      </c>
      <c r="G183" s="79"/>
      <c r="J183" s="77"/>
    </row>
    <row r="184" spans="1:10" ht="31.5" x14ac:dyDescent="0.25">
      <c r="A184" s="547"/>
      <c r="B184" s="550"/>
      <c r="C184" s="407" t="s">
        <v>454</v>
      </c>
      <c r="D184" s="407" t="s">
        <v>453</v>
      </c>
      <c r="E184" s="73">
        <f t="shared" si="13"/>
        <v>0</v>
      </c>
      <c r="F184" s="73">
        <f t="shared" si="13"/>
        <v>0</v>
      </c>
      <c r="G184" s="79"/>
      <c r="J184" s="77"/>
    </row>
    <row r="185" spans="1:10" ht="15.75" customHeight="1" x14ac:dyDescent="0.25">
      <c r="A185" s="526" t="s">
        <v>521</v>
      </c>
      <c r="B185" s="474" t="s">
        <v>282</v>
      </c>
      <c r="C185" s="407" t="s">
        <v>22</v>
      </c>
      <c r="D185" s="407">
        <v>798</v>
      </c>
      <c r="E185" s="72">
        <f>SUM(E186:E191)</f>
        <v>13925.77</v>
      </c>
      <c r="F185" s="72">
        <f>SUM(F186:F191)</f>
        <v>14553.7</v>
      </c>
      <c r="G185" s="79"/>
      <c r="J185" s="77"/>
    </row>
    <row r="186" spans="1:10" ht="47.25" x14ac:dyDescent="0.25">
      <c r="A186" s="529"/>
      <c r="B186" s="530"/>
      <c r="C186" s="408" t="s">
        <v>456</v>
      </c>
      <c r="D186" s="408" t="s">
        <v>453</v>
      </c>
      <c r="E186" s="72">
        <v>0</v>
      </c>
      <c r="F186" s="72">
        <f>SUM(E186:E186)</f>
        <v>0</v>
      </c>
      <c r="G186" s="79"/>
      <c r="J186" s="77"/>
    </row>
    <row r="187" spans="1:10" x14ac:dyDescent="0.25">
      <c r="A187" s="529"/>
      <c r="B187" s="530"/>
      <c r="C187" s="408" t="s">
        <v>75</v>
      </c>
      <c r="D187" s="408">
        <v>798</v>
      </c>
      <c r="E187" s="72">
        <v>13925.77</v>
      </c>
      <c r="F187" s="72">
        <v>14553.7</v>
      </c>
      <c r="G187" s="79"/>
      <c r="J187" s="77"/>
    </row>
    <row r="188" spans="1:10" ht="31.5" x14ac:dyDescent="0.25">
      <c r="A188" s="529"/>
      <c r="B188" s="530"/>
      <c r="C188" s="408" t="s">
        <v>455</v>
      </c>
      <c r="D188" s="408" t="s">
        <v>453</v>
      </c>
      <c r="E188" s="72">
        <v>0</v>
      </c>
      <c r="F188" s="72">
        <f>SUM(E188:E188)</f>
        <v>0</v>
      </c>
      <c r="G188" s="79"/>
      <c r="J188" s="77"/>
    </row>
    <row r="189" spans="1:10" ht="30.75" customHeight="1" x14ac:dyDescent="0.25">
      <c r="A189" s="529"/>
      <c r="B189" s="530"/>
      <c r="C189" s="408" t="s">
        <v>77</v>
      </c>
      <c r="D189" s="408" t="s">
        <v>453</v>
      </c>
      <c r="E189" s="72">
        <v>0</v>
      </c>
      <c r="F189" s="72">
        <f>SUM(E189:E189)</f>
        <v>0</v>
      </c>
      <c r="G189" s="79"/>
      <c r="J189" s="77"/>
    </row>
    <row r="190" spans="1:10" ht="30" customHeight="1" x14ac:dyDescent="0.25">
      <c r="A190" s="529"/>
      <c r="B190" s="530"/>
      <c r="C190" s="408" t="s">
        <v>466</v>
      </c>
      <c r="D190" s="408" t="s">
        <v>453</v>
      </c>
      <c r="E190" s="72">
        <v>0</v>
      </c>
      <c r="F190" s="72">
        <f>SUM(E190:E190)</f>
        <v>0</v>
      </c>
      <c r="G190" s="79"/>
      <c r="J190" s="77"/>
    </row>
    <row r="191" spans="1:10" ht="15.75" customHeight="1" x14ac:dyDescent="0.25">
      <c r="A191" s="527"/>
      <c r="B191" s="528"/>
      <c r="C191" s="408" t="s">
        <v>454</v>
      </c>
      <c r="D191" s="408" t="s">
        <v>453</v>
      </c>
      <c r="E191" s="72">
        <v>0</v>
      </c>
      <c r="F191" s="72">
        <f>SUM(E191:E191)</f>
        <v>0</v>
      </c>
      <c r="G191" s="79"/>
      <c r="J191" s="77"/>
    </row>
    <row r="192" spans="1:10" ht="15.75" customHeight="1" x14ac:dyDescent="0.25">
      <c r="A192" s="526" t="s">
        <v>520</v>
      </c>
      <c r="B192" s="474" t="s">
        <v>519</v>
      </c>
      <c r="C192" s="407" t="s">
        <v>22</v>
      </c>
      <c r="D192" s="407">
        <v>784</v>
      </c>
      <c r="E192" s="72">
        <f>E180</f>
        <v>35283.955000000002</v>
      </c>
      <c r="F192" s="72">
        <f>SUM(F193:F198)</f>
        <v>35283.955000000002</v>
      </c>
      <c r="G192" s="79"/>
      <c r="J192" s="77"/>
    </row>
    <row r="193" spans="1:10" ht="47.25" x14ac:dyDescent="0.25">
      <c r="A193" s="529"/>
      <c r="B193" s="530"/>
      <c r="C193" s="408" t="s">
        <v>456</v>
      </c>
      <c r="D193" s="408" t="s">
        <v>453</v>
      </c>
      <c r="E193" s="72">
        <v>0</v>
      </c>
      <c r="F193" s="72">
        <f>SUM(E193:E193)</f>
        <v>0</v>
      </c>
      <c r="G193" s="79"/>
      <c r="J193" s="77"/>
    </row>
    <row r="194" spans="1:10" x14ac:dyDescent="0.25">
      <c r="A194" s="529"/>
      <c r="B194" s="530"/>
      <c r="C194" s="408" t="s">
        <v>75</v>
      </c>
      <c r="D194" s="408">
        <v>784</v>
      </c>
      <c r="E194" s="72">
        <f>'[4]Приложение № 12'!J130</f>
        <v>35283.955000000002</v>
      </c>
      <c r="F194" s="72">
        <f>'[4]Приложение № 12'!K130</f>
        <v>35283.955000000002</v>
      </c>
      <c r="G194" s="79"/>
      <c r="J194" s="77"/>
    </row>
    <row r="195" spans="1:10" ht="31.5" x14ac:dyDescent="0.25">
      <c r="A195" s="529"/>
      <c r="B195" s="530"/>
      <c r="C195" s="408" t="s">
        <v>455</v>
      </c>
      <c r="D195" s="408" t="s">
        <v>453</v>
      </c>
      <c r="E195" s="72">
        <v>0</v>
      </c>
      <c r="F195" s="72">
        <f>SUM(E195:E195)</f>
        <v>0</v>
      </c>
      <c r="G195" s="79"/>
      <c r="J195" s="77"/>
    </row>
    <row r="196" spans="1:10" ht="30.75" customHeight="1" x14ac:dyDescent="0.25">
      <c r="A196" s="529"/>
      <c r="B196" s="530"/>
      <c r="C196" s="408" t="s">
        <v>77</v>
      </c>
      <c r="D196" s="408" t="s">
        <v>453</v>
      </c>
      <c r="E196" s="72">
        <v>0</v>
      </c>
      <c r="F196" s="72">
        <f>SUM(E196:E196)</f>
        <v>0</v>
      </c>
      <c r="G196" s="79"/>
      <c r="J196" s="77"/>
    </row>
    <row r="197" spans="1:10" ht="30" customHeight="1" x14ac:dyDescent="0.25">
      <c r="A197" s="529"/>
      <c r="B197" s="530"/>
      <c r="C197" s="408" t="s">
        <v>466</v>
      </c>
      <c r="D197" s="408" t="s">
        <v>453</v>
      </c>
      <c r="E197" s="72">
        <v>0</v>
      </c>
      <c r="F197" s="72">
        <f>SUM(E197:E197)</f>
        <v>0</v>
      </c>
      <c r="G197" s="79"/>
      <c r="J197" s="77"/>
    </row>
    <row r="198" spans="1:10" ht="17.25" customHeight="1" x14ac:dyDescent="0.25">
      <c r="A198" s="527"/>
      <c r="B198" s="528"/>
      <c r="C198" s="408" t="s">
        <v>454</v>
      </c>
      <c r="D198" s="408" t="s">
        <v>453</v>
      </c>
      <c r="E198" s="72">
        <v>0</v>
      </c>
      <c r="F198" s="72">
        <f>SUM(E198:E198)</f>
        <v>0</v>
      </c>
      <c r="G198" s="79"/>
      <c r="J198" s="77"/>
    </row>
    <row r="199" spans="1:10" ht="15.75" customHeight="1" x14ac:dyDescent="0.25">
      <c r="A199" s="545" t="s">
        <v>518</v>
      </c>
      <c r="B199" s="548" t="s">
        <v>517</v>
      </c>
      <c r="C199" s="407" t="s">
        <v>22</v>
      </c>
      <c r="D199" s="407">
        <v>784</v>
      </c>
      <c r="E199" s="73">
        <f>E200+E201+E202+E203+E204+E205</f>
        <v>829.4</v>
      </c>
      <c r="F199" s="73">
        <f>F200+F201+F202+F203+F204+F205</f>
        <v>829.4</v>
      </c>
      <c r="G199" s="79"/>
      <c r="J199" s="77"/>
    </row>
    <row r="200" spans="1:10" ht="47.25" x14ac:dyDescent="0.25">
      <c r="A200" s="546"/>
      <c r="B200" s="549"/>
      <c r="C200" s="407" t="s">
        <v>456</v>
      </c>
      <c r="D200" s="407" t="s">
        <v>453</v>
      </c>
      <c r="E200" s="73">
        <f t="shared" ref="E200:F205" si="14">E207</f>
        <v>0</v>
      </c>
      <c r="F200" s="73">
        <f t="shared" si="14"/>
        <v>0</v>
      </c>
      <c r="G200" s="79"/>
      <c r="J200" s="77"/>
    </row>
    <row r="201" spans="1:10" x14ac:dyDescent="0.25">
      <c r="A201" s="546"/>
      <c r="B201" s="549"/>
      <c r="C201" s="407" t="s">
        <v>75</v>
      </c>
      <c r="D201" s="407">
        <v>784</v>
      </c>
      <c r="E201" s="73">
        <f t="shared" si="14"/>
        <v>829.4</v>
      </c>
      <c r="F201" s="73">
        <f t="shared" si="14"/>
        <v>829.4</v>
      </c>
      <c r="G201" s="79"/>
      <c r="J201" s="77"/>
    </row>
    <row r="202" spans="1:10" ht="31.5" x14ac:dyDescent="0.25">
      <c r="A202" s="546"/>
      <c r="B202" s="549"/>
      <c r="C202" s="407" t="s">
        <v>455</v>
      </c>
      <c r="D202" s="407" t="s">
        <v>453</v>
      </c>
      <c r="E202" s="73">
        <f t="shared" si="14"/>
        <v>0</v>
      </c>
      <c r="F202" s="73">
        <f t="shared" si="14"/>
        <v>0</v>
      </c>
      <c r="G202" s="79"/>
      <c r="J202" s="77"/>
    </row>
    <row r="203" spans="1:10" ht="47.25" x14ac:dyDescent="0.25">
      <c r="A203" s="546"/>
      <c r="B203" s="549"/>
      <c r="C203" s="407" t="s">
        <v>77</v>
      </c>
      <c r="D203" s="407" t="s">
        <v>453</v>
      </c>
      <c r="E203" s="73">
        <f t="shared" si="14"/>
        <v>0</v>
      </c>
      <c r="F203" s="73">
        <f t="shared" si="14"/>
        <v>0</v>
      </c>
      <c r="G203" s="79"/>
      <c r="J203" s="77"/>
    </row>
    <row r="204" spans="1:10" ht="47.25" x14ac:dyDescent="0.25">
      <c r="A204" s="546"/>
      <c r="B204" s="549"/>
      <c r="C204" s="407" t="s">
        <v>466</v>
      </c>
      <c r="D204" s="407" t="s">
        <v>453</v>
      </c>
      <c r="E204" s="73">
        <f t="shared" si="14"/>
        <v>0</v>
      </c>
      <c r="F204" s="73">
        <f t="shared" si="14"/>
        <v>0</v>
      </c>
      <c r="G204" s="79"/>
      <c r="J204" s="77"/>
    </row>
    <row r="205" spans="1:10" ht="31.5" x14ac:dyDescent="0.25">
      <c r="A205" s="547"/>
      <c r="B205" s="550"/>
      <c r="C205" s="407" t="s">
        <v>454</v>
      </c>
      <c r="D205" s="407" t="s">
        <v>453</v>
      </c>
      <c r="E205" s="73">
        <f t="shared" si="14"/>
        <v>0</v>
      </c>
      <c r="F205" s="73">
        <f t="shared" si="14"/>
        <v>0</v>
      </c>
      <c r="G205" s="79"/>
      <c r="J205" s="77"/>
    </row>
    <row r="206" spans="1:10" ht="15.75" customHeight="1" x14ac:dyDescent="0.25">
      <c r="A206" s="526" t="s">
        <v>516</v>
      </c>
      <c r="B206" s="474" t="s">
        <v>515</v>
      </c>
      <c r="C206" s="407" t="s">
        <v>22</v>
      </c>
      <c r="D206" s="407">
        <v>784</v>
      </c>
      <c r="E206" s="72">
        <f>E207+E208+E209+E210+E211+E212</f>
        <v>829.4</v>
      </c>
      <c r="F206" s="72">
        <f>F207+F208+F209+F210+F211+F212</f>
        <v>829.4</v>
      </c>
      <c r="G206" s="79"/>
      <c r="J206" s="77"/>
    </row>
    <row r="207" spans="1:10" ht="47.25" x14ac:dyDescent="0.25">
      <c r="A207" s="529"/>
      <c r="B207" s="530"/>
      <c r="C207" s="408" t="s">
        <v>456</v>
      </c>
      <c r="D207" s="408" t="s">
        <v>453</v>
      </c>
      <c r="E207" s="72">
        <v>0</v>
      </c>
      <c r="F207" s="72">
        <f>SUM(E207:E207)</f>
        <v>0</v>
      </c>
      <c r="G207" s="79"/>
      <c r="J207" s="77"/>
    </row>
    <row r="208" spans="1:10" x14ac:dyDescent="0.25">
      <c r="A208" s="529"/>
      <c r="B208" s="530"/>
      <c r="C208" s="408" t="s">
        <v>75</v>
      </c>
      <c r="D208" s="408">
        <v>784</v>
      </c>
      <c r="E208" s="72">
        <f>'[4]Приложение № 12'!J134</f>
        <v>829.4</v>
      </c>
      <c r="F208" s="72">
        <v>829.4</v>
      </c>
      <c r="G208" s="79"/>
      <c r="J208" s="77"/>
    </row>
    <row r="209" spans="1:19" ht="31.5" x14ac:dyDescent="0.25">
      <c r="A209" s="529"/>
      <c r="B209" s="530"/>
      <c r="C209" s="408" t="s">
        <v>455</v>
      </c>
      <c r="D209" s="408" t="s">
        <v>453</v>
      </c>
      <c r="E209" s="72">
        <v>0</v>
      </c>
      <c r="F209" s="72">
        <f>SUM(E209:E209)</f>
        <v>0</v>
      </c>
      <c r="G209" s="79"/>
      <c r="J209" s="77"/>
    </row>
    <row r="210" spans="1:19" ht="34.5" customHeight="1" x14ac:dyDescent="0.25">
      <c r="A210" s="529"/>
      <c r="B210" s="530"/>
      <c r="C210" s="408" t="s">
        <v>77</v>
      </c>
      <c r="D210" s="408" t="s">
        <v>453</v>
      </c>
      <c r="E210" s="72">
        <v>0</v>
      </c>
      <c r="F210" s="72">
        <f>SUM(E210:E210)</f>
        <v>0</v>
      </c>
      <c r="G210" s="79"/>
      <c r="J210" s="77"/>
    </row>
    <row r="211" spans="1:19" ht="32.25" customHeight="1" x14ac:dyDescent="0.25">
      <c r="A211" s="529"/>
      <c r="B211" s="530"/>
      <c r="C211" s="408" t="s">
        <v>466</v>
      </c>
      <c r="D211" s="408" t="s">
        <v>453</v>
      </c>
      <c r="E211" s="72">
        <v>0</v>
      </c>
      <c r="F211" s="72">
        <f>SUM(E211:E211)</f>
        <v>0</v>
      </c>
      <c r="G211" s="79"/>
      <c r="J211" s="77"/>
    </row>
    <row r="212" spans="1:19" ht="16.5" customHeight="1" x14ac:dyDescent="0.25">
      <c r="A212" s="527"/>
      <c r="B212" s="528"/>
      <c r="C212" s="408" t="s">
        <v>454</v>
      </c>
      <c r="D212" s="408" t="s">
        <v>453</v>
      </c>
      <c r="E212" s="72">
        <v>0</v>
      </c>
      <c r="F212" s="72">
        <f>SUM(E212:E212)</f>
        <v>0</v>
      </c>
      <c r="G212" s="79"/>
      <c r="J212" s="77"/>
    </row>
    <row r="213" spans="1:19" ht="15.75" customHeight="1" x14ac:dyDescent="0.25">
      <c r="A213" s="671" t="s">
        <v>86</v>
      </c>
      <c r="B213" s="672" t="s">
        <v>133</v>
      </c>
      <c r="C213" s="83" t="s">
        <v>22</v>
      </c>
      <c r="D213" s="76">
        <v>784</v>
      </c>
      <c r="E213" s="75">
        <f>SUM(E220,E241,E262,E283)</f>
        <v>124221.6</v>
      </c>
      <c r="F213" s="75">
        <f>SUM(F220,F241,F262,F283)</f>
        <v>124121</v>
      </c>
      <c r="G213" s="79">
        <f t="shared" ref="G213:G216" si="15">F213/E213*100</f>
        <v>99.919015694532987</v>
      </c>
      <c r="H213" s="71">
        <f>E214+E215</f>
        <v>120571.6</v>
      </c>
      <c r="I213" s="63" t="s">
        <v>826</v>
      </c>
      <c r="J213" s="348">
        <f>F213/E213*100</f>
        <v>99.919015694532987</v>
      </c>
      <c r="K213" s="253"/>
      <c r="M213" s="71"/>
      <c r="N213" s="71"/>
      <c r="O213" s="71"/>
      <c r="P213" s="71"/>
      <c r="Q213" s="71"/>
      <c r="R213" s="71"/>
      <c r="S213" s="71"/>
    </row>
    <row r="214" spans="1:19" ht="63" x14ac:dyDescent="0.25">
      <c r="A214" s="671"/>
      <c r="B214" s="672"/>
      <c r="C214" s="81" t="s">
        <v>74</v>
      </c>
      <c r="D214" s="76"/>
      <c r="E214" s="75">
        <f>E221+E242+E263+E284</f>
        <v>82916.600000000006</v>
      </c>
      <c r="F214" s="75">
        <f>F221+F242+F263+F284</f>
        <v>82916.600000000006</v>
      </c>
      <c r="G214" s="79">
        <f t="shared" si="15"/>
        <v>100</v>
      </c>
      <c r="H214" s="82"/>
      <c r="J214" s="348">
        <f t="shared" ref="J214:J216" si="16">F214/E214*100</f>
        <v>100</v>
      </c>
      <c r="M214" s="71"/>
      <c r="N214" s="71"/>
      <c r="O214" s="71"/>
      <c r="P214" s="71"/>
      <c r="Q214" s="71"/>
      <c r="R214" s="71"/>
      <c r="S214" s="71"/>
    </row>
    <row r="215" spans="1:19" x14ac:dyDescent="0.25">
      <c r="A215" s="671"/>
      <c r="B215" s="672"/>
      <c r="C215" s="81" t="s">
        <v>75</v>
      </c>
      <c r="D215" s="76">
        <v>784</v>
      </c>
      <c r="E215" s="75">
        <f>E222+E243+E264+E285</f>
        <v>37655</v>
      </c>
      <c r="F215" s="75">
        <f>F222+F243+F264+F285</f>
        <v>37655</v>
      </c>
      <c r="G215" s="79">
        <f t="shared" si="15"/>
        <v>100</v>
      </c>
      <c r="H215" s="71"/>
      <c r="J215" s="348">
        <f t="shared" si="16"/>
        <v>100</v>
      </c>
      <c r="M215" s="71"/>
      <c r="N215" s="71"/>
      <c r="O215" s="71"/>
      <c r="P215" s="71"/>
      <c r="Q215" s="71"/>
      <c r="R215" s="71"/>
      <c r="S215" s="71"/>
    </row>
    <row r="216" spans="1:19" ht="110.25" x14ac:dyDescent="0.25">
      <c r="A216" s="671"/>
      <c r="B216" s="672"/>
      <c r="C216" s="81" t="s">
        <v>76</v>
      </c>
      <c r="D216" s="76"/>
      <c r="E216" s="75">
        <f>SUM(E244)</f>
        <v>3650</v>
      </c>
      <c r="F216" s="75">
        <f>SUM(F244)</f>
        <v>3549.4</v>
      </c>
      <c r="G216" s="79">
        <f t="shared" si="15"/>
        <v>97.243835616438361</v>
      </c>
      <c r="H216" s="71"/>
      <c r="J216" s="348">
        <f t="shared" si="16"/>
        <v>97.243835616438361</v>
      </c>
      <c r="M216" s="71"/>
      <c r="N216" s="71"/>
      <c r="O216" s="71"/>
      <c r="P216" s="71"/>
      <c r="Q216" s="71"/>
      <c r="R216" s="71"/>
    </row>
    <row r="217" spans="1:19" ht="36.75" customHeight="1" x14ac:dyDescent="0.25">
      <c r="A217" s="671"/>
      <c r="B217" s="672"/>
      <c r="C217" s="81" t="s">
        <v>77</v>
      </c>
      <c r="D217" s="76"/>
      <c r="E217" s="75">
        <v>0</v>
      </c>
      <c r="F217" s="75">
        <v>0</v>
      </c>
      <c r="G217" s="79"/>
      <c r="H217" s="71"/>
      <c r="J217" s="348"/>
      <c r="M217" s="71"/>
      <c r="N217" s="71"/>
      <c r="O217" s="71"/>
      <c r="P217" s="71"/>
      <c r="Q217" s="71"/>
      <c r="R217" s="71"/>
    </row>
    <row r="218" spans="1:19" ht="47.25" customHeight="1" x14ac:dyDescent="0.25">
      <c r="A218" s="671"/>
      <c r="B218" s="672"/>
      <c r="C218" s="81" t="s">
        <v>78</v>
      </c>
      <c r="D218" s="76"/>
      <c r="E218" s="75">
        <v>0</v>
      </c>
      <c r="F218" s="75">
        <v>0</v>
      </c>
      <c r="G218" s="79"/>
      <c r="H218" s="71"/>
      <c r="J218" s="348"/>
      <c r="M218" s="71"/>
      <c r="N218" s="71"/>
      <c r="O218" s="71"/>
      <c r="P218" s="71"/>
      <c r="Q218" s="71"/>
      <c r="R218" s="71"/>
    </row>
    <row r="219" spans="1:19" ht="17.25" customHeight="1" x14ac:dyDescent="0.25">
      <c r="A219" s="671"/>
      <c r="B219" s="672"/>
      <c r="C219" s="81" t="s">
        <v>79</v>
      </c>
      <c r="D219" s="76"/>
      <c r="E219" s="75">
        <v>0</v>
      </c>
      <c r="F219" s="75">
        <v>0</v>
      </c>
      <c r="G219" s="79"/>
      <c r="H219" s="71"/>
      <c r="J219" s="348"/>
      <c r="M219" s="71"/>
      <c r="N219" s="71"/>
      <c r="O219" s="71"/>
      <c r="P219" s="71"/>
      <c r="Q219" s="71"/>
      <c r="R219" s="71"/>
    </row>
    <row r="220" spans="1:19" ht="15.75" customHeight="1" x14ac:dyDescent="0.25">
      <c r="A220" s="603" t="s">
        <v>87</v>
      </c>
      <c r="B220" s="659" t="s">
        <v>90</v>
      </c>
      <c r="C220" s="757" t="s">
        <v>22</v>
      </c>
      <c r="D220" s="408">
        <v>784</v>
      </c>
      <c r="E220" s="72">
        <f t="shared" ref="E220:F226" si="17">E227+E234</f>
        <v>107500</v>
      </c>
      <c r="F220" s="72">
        <f t="shared" si="17"/>
        <v>107500</v>
      </c>
      <c r="G220" s="79"/>
      <c r="H220" s="71"/>
      <c r="J220" s="77"/>
    </row>
    <row r="221" spans="1:19" ht="63" x14ac:dyDescent="0.25">
      <c r="A221" s="603"/>
      <c r="B221" s="659"/>
      <c r="C221" s="817" t="s">
        <v>74</v>
      </c>
      <c r="D221" s="408"/>
      <c r="E221" s="72">
        <f t="shared" si="17"/>
        <v>74000</v>
      </c>
      <c r="F221" s="72">
        <f t="shared" si="17"/>
        <v>74000</v>
      </c>
      <c r="G221" s="79"/>
      <c r="J221" s="77"/>
    </row>
    <row r="222" spans="1:19" x14ac:dyDescent="0.25">
      <c r="A222" s="603"/>
      <c r="B222" s="659"/>
      <c r="C222" s="817" t="s">
        <v>75</v>
      </c>
      <c r="D222" s="408">
        <v>784</v>
      </c>
      <c r="E222" s="72">
        <f t="shared" si="17"/>
        <v>33500</v>
      </c>
      <c r="F222" s="72">
        <f t="shared" si="17"/>
        <v>33500</v>
      </c>
      <c r="G222" s="79"/>
      <c r="J222" s="77"/>
    </row>
    <row r="223" spans="1:19" ht="110.25" x14ac:dyDescent="0.25">
      <c r="A223" s="603"/>
      <c r="B223" s="659"/>
      <c r="C223" s="817" t="s">
        <v>76</v>
      </c>
      <c r="D223" s="408"/>
      <c r="E223" s="72">
        <f t="shared" si="17"/>
        <v>0</v>
      </c>
      <c r="F223" s="72">
        <f t="shared" si="17"/>
        <v>0</v>
      </c>
      <c r="G223" s="79"/>
      <c r="J223" s="77"/>
    </row>
    <row r="224" spans="1:19" ht="35.25" customHeight="1" x14ac:dyDescent="0.25">
      <c r="A224" s="603"/>
      <c r="B224" s="659"/>
      <c r="C224" s="817" t="s">
        <v>77</v>
      </c>
      <c r="D224" s="408"/>
      <c r="E224" s="72">
        <f t="shared" si="17"/>
        <v>0</v>
      </c>
      <c r="F224" s="72">
        <f t="shared" si="17"/>
        <v>0</v>
      </c>
      <c r="G224" s="79"/>
      <c r="J224" s="80"/>
    </row>
    <row r="225" spans="1:10" ht="47.25" customHeight="1" x14ac:dyDescent="0.25">
      <c r="A225" s="603"/>
      <c r="B225" s="659"/>
      <c r="C225" s="817" t="s">
        <v>78</v>
      </c>
      <c r="D225" s="408"/>
      <c r="E225" s="72">
        <f t="shared" si="17"/>
        <v>0</v>
      </c>
      <c r="F225" s="72">
        <f t="shared" si="17"/>
        <v>0</v>
      </c>
      <c r="G225" s="79"/>
      <c r="J225" s="77"/>
    </row>
    <row r="226" spans="1:10" ht="19.5" customHeight="1" x14ac:dyDescent="0.25">
      <c r="A226" s="603"/>
      <c r="B226" s="659"/>
      <c r="C226" s="817" t="s">
        <v>79</v>
      </c>
      <c r="D226" s="408"/>
      <c r="E226" s="72">
        <f t="shared" si="17"/>
        <v>0</v>
      </c>
      <c r="F226" s="72">
        <f t="shared" si="17"/>
        <v>0</v>
      </c>
      <c r="G226" s="79"/>
      <c r="J226" s="77"/>
    </row>
    <row r="227" spans="1:10" ht="15.75" customHeight="1" x14ac:dyDescent="0.25">
      <c r="A227" s="656" t="s">
        <v>80</v>
      </c>
      <c r="B227" s="657" t="s">
        <v>514</v>
      </c>
      <c r="C227" s="757" t="s">
        <v>22</v>
      </c>
      <c r="D227" s="408">
        <v>784</v>
      </c>
      <c r="E227" s="72">
        <f>SUM(E228:E233)</f>
        <v>37500</v>
      </c>
      <c r="F227" s="72">
        <f>SUM(F228:F233)</f>
        <v>37500</v>
      </c>
      <c r="G227" s="79"/>
      <c r="J227" s="77"/>
    </row>
    <row r="228" spans="1:10" ht="63" x14ac:dyDescent="0.25">
      <c r="A228" s="656"/>
      <c r="B228" s="657"/>
      <c r="C228" s="817" t="s">
        <v>74</v>
      </c>
      <c r="D228" s="408"/>
      <c r="E228" s="72">
        <v>24000</v>
      </c>
      <c r="F228" s="72">
        <v>24000</v>
      </c>
      <c r="G228" s="79"/>
      <c r="J228" s="77"/>
    </row>
    <row r="229" spans="1:10" x14ac:dyDescent="0.25">
      <c r="A229" s="656"/>
      <c r="B229" s="657"/>
      <c r="C229" s="817" t="s">
        <v>75</v>
      </c>
      <c r="D229" s="408">
        <v>784</v>
      </c>
      <c r="E229" s="72">
        <v>13500</v>
      </c>
      <c r="F229" s="72">
        <v>13500</v>
      </c>
      <c r="G229" s="79"/>
      <c r="J229" s="77"/>
    </row>
    <row r="230" spans="1:10" ht="110.25" x14ac:dyDescent="0.25">
      <c r="A230" s="656"/>
      <c r="B230" s="657"/>
      <c r="C230" s="817" t="s">
        <v>76</v>
      </c>
      <c r="D230" s="408"/>
      <c r="E230" s="72">
        <v>0</v>
      </c>
      <c r="F230" s="72">
        <v>0</v>
      </c>
      <c r="G230" s="79"/>
      <c r="J230" s="77"/>
    </row>
    <row r="231" spans="1:10" ht="34.5" customHeight="1" x14ac:dyDescent="0.25">
      <c r="A231" s="656"/>
      <c r="B231" s="657"/>
      <c r="C231" s="817" t="s">
        <v>77</v>
      </c>
      <c r="D231" s="408"/>
      <c r="E231" s="72">
        <v>0</v>
      </c>
      <c r="F231" s="72">
        <v>0</v>
      </c>
      <c r="G231" s="79"/>
      <c r="J231" s="77"/>
    </row>
    <row r="232" spans="1:10" ht="47.25" customHeight="1" x14ac:dyDescent="0.25">
      <c r="A232" s="656"/>
      <c r="B232" s="657"/>
      <c r="C232" s="817" t="s">
        <v>78</v>
      </c>
      <c r="D232" s="408"/>
      <c r="E232" s="72">
        <v>0</v>
      </c>
      <c r="F232" s="72">
        <v>0</v>
      </c>
      <c r="G232" s="79"/>
      <c r="J232" s="77"/>
    </row>
    <row r="233" spans="1:10" ht="17.25" customHeight="1" x14ac:dyDescent="0.25">
      <c r="A233" s="656"/>
      <c r="B233" s="657"/>
      <c r="C233" s="817" t="s">
        <v>79</v>
      </c>
      <c r="D233" s="408"/>
      <c r="E233" s="72">
        <v>0</v>
      </c>
      <c r="F233" s="72">
        <v>0</v>
      </c>
      <c r="G233" s="79"/>
      <c r="J233" s="77"/>
    </row>
    <row r="234" spans="1:10" ht="15.75" customHeight="1" x14ac:dyDescent="0.25">
      <c r="A234" s="656" t="s">
        <v>81</v>
      </c>
      <c r="B234" s="657" t="s">
        <v>48</v>
      </c>
      <c r="C234" s="757" t="s">
        <v>22</v>
      </c>
      <c r="D234" s="408">
        <v>784</v>
      </c>
      <c r="E234" s="72">
        <f>SUM(E235:E240)</f>
        <v>70000</v>
      </c>
      <c r="F234" s="72">
        <f>SUM(F235:F240)</f>
        <v>70000</v>
      </c>
      <c r="G234" s="79"/>
      <c r="J234" s="77"/>
    </row>
    <row r="235" spans="1:10" ht="63" x14ac:dyDescent="0.25">
      <c r="A235" s="656"/>
      <c r="B235" s="657"/>
      <c r="C235" s="817" t="s">
        <v>74</v>
      </c>
      <c r="D235" s="408"/>
      <c r="E235" s="72">
        <v>50000</v>
      </c>
      <c r="F235" s="72">
        <v>50000</v>
      </c>
      <c r="G235" s="79"/>
      <c r="J235" s="77"/>
    </row>
    <row r="236" spans="1:10" x14ac:dyDescent="0.25">
      <c r="A236" s="656"/>
      <c r="B236" s="657"/>
      <c r="C236" s="817" t="s">
        <v>75</v>
      </c>
      <c r="D236" s="408">
        <v>784</v>
      </c>
      <c r="E236" s="72">
        <v>20000</v>
      </c>
      <c r="F236" s="72">
        <v>20000</v>
      </c>
      <c r="G236" s="79"/>
      <c r="J236" s="77"/>
    </row>
    <row r="237" spans="1:10" ht="107.25" customHeight="1" x14ac:dyDescent="0.25">
      <c r="A237" s="656"/>
      <c r="B237" s="657"/>
      <c r="C237" s="817" t="s">
        <v>76</v>
      </c>
      <c r="D237" s="408"/>
      <c r="E237" s="72">
        <v>0</v>
      </c>
      <c r="F237" s="72">
        <v>0</v>
      </c>
      <c r="G237" s="79"/>
      <c r="J237" s="77"/>
    </row>
    <row r="238" spans="1:10" ht="35.25" customHeight="1" x14ac:dyDescent="0.25">
      <c r="A238" s="656"/>
      <c r="B238" s="657"/>
      <c r="C238" s="817" t="s">
        <v>77</v>
      </c>
      <c r="D238" s="408"/>
      <c r="E238" s="72">
        <v>0</v>
      </c>
      <c r="F238" s="72">
        <v>0</v>
      </c>
      <c r="G238" s="79"/>
      <c r="J238" s="77"/>
    </row>
    <row r="239" spans="1:10" ht="39.75" customHeight="1" x14ac:dyDescent="0.25">
      <c r="A239" s="656"/>
      <c r="B239" s="657"/>
      <c r="C239" s="817" t="s">
        <v>78</v>
      </c>
      <c r="D239" s="408"/>
      <c r="E239" s="72">
        <v>0</v>
      </c>
      <c r="F239" s="72">
        <v>0</v>
      </c>
      <c r="G239" s="79"/>
      <c r="J239" s="77"/>
    </row>
    <row r="240" spans="1:10" ht="18" customHeight="1" x14ac:dyDescent="0.25">
      <c r="A240" s="656"/>
      <c r="B240" s="657"/>
      <c r="C240" s="817" t="s">
        <v>79</v>
      </c>
      <c r="D240" s="408"/>
      <c r="E240" s="72">
        <v>0</v>
      </c>
      <c r="F240" s="72">
        <v>0</v>
      </c>
      <c r="G240" s="79"/>
      <c r="J240" s="77"/>
    </row>
    <row r="241" spans="1:10" ht="15.75" customHeight="1" x14ac:dyDescent="0.25">
      <c r="A241" s="655" t="s">
        <v>88</v>
      </c>
      <c r="B241" s="659" t="s">
        <v>91</v>
      </c>
      <c r="C241" s="757" t="s">
        <v>22</v>
      </c>
      <c r="D241" s="408">
        <v>784</v>
      </c>
      <c r="E241" s="72">
        <f t="shared" ref="E241:F244" si="18">E248+E255</f>
        <v>16666.599999999999</v>
      </c>
      <c r="F241" s="72">
        <f t="shared" si="18"/>
        <v>16566</v>
      </c>
      <c r="G241" s="79"/>
      <c r="J241" s="77"/>
    </row>
    <row r="242" spans="1:10" ht="63" x14ac:dyDescent="0.25">
      <c r="A242" s="655"/>
      <c r="B242" s="659"/>
      <c r="C242" s="817" t="s">
        <v>74</v>
      </c>
      <c r="D242" s="408"/>
      <c r="E242" s="72">
        <f t="shared" si="18"/>
        <v>8916.6</v>
      </c>
      <c r="F242" s="72">
        <f t="shared" si="18"/>
        <v>8916.6</v>
      </c>
      <c r="G242" s="79"/>
      <c r="J242" s="77"/>
    </row>
    <row r="243" spans="1:10" x14ac:dyDescent="0.25">
      <c r="A243" s="655"/>
      <c r="B243" s="659"/>
      <c r="C243" s="817" t="s">
        <v>75</v>
      </c>
      <c r="D243" s="408">
        <v>784</v>
      </c>
      <c r="E243" s="72">
        <f t="shared" si="18"/>
        <v>4100</v>
      </c>
      <c r="F243" s="72">
        <f t="shared" si="18"/>
        <v>4100</v>
      </c>
      <c r="G243" s="79"/>
      <c r="J243" s="77"/>
    </row>
    <row r="244" spans="1:10" ht="110.25" x14ac:dyDescent="0.25">
      <c r="A244" s="655"/>
      <c r="B244" s="659"/>
      <c r="C244" s="817" t="s">
        <v>76</v>
      </c>
      <c r="D244" s="408"/>
      <c r="E244" s="72">
        <f t="shared" si="18"/>
        <v>3650</v>
      </c>
      <c r="F244" s="72">
        <f t="shared" si="18"/>
        <v>3549.4</v>
      </c>
      <c r="G244" s="79"/>
      <c r="J244" s="77"/>
    </row>
    <row r="245" spans="1:10" ht="33" customHeight="1" x14ac:dyDescent="0.25">
      <c r="A245" s="655"/>
      <c r="B245" s="659"/>
      <c r="C245" s="817" t="s">
        <v>77</v>
      </c>
      <c r="D245" s="408"/>
      <c r="E245" s="72">
        <v>0</v>
      </c>
      <c r="F245" s="72">
        <v>0</v>
      </c>
      <c r="G245" s="79"/>
      <c r="J245" s="77"/>
    </row>
    <row r="246" spans="1:10" ht="36.75" customHeight="1" x14ac:dyDescent="0.25">
      <c r="A246" s="655"/>
      <c r="B246" s="659"/>
      <c r="C246" s="817" t="s">
        <v>78</v>
      </c>
      <c r="D246" s="408"/>
      <c r="E246" s="72">
        <v>0</v>
      </c>
      <c r="F246" s="72">
        <v>0</v>
      </c>
      <c r="G246" s="79"/>
      <c r="J246" s="77"/>
    </row>
    <row r="247" spans="1:10" ht="17.25" customHeight="1" x14ac:dyDescent="0.25">
      <c r="A247" s="655"/>
      <c r="B247" s="659"/>
      <c r="C247" s="817" t="s">
        <v>79</v>
      </c>
      <c r="D247" s="408"/>
      <c r="E247" s="72">
        <v>0</v>
      </c>
      <c r="F247" s="72">
        <v>0</v>
      </c>
      <c r="G247" s="79"/>
      <c r="J247" s="77"/>
    </row>
    <row r="248" spans="1:10" ht="15.75" customHeight="1" x14ac:dyDescent="0.25">
      <c r="A248" s="656" t="s">
        <v>82</v>
      </c>
      <c r="B248" s="657" t="s">
        <v>49</v>
      </c>
      <c r="C248" s="757" t="s">
        <v>22</v>
      </c>
      <c r="D248" s="408">
        <v>784</v>
      </c>
      <c r="E248" s="72">
        <f>SUM(E249:E254)</f>
        <v>100</v>
      </c>
      <c r="F248" s="72">
        <f>SUM(F249:F254)</f>
        <v>100</v>
      </c>
      <c r="G248" s="79"/>
      <c r="J248" s="77"/>
    </row>
    <row r="249" spans="1:10" ht="55.5" customHeight="1" x14ac:dyDescent="0.25">
      <c r="A249" s="656"/>
      <c r="B249" s="657"/>
      <c r="C249" s="817" t="s">
        <v>74</v>
      </c>
      <c r="D249" s="408"/>
      <c r="E249" s="72">
        <v>0</v>
      </c>
      <c r="F249" s="72">
        <v>0</v>
      </c>
      <c r="G249" s="79"/>
      <c r="J249" s="77"/>
    </row>
    <row r="250" spans="1:10" x14ac:dyDescent="0.25">
      <c r="A250" s="656"/>
      <c r="B250" s="657"/>
      <c r="C250" s="817" t="s">
        <v>75</v>
      </c>
      <c r="D250" s="408">
        <v>784</v>
      </c>
      <c r="E250" s="72">
        <v>100</v>
      </c>
      <c r="F250" s="72">
        <v>100</v>
      </c>
      <c r="G250" s="79"/>
      <c r="J250" s="77"/>
    </row>
    <row r="251" spans="1:10" ht="110.25" x14ac:dyDescent="0.25">
      <c r="A251" s="656"/>
      <c r="B251" s="657"/>
      <c r="C251" s="817" t="s">
        <v>76</v>
      </c>
      <c r="D251" s="408"/>
      <c r="E251" s="72">
        <v>0</v>
      </c>
      <c r="F251" s="72">
        <v>0</v>
      </c>
      <c r="G251" s="79"/>
      <c r="J251" s="77"/>
    </row>
    <row r="252" spans="1:10" ht="30.75" customHeight="1" x14ac:dyDescent="0.25">
      <c r="A252" s="656"/>
      <c r="B252" s="657"/>
      <c r="C252" s="817" t="s">
        <v>77</v>
      </c>
      <c r="D252" s="408"/>
      <c r="E252" s="72">
        <v>0</v>
      </c>
      <c r="F252" s="72">
        <v>0</v>
      </c>
      <c r="G252" s="79"/>
      <c r="J252" s="77"/>
    </row>
    <row r="253" spans="1:10" ht="35.25" customHeight="1" x14ac:dyDescent="0.25">
      <c r="A253" s="656"/>
      <c r="B253" s="657"/>
      <c r="C253" s="817" t="s">
        <v>78</v>
      </c>
      <c r="D253" s="408"/>
      <c r="E253" s="72">
        <v>0</v>
      </c>
      <c r="F253" s="72">
        <v>0</v>
      </c>
      <c r="G253" s="79"/>
      <c r="J253" s="77"/>
    </row>
    <row r="254" spans="1:10" ht="19.5" customHeight="1" x14ac:dyDescent="0.25">
      <c r="A254" s="656"/>
      <c r="B254" s="657"/>
      <c r="C254" s="817" t="s">
        <v>79</v>
      </c>
      <c r="D254" s="408"/>
      <c r="E254" s="72">
        <v>0</v>
      </c>
      <c r="F254" s="72">
        <v>0</v>
      </c>
      <c r="G254" s="79"/>
      <c r="J254" s="77"/>
    </row>
    <row r="255" spans="1:10" ht="19.5" customHeight="1" x14ac:dyDescent="0.25">
      <c r="A255" s="674" t="s">
        <v>120</v>
      </c>
      <c r="B255" s="657" t="s">
        <v>121</v>
      </c>
      <c r="C255" s="757" t="s">
        <v>22</v>
      </c>
      <c r="D255" s="408">
        <v>784</v>
      </c>
      <c r="E255" s="72">
        <f>SUM(E256:E261)</f>
        <v>16566.599999999999</v>
      </c>
      <c r="F255" s="72">
        <f>SUM(F256:F261)</f>
        <v>16466</v>
      </c>
      <c r="G255" s="79"/>
      <c r="J255" s="77"/>
    </row>
    <row r="256" spans="1:10" ht="46.5" customHeight="1" x14ac:dyDescent="0.25">
      <c r="A256" s="675"/>
      <c r="B256" s="657"/>
      <c r="C256" s="817" t="s">
        <v>74</v>
      </c>
      <c r="D256" s="408">
        <v>784</v>
      </c>
      <c r="E256" s="72">
        <v>8916.6</v>
      </c>
      <c r="F256" s="72">
        <v>8916.6</v>
      </c>
      <c r="G256" s="79"/>
      <c r="J256" s="77"/>
    </row>
    <row r="257" spans="1:10" ht="21.75" customHeight="1" x14ac:dyDescent="0.25">
      <c r="A257" s="675"/>
      <c r="B257" s="657"/>
      <c r="C257" s="817" t="s">
        <v>75</v>
      </c>
      <c r="D257" s="408">
        <v>784</v>
      </c>
      <c r="E257" s="72">
        <v>4000</v>
      </c>
      <c r="F257" s="72">
        <v>4000</v>
      </c>
      <c r="G257" s="79"/>
      <c r="J257" s="77"/>
    </row>
    <row r="258" spans="1:10" ht="46.5" customHeight="1" x14ac:dyDescent="0.25">
      <c r="A258" s="675"/>
      <c r="B258" s="657"/>
      <c r="C258" s="817" t="s">
        <v>76</v>
      </c>
      <c r="D258" s="408"/>
      <c r="E258" s="72">
        <v>3650</v>
      </c>
      <c r="F258" s="72">
        <v>3549.4</v>
      </c>
      <c r="G258" s="79"/>
      <c r="J258" s="77"/>
    </row>
    <row r="259" spans="1:10" ht="29.25" customHeight="1" x14ac:dyDescent="0.25">
      <c r="A259" s="675"/>
      <c r="B259" s="657"/>
      <c r="C259" s="817" t="s">
        <v>77</v>
      </c>
      <c r="D259" s="408"/>
      <c r="E259" s="72">
        <v>0</v>
      </c>
      <c r="F259" s="72">
        <v>0</v>
      </c>
      <c r="G259" s="79"/>
      <c r="J259" s="77"/>
    </row>
    <row r="260" spans="1:10" ht="30" customHeight="1" x14ac:dyDescent="0.25">
      <c r="A260" s="675"/>
      <c r="B260" s="657"/>
      <c r="C260" s="817" t="s">
        <v>78</v>
      </c>
      <c r="D260" s="408"/>
      <c r="E260" s="72">
        <v>0</v>
      </c>
      <c r="F260" s="72">
        <v>0</v>
      </c>
      <c r="G260" s="79"/>
      <c r="J260" s="77"/>
    </row>
    <row r="261" spans="1:10" ht="24" customHeight="1" x14ac:dyDescent="0.25">
      <c r="A261" s="676"/>
      <c r="B261" s="657"/>
      <c r="C261" s="817" t="s">
        <v>79</v>
      </c>
      <c r="D261" s="408"/>
      <c r="E261" s="72">
        <v>0</v>
      </c>
      <c r="F261" s="72">
        <v>0</v>
      </c>
      <c r="G261" s="79"/>
      <c r="J261" s="77"/>
    </row>
    <row r="262" spans="1:10" ht="28.5" customHeight="1" x14ac:dyDescent="0.25">
      <c r="A262" s="655" t="s">
        <v>89</v>
      </c>
      <c r="B262" s="659" t="s">
        <v>92</v>
      </c>
      <c r="C262" s="757" t="s">
        <v>22</v>
      </c>
      <c r="D262" s="408">
        <v>784</v>
      </c>
      <c r="E262" s="72">
        <f t="shared" ref="E262:F268" si="19">E269+E276</f>
        <v>55</v>
      </c>
      <c r="F262" s="72">
        <f t="shared" si="19"/>
        <v>55</v>
      </c>
      <c r="G262" s="79"/>
      <c r="J262" s="77"/>
    </row>
    <row r="263" spans="1:10" ht="44.25" customHeight="1" x14ac:dyDescent="0.25">
      <c r="A263" s="603"/>
      <c r="B263" s="659"/>
      <c r="C263" s="817" t="s">
        <v>74</v>
      </c>
      <c r="D263" s="408"/>
      <c r="E263" s="72">
        <f t="shared" si="19"/>
        <v>0</v>
      </c>
      <c r="F263" s="72">
        <f t="shared" si="19"/>
        <v>0</v>
      </c>
      <c r="G263" s="79"/>
      <c r="J263" s="77"/>
    </row>
    <row r="264" spans="1:10" x14ac:dyDescent="0.25">
      <c r="A264" s="603"/>
      <c r="B264" s="659"/>
      <c r="C264" s="817" t="s">
        <v>75</v>
      </c>
      <c r="D264" s="408">
        <v>784</v>
      </c>
      <c r="E264" s="72">
        <f t="shared" si="19"/>
        <v>55</v>
      </c>
      <c r="F264" s="72">
        <f t="shared" si="19"/>
        <v>55</v>
      </c>
      <c r="G264" s="79"/>
      <c r="J264" s="77"/>
    </row>
    <row r="265" spans="1:10" ht="110.25" x14ac:dyDescent="0.25">
      <c r="A265" s="603"/>
      <c r="B265" s="659"/>
      <c r="C265" s="817" t="s">
        <v>76</v>
      </c>
      <c r="D265" s="408"/>
      <c r="E265" s="72">
        <f t="shared" si="19"/>
        <v>0</v>
      </c>
      <c r="F265" s="72">
        <f t="shared" si="19"/>
        <v>0</v>
      </c>
      <c r="G265" s="79"/>
      <c r="J265" s="77"/>
    </row>
    <row r="266" spans="1:10" ht="33.75" customHeight="1" x14ac:dyDescent="0.25">
      <c r="A266" s="603"/>
      <c r="B266" s="659"/>
      <c r="C266" s="817" t="s">
        <v>77</v>
      </c>
      <c r="D266" s="408"/>
      <c r="E266" s="72">
        <f t="shared" si="19"/>
        <v>0</v>
      </c>
      <c r="F266" s="72">
        <f t="shared" si="19"/>
        <v>0</v>
      </c>
      <c r="G266" s="79"/>
      <c r="J266" s="77"/>
    </row>
    <row r="267" spans="1:10" ht="47.25" x14ac:dyDescent="0.25">
      <c r="A267" s="603"/>
      <c r="B267" s="659"/>
      <c r="C267" s="817" t="s">
        <v>78</v>
      </c>
      <c r="D267" s="408"/>
      <c r="E267" s="72">
        <f t="shared" si="19"/>
        <v>0</v>
      </c>
      <c r="F267" s="72">
        <f t="shared" si="19"/>
        <v>0</v>
      </c>
      <c r="G267" s="79"/>
      <c r="J267" s="77"/>
    </row>
    <row r="268" spans="1:10" ht="31.5" x14ac:dyDescent="0.25">
      <c r="A268" s="603"/>
      <c r="B268" s="659"/>
      <c r="C268" s="817" t="s">
        <v>79</v>
      </c>
      <c r="D268" s="408"/>
      <c r="E268" s="72">
        <f t="shared" si="19"/>
        <v>0</v>
      </c>
      <c r="F268" s="72">
        <f t="shared" si="19"/>
        <v>0</v>
      </c>
      <c r="G268" s="79"/>
      <c r="J268" s="77"/>
    </row>
    <row r="269" spans="1:10" x14ac:dyDescent="0.25">
      <c r="A269" s="656" t="s">
        <v>83</v>
      </c>
      <c r="B269" s="657" t="s">
        <v>50</v>
      </c>
      <c r="C269" s="757" t="s">
        <v>22</v>
      </c>
      <c r="D269" s="408">
        <v>784</v>
      </c>
      <c r="E269" s="72">
        <f>SUM(E270:E275)</f>
        <v>55</v>
      </c>
      <c r="F269" s="72">
        <f>SUM(F270:F275)</f>
        <v>55</v>
      </c>
      <c r="G269" s="79"/>
      <c r="J269" s="77"/>
    </row>
    <row r="270" spans="1:10" ht="44.25" customHeight="1" x14ac:dyDescent="0.25">
      <c r="A270" s="656"/>
      <c r="B270" s="657"/>
      <c r="C270" s="817" t="s">
        <v>74</v>
      </c>
      <c r="D270" s="408"/>
      <c r="E270" s="72">
        <v>0</v>
      </c>
      <c r="F270" s="72">
        <v>0</v>
      </c>
      <c r="G270" s="79"/>
      <c r="J270" s="77"/>
    </row>
    <row r="271" spans="1:10" x14ac:dyDescent="0.25">
      <c r="A271" s="656"/>
      <c r="B271" s="657"/>
      <c r="C271" s="817" t="s">
        <v>75</v>
      </c>
      <c r="D271" s="408">
        <v>784</v>
      </c>
      <c r="E271" s="72">
        <v>55</v>
      </c>
      <c r="F271" s="72">
        <v>55</v>
      </c>
      <c r="G271" s="79"/>
      <c r="J271" s="77"/>
    </row>
    <row r="272" spans="1:10" ht="110.25" x14ac:dyDescent="0.25">
      <c r="A272" s="656"/>
      <c r="B272" s="657"/>
      <c r="C272" s="817" t="s">
        <v>76</v>
      </c>
      <c r="D272" s="408"/>
      <c r="E272" s="72">
        <v>0</v>
      </c>
      <c r="F272" s="72">
        <v>0</v>
      </c>
      <c r="G272" s="79"/>
      <c r="J272" s="77"/>
    </row>
    <row r="273" spans="1:19" ht="35.25" customHeight="1" x14ac:dyDescent="0.25">
      <c r="A273" s="656"/>
      <c r="B273" s="657"/>
      <c r="C273" s="817" t="s">
        <v>77</v>
      </c>
      <c r="D273" s="408"/>
      <c r="E273" s="72">
        <v>0</v>
      </c>
      <c r="F273" s="72">
        <v>0</v>
      </c>
      <c r="G273" s="79"/>
      <c r="J273" s="77"/>
    </row>
    <row r="274" spans="1:19" ht="47.25" x14ac:dyDescent="0.25">
      <c r="A274" s="656"/>
      <c r="B274" s="657"/>
      <c r="C274" s="817" t="s">
        <v>78</v>
      </c>
      <c r="D274" s="408"/>
      <c r="E274" s="72">
        <v>0</v>
      </c>
      <c r="F274" s="72">
        <v>0</v>
      </c>
      <c r="G274" s="79"/>
      <c r="J274" s="77"/>
    </row>
    <row r="275" spans="1:19" ht="31.5" x14ac:dyDescent="0.25">
      <c r="A275" s="656"/>
      <c r="B275" s="657"/>
      <c r="C275" s="817" t="s">
        <v>79</v>
      </c>
      <c r="D275" s="408"/>
      <c r="E275" s="72">
        <v>0</v>
      </c>
      <c r="F275" s="72">
        <v>0</v>
      </c>
      <c r="G275" s="79"/>
      <c r="J275" s="77"/>
    </row>
    <row r="276" spans="1:19" ht="44.25" hidden="1" customHeight="1" x14ac:dyDescent="0.25">
      <c r="A276" s="656" t="s">
        <v>84</v>
      </c>
      <c r="B276" s="657" t="s">
        <v>51</v>
      </c>
      <c r="C276" s="757" t="s">
        <v>22</v>
      </c>
      <c r="D276" s="408">
        <v>784</v>
      </c>
      <c r="E276" s="72">
        <v>0</v>
      </c>
      <c r="F276" s="72">
        <v>0</v>
      </c>
      <c r="G276" s="79" t="e">
        <f t="shared" ref="G276:G284" si="20">F276/E276*100</f>
        <v>#DIV/0!</v>
      </c>
      <c r="J276" s="77"/>
    </row>
    <row r="277" spans="1:19" ht="44.25" hidden="1" customHeight="1" x14ac:dyDescent="0.25">
      <c r="A277" s="656"/>
      <c r="B277" s="657"/>
      <c r="C277" s="817" t="s">
        <v>74</v>
      </c>
      <c r="D277" s="408"/>
      <c r="E277" s="72">
        <v>0</v>
      </c>
      <c r="F277" s="72">
        <v>0</v>
      </c>
      <c r="G277" s="79" t="e">
        <f t="shared" si="20"/>
        <v>#DIV/0!</v>
      </c>
      <c r="J277" s="77"/>
    </row>
    <row r="278" spans="1:19" ht="44.25" hidden="1" customHeight="1" x14ac:dyDescent="0.25">
      <c r="A278" s="656"/>
      <c r="B278" s="657"/>
      <c r="C278" s="817" t="s">
        <v>75</v>
      </c>
      <c r="D278" s="408">
        <v>784</v>
      </c>
      <c r="E278" s="72">
        <v>0</v>
      </c>
      <c r="F278" s="72">
        <v>0</v>
      </c>
      <c r="G278" s="79" t="e">
        <f t="shared" si="20"/>
        <v>#DIV/0!</v>
      </c>
      <c r="J278" s="77"/>
    </row>
    <row r="279" spans="1:19" ht="44.25" hidden="1" customHeight="1" x14ac:dyDescent="0.25">
      <c r="A279" s="656"/>
      <c r="B279" s="657"/>
      <c r="C279" s="817" t="s">
        <v>76</v>
      </c>
      <c r="D279" s="408"/>
      <c r="E279" s="72">
        <v>0</v>
      </c>
      <c r="F279" s="72">
        <v>0</v>
      </c>
      <c r="G279" s="79" t="e">
        <f t="shared" si="20"/>
        <v>#DIV/0!</v>
      </c>
      <c r="J279" s="77"/>
    </row>
    <row r="280" spans="1:19" ht="44.25" hidden="1" customHeight="1" x14ac:dyDescent="0.25">
      <c r="A280" s="656"/>
      <c r="B280" s="657"/>
      <c r="C280" s="817" t="s">
        <v>77</v>
      </c>
      <c r="D280" s="408"/>
      <c r="E280" s="72">
        <v>0</v>
      </c>
      <c r="F280" s="72">
        <v>0</v>
      </c>
      <c r="G280" s="79" t="e">
        <f t="shared" si="20"/>
        <v>#DIV/0!</v>
      </c>
      <c r="J280" s="77"/>
    </row>
    <row r="281" spans="1:19" ht="44.25" hidden="1" customHeight="1" x14ac:dyDescent="0.25">
      <c r="A281" s="656"/>
      <c r="B281" s="657"/>
      <c r="C281" s="817" t="s">
        <v>78</v>
      </c>
      <c r="D281" s="408"/>
      <c r="E281" s="72">
        <v>0</v>
      </c>
      <c r="F281" s="72">
        <v>0</v>
      </c>
      <c r="G281" s="79" t="e">
        <f t="shared" si="20"/>
        <v>#DIV/0!</v>
      </c>
      <c r="J281" s="77"/>
    </row>
    <row r="282" spans="1:19" ht="44.25" hidden="1" customHeight="1" x14ac:dyDescent="0.25">
      <c r="A282" s="656"/>
      <c r="B282" s="657"/>
      <c r="C282" s="817" t="s">
        <v>79</v>
      </c>
      <c r="D282" s="408"/>
      <c r="E282" s="72">
        <v>0</v>
      </c>
      <c r="F282" s="72">
        <v>0</v>
      </c>
      <c r="G282" s="79" t="e">
        <f t="shared" si="20"/>
        <v>#DIV/0!</v>
      </c>
      <c r="J282" s="77"/>
    </row>
    <row r="283" spans="1:19" ht="15.75" hidden="1" customHeight="1" x14ac:dyDescent="0.25">
      <c r="A283" s="673" t="s">
        <v>85</v>
      </c>
      <c r="B283" s="659" t="s">
        <v>93</v>
      </c>
      <c r="C283" s="757" t="s">
        <v>22</v>
      </c>
      <c r="D283" s="408">
        <v>784</v>
      </c>
      <c r="E283" s="72">
        <v>0</v>
      </c>
      <c r="F283" s="72">
        <v>0</v>
      </c>
      <c r="G283" s="79" t="e">
        <f t="shared" si="20"/>
        <v>#DIV/0!</v>
      </c>
      <c r="H283" s="78"/>
      <c r="J283" s="77"/>
      <c r="S283" s="77"/>
    </row>
    <row r="284" spans="1:19" ht="63" hidden="1" x14ac:dyDescent="0.25">
      <c r="A284" s="673"/>
      <c r="B284" s="659"/>
      <c r="C284" s="817" t="s">
        <v>74</v>
      </c>
      <c r="D284" s="408"/>
      <c r="E284" s="72">
        <v>0</v>
      </c>
      <c r="F284" s="72">
        <v>0</v>
      </c>
      <c r="G284" s="79" t="e">
        <f t="shared" si="20"/>
        <v>#DIV/0!</v>
      </c>
      <c r="H284" s="78"/>
      <c r="J284" s="77"/>
      <c r="S284" s="77"/>
    </row>
    <row r="285" spans="1:19" hidden="1" x14ac:dyDescent="0.25">
      <c r="A285" s="673"/>
      <c r="B285" s="659"/>
      <c r="C285" s="817" t="s">
        <v>75</v>
      </c>
      <c r="D285" s="408">
        <v>784</v>
      </c>
      <c r="E285" s="72">
        <v>0</v>
      </c>
      <c r="F285" s="72">
        <v>0</v>
      </c>
      <c r="G285" s="79" t="e">
        <f t="shared" ref="G285:G299" si="21">F285/E285*100</f>
        <v>#DIV/0!</v>
      </c>
      <c r="H285" s="78"/>
      <c r="J285" s="77"/>
      <c r="S285" s="77"/>
    </row>
    <row r="286" spans="1:19" ht="110.25" hidden="1" x14ac:dyDescent="0.25">
      <c r="A286" s="673"/>
      <c r="B286" s="659"/>
      <c r="C286" s="817" t="s">
        <v>76</v>
      </c>
      <c r="D286" s="408"/>
      <c r="E286" s="72">
        <v>0</v>
      </c>
      <c r="F286" s="72">
        <v>0</v>
      </c>
      <c r="G286" s="79" t="e">
        <f t="shared" si="21"/>
        <v>#DIV/0!</v>
      </c>
      <c r="J286" s="77"/>
    </row>
    <row r="287" spans="1:19" ht="32.25" hidden="1" customHeight="1" x14ac:dyDescent="0.25">
      <c r="A287" s="673"/>
      <c r="B287" s="659"/>
      <c r="C287" s="817" t="s">
        <v>77</v>
      </c>
      <c r="D287" s="408"/>
      <c r="E287" s="72">
        <v>0</v>
      </c>
      <c r="F287" s="72">
        <v>0</v>
      </c>
      <c r="G287" s="79" t="e">
        <f t="shared" si="21"/>
        <v>#DIV/0!</v>
      </c>
      <c r="J287" s="77"/>
    </row>
    <row r="288" spans="1:19" ht="47.25" hidden="1" customHeight="1" x14ac:dyDescent="0.25">
      <c r="A288" s="673"/>
      <c r="B288" s="659"/>
      <c r="C288" s="817" t="s">
        <v>78</v>
      </c>
      <c r="D288" s="408"/>
      <c r="E288" s="72">
        <v>0</v>
      </c>
      <c r="F288" s="72">
        <v>0</v>
      </c>
      <c r="G288" s="79" t="e">
        <f t="shared" si="21"/>
        <v>#DIV/0!</v>
      </c>
      <c r="J288" s="77"/>
    </row>
    <row r="289" spans="1:23" ht="94.5" hidden="1" customHeight="1" x14ac:dyDescent="0.25">
      <c r="A289" s="673"/>
      <c r="B289" s="659"/>
      <c r="C289" s="817" t="s">
        <v>79</v>
      </c>
      <c r="D289" s="408"/>
      <c r="E289" s="72">
        <v>0</v>
      </c>
      <c r="F289" s="72">
        <v>0</v>
      </c>
      <c r="G289" s="79" t="e">
        <f t="shared" si="21"/>
        <v>#DIV/0!</v>
      </c>
      <c r="J289" s="77"/>
    </row>
    <row r="290" spans="1:23" ht="15.75" hidden="1" customHeight="1" x14ac:dyDescent="0.25">
      <c r="A290" s="818" t="s">
        <v>94</v>
      </c>
      <c r="B290" s="657" t="s">
        <v>95</v>
      </c>
      <c r="C290" s="757" t="s">
        <v>22</v>
      </c>
      <c r="D290" s="408">
        <v>784</v>
      </c>
      <c r="E290" s="72">
        <v>0</v>
      </c>
      <c r="F290" s="72">
        <v>0</v>
      </c>
      <c r="G290" s="79" t="e">
        <f t="shared" si="21"/>
        <v>#DIV/0!</v>
      </c>
      <c r="J290" s="77"/>
    </row>
    <row r="291" spans="1:23" ht="63" hidden="1" x14ac:dyDescent="0.25">
      <c r="A291" s="819"/>
      <c r="B291" s="657"/>
      <c r="C291" s="817" t="s">
        <v>74</v>
      </c>
      <c r="D291" s="408"/>
      <c r="E291" s="72">
        <v>0</v>
      </c>
      <c r="F291" s="72">
        <v>0</v>
      </c>
      <c r="G291" s="79" t="e">
        <f t="shared" si="21"/>
        <v>#DIV/0!</v>
      </c>
      <c r="J291" s="77"/>
    </row>
    <row r="292" spans="1:23" hidden="1" x14ac:dyDescent="0.25">
      <c r="A292" s="819"/>
      <c r="B292" s="657"/>
      <c r="C292" s="817" t="s">
        <v>75</v>
      </c>
      <c r="D292" s="408">
        <v>784</v>
      </c>
      <c r="E292" s="72">
        <v>0</v>
      </c>
      <c r="F292" s="72">
        <v>0</v>
      </c>
      <c r="G292" s="79" t="e">
        <f t="shared" si="21"/>
        <v>#DIV/0!</v>
      </c>
      <c r="J292" s="77"/>
    </row>
    <row r="293" spans="1:23" ht="110.25" hidden="1" x14ac:dyDescent="0.25">
      <c r="A293" s="819"/>
      <c r="B293" s="657"/>
      <c r="C293" s="817" t="s">
        <v>76</v>
      </c>
      <c r="D293" s="408"/>
      <c r="E293" s="72">
        <v>0</v>
      </c>
      <c r="F293" s="72">
        <v>0</v>
      </c>
      <c r="G293" s="79" t="e">
        <f t="shared" si="21"/>
        <v>#DIV/0!</v>
      </c>
      <c r="J293" s="77"/>
    </row>
    <row r="294" spans="1:23" ht="34.5" hidden="1" customHeight="1" x14ac:dyDescent="0.25">
      <c r="A294" s="819"/>
      <c r="B294" s="657"/>
      <c r="C294" s="817" t="s">
        <v>77</v>
      </c>
      <c r="D294" s="408"/>
      <c r="E294" s="72">
        <v>0</v>
      </c>
      <c r="F294" s="72">
        <v>0</v>
      </c>
      <c r="G294" s="79" t="e">
        <f t="shared" si="21"/>
        <v>#DIV/0!</v>
      </c>
      <c r="J294" s="77"/>
    </row>
    <row r="295" spans="1:23" ht="47.25" hidden="1" customHeight="1" x14ac:dyDescent="0.25">
      <c r="A295" s="819"/>
      <c r="B295" s="657"/>
      <c r="C295" s="817" t="s">
        <v>78</v>
      </c>
      <c r="D295" s="408"/>
      <c r="E295" s="72">
        <v>0</v>
      </c>
      <c r="F295" s="72">
        <v>0</v>
      </c>
      <c r="G295" s="79" t="e">
        <f t="shared" si="21"/>
        <v>#DIV/0!</v>
      </c>
      <c r="J295" s="77"/>
    </row>
    <row r="296" spans="1:23" ht="16.5" hidden="1" customHeight="1" x14ac:dyDescent="0.25">
      <c r="A296" s="819"/>
      <c r="B296" s="657"/>
      <c r="C296" s="817" t="s">
        <v>79</v>
      </c>
      <c r="D296" s="408"/>
      <c r="E296" s="72">
        <v>0</v>
      </c>
      <c r="F296" s="72">
        <v>0</v>
      </c>
      <c r="G296" s="79" t="e">
        <f t="shared" si="21"/>
        <v>#DIV/0!</v>
      </c>
      <c r="J296" s="77"/>
    </row>
    <row r="297" spans="1:23" ht="15.75" customHeight="1" x14ac:dyDescent="0.25">
      <c r="A297" s="660" t="s">
        <v>513</v>
      </c>
      <c r="B297" s="663" t="s">
        <v>1050</v>
      </c>
      <c r="C297" s="440" t="s">
        <v>22</v>
      </c>
      <c r="D297" s="440">
        <v>752</v>
      </c>
      <c r="E297" s="75">
        <f t="shared" ref="E297:F303" si="22">E304+E325+E374</f>
        <v>2753261.648</v>
      </c>
      <c r="F297" s="75">
        <f t="shared" si="22"/>
        <v>2579213.9</v>
      </c>
      <c r="G297" s="79">
        <f t="shared" si="21"/>
        <v>93.67848863450989</v>
      </c>
      <c r="J297" s="348">
        <f>F297/E297*100</f>
        <v>93.67848863450989</v>
      </c>
    </row>
    <row r="298" spans="1:23" ht="47.25" x14ac:dyDescent="0.25">
      <c r="A298" s="661"/>
      <c r="B298" s="664"/>
      <c r="C298" s="76" t="s">
        <v>456</v>
      </c>
      <c r="D298" s="440">
        <v>752</v>
      </c>
      <c r="E298" s="75">
        <f t="shared" si="22"/>
        <v>252026</v>
      </c>
      <c r="F298" s="75">
        <f t="shared" si="22"/>
        <v>252026</v>
      </c>
      <c r="G298" s="79">
        <f t="shared" si="21"/>
        <v>100</v>
      </c>
      <c r="J298" s="348">
        <f t="shared" ref="J298:J361" si="23">F298/E298*100</f>
        <v>100</v>
      </c>
      <c r="S298" s="71"/>
    </row>
    <row r="299" spans="1:23" x14ac:dyDescent="0.25">
      <c r="A299" s="661"/>
      <c r="B299" s="664"/>
      <c r="C299" s="76" t="s">
        <v>75</v>
      </c>
      <c r="D299" s="440">
        <v>752</v>
      </c>
      <c r="E299" s="75">
        <f t="shared" si="22"/>
        <v>2501235.648</v>
      </c>
      <c r="F299" s="75">
        <f t="shared" si="22"/>
        <v>2327187.9</v>
      </c>
      <c r="G299" s="79">
        <f t="shared" si="21"/>
        <v>93.041529368127726</v>
      </c>
      <c r="J299" s="348">
        <f t="shared" si="23"/>
        <v>93.041529368127726</v>
      </c>
      <c r="S299" s="71"/>
    </row>
    <row r="300" spans="1:23" ht="31.5" x14ac:dyDescent="0.25">
      <c r="A300" s="661"/>
      <c r="B300" s="664"/>
      <c r="C300" s="76" t="s">
        <v>455</v>
      </c>
      <c r="D300" s="440" t="s">
        <v>453</v>
      </c>
      <c r="E300" s="75">
        <f t="shared" si="22"/>
        <v>0</v>
      </c>
      <c r="F300" s="75">
        <f t="shared" si="22"/>
        <v>0</v>
      </c>
      <c r="G300" s="79"/>
      <c r="J300" s="348" t="e">
        <f t="shared" si="23"/>
        <v>#DIV/0!</v>
      </c>
      <c r="S300" s="71"/>
      <c r="T300" s="71"/>
      <c r="U300" s="71"/>
      <c r="V300" s="71"/>
      <c r="W300" s="71"/>
    </row>
    <row r="301" spans="1:23" ht="35.25" customHeight="1" x14ac:dyDescent="0.25">
      <c r="A301" s="661"/>
      <c r="B301" s="664"/>
      <c r="C301" s="76" t="s">
        <v>77</v>
      </c>
      <c r="D301" s="440" t="s">
        <v>453</v>
      </c>
      <c r="E301" s="75">
        <f t="shared" si="22"/>
        <v>0</v>
      </c>
      <c r="F301" s="75">
        <f t="shared" si="22"/>
        <v>0</v>
      </c>
      <c r="G301" s="79"/>
      <c r="J301" s="348" t="e">
        <f t="shared" si="23"/>
        <v>#DIV/0!</v>
      </c>
    </row>
    <row r="302" spans="1:23" ht="47.25" x14ac:dyDescent="0.25">
      <c r="A302" s="661"/>
      <c r="B302" s="664"/>
      <c r="C302" s="76" t="s">
        <v>466</v>
      </c>
      <c r="D302" s="440" t="s">
        <v>453</v>
      </c>
      <c r="E302" s="75">
        <f t="shared" si="22"/>
        <v>0</v>
      </c>
      <c r="F302" s="75">
        <f t="shared" si="22"/>
        <v>0</v>
      </c>
      <c r="G302" s="79"/>
      <c r="J302" s="348" t="e">
        <f t="shared" si="23"/>
        <v>#DIV/0!</v>
      </c>
    </row>
    <row r="303" spans="1:23" ht="17.25" customHeight="1" x14ac:dyDescent="0.25">
      <c r="A303" s="662"/>
      <c r="B303" s="665"/>
      <c r="C303" s="76" t="s">
        <v>454</v>
      </c>
      <c r="D303" s="440" t="s">
        <v>453</v>
      </c>
      <c r="E303" s="75">
        <f t="shared" si="22"/>
        <v>0</v>
      </c>
      <c r="F303" s="75">
        <f t="shared" si="22"/>
        <v>0</v>
      </c>
      <c r="G303" s="79"/>
      <c r="J303" s="348" t="e">
        <f t="shared" si="23"/>
        <v>#DIV/0!</v>
      </c>
    </row>
    <row r="304" spans="1:23" ht="15.75" customHeight="1" x14ac:dyDescent="0.25">
      <c r="A304" s="545" t="s">
        <v>512</v>
      </c>
      <c r="B304" s="548" t="s">
        <v>511</v>
      </c>
      <c r="C304" s="407" t="s">
        <v>22</v>
      </c>
      <c r="D304" s="407">
        <v>752</v>
      </c>
      <c r="E304" s="73">
        <f>E311+E318</f>
        <v>134528.27000000002</v>
      </c>
      <c r="F304" s="73">
        <f>F311+F318</f>
        <v>103668.8</v>
      </c>
      <c r="G304" s="79"/>
      <c r="J304" s="348">
        <f t="shared" si="23"/>
        <v>77.060977592293426</v>
      </c>
    </row>
    <row r="305" spans="1:10" ht="47.25" x14ac:dyDescent="0.25">
      <c r="A305" s="546"/>
      <c r="B305" s="549"/>
      <c r="C305" s="407" t="s">
        <v>456</v>
      </c>
      <c r="D305" s="407" t="s">
        <v>453</v>
      </c>
      <c r="E305" s="73">
        <v>0</v>
      </c>
      <c r="F305" s="73">
        <f>SUM(E305:E305)</f>
        <v>0</v>
      </c>
      <c r="G305" s="79"/>
      <c r="J305" s="348" t="e">
        <f t="shared" si="23"/>
        <v>#DIV/0!</v>
      </c>
    </row>
    <row r="306" spans="1:10" x14ac:dyDescent="0.25">
      <c r="A306" s="546"/>
      <c r="B306" s="549"/>
      <c r="C306" s="407" t="s">
        <v>75</v>
      </c>
      <c r="D306" s="407">
        <v>752</v>
      </c>
      <c r="E306" s="73">
        <f>E313+E320</f>
        <v>134528.27000000002</v>
      </c>
      <c r="F306" s="73">
        <f>'[4]Приложение № 12'!K151</f>
        <v>103668.8</v>
      </c>
      <c r="G306" s="79"/>
      <c r="J306" s="348">
        <f t="shared" si="23"/>
        <v>77.060977592293426</v>
      </c>
    </row>
    <row r="307" spans="1:10" ht="31.5" x14ac:dyDescent="0.25">
      <c r="A307" s="546"/>
      <c r="B307" s="549"/>
      <c r="C307" s="407" t="s">
        <v>455</v>
      </c>
      <c r="D307" s="407" t="s">
        <v>453</v>
      </c>
      <c r="E307" s="73">
        <v>0</v>
      </c>
      <c r="F307" s="73">
        <f>SUM(E307:E307)</f>
        <v>0</v>
      </c>
      <c r="G307" s="79"/>
      <c r="H307" s="71"/>
      <c r="J307" s="348" t="e">
        <f t="shared" si="23"/>
        <v>#DIV/0!</v>
      </c>
    </row>
    <row r="308" spans="1:10" ht="33" customHeight="1" x14ac:dyDescent="0.25">
      <c r="A308" s="546"/>
      <c r="B308" s="549"/>
      <c r="C308" s="407" t="s">
        <v>77</v>
      </c>
      <c r="D308" s="407" t="s">
        <v>453</v>
      </c>
      <c r="E308" s="73">
        <v>0</v>
      </c>
      <c r="F308" s="73">
        <f>SUM(E308:E308)</f>
        <v>0</v>
      </c>
      <c r="G308" s="79"/>
      <c r="J308" s="348" t="e">
        <f t="shared" si="23"/>
        <v>#DIV/0!</v>
      </c>
    </row>
    <row r="309" spans="1:10" ht="47.25" x14ac:dyDescent="0.25">
      <c r="A309" s="546"/>
      <c r="B309" s="549"/>
      <c r="C309" s="407" t="s">
        <v>466</v>
      </c>
      <c r="D309" s="407" t="s">
        <v>453</v>
      </c>
      <c r="E309" s="73">
        <v>0</v>
      </c>
      <c r="F309" s="73">
        <f>SUM(E309:E309)</f>
        <v>0</v>
      </c>
      <c r="G309" s="79"/>
      <c r="J309" s="348" t="e">
        <f t="shared" si="23"/>
        <v>#DIV/0!</v>
      </c>
    </row>
    <row r="310" spans="1:10" ht="18.75" customHeight="1" x14ac:dyDescent="0.25">
      <c r="A310" s="547"/>
      <c r="B310" s="550"/>
      <c r="C310" s="407" t="s">
        <v>454</v>
      </c>
      <c r="D310" s="407" t="s">
        <v>453</v>
      </c>
      <c r="E310" s="73">
        <v>0</v>
      </c>
      <c r="F310" s="73">
        <f>SUM(E310:E310)</f>
        <v>0</v>
      </c>
      <c r="G310" s="79"/>
      <c r="J310" s="348" t="e">
        <f t="shared" si="23"/>
        <v>#DIV/0!</v>
      </c>
    </row>
    <row r="311" spans="1:10" ht="18.75" customHeight="1" x14ac:dyDescent="0.25">
      <c r="A311" s="526" t="s">
        <v>510</v>
      </c>
      <c r="B311" s="474" t="s">
        <v>282</v>
      </c>
      <c r="C311" s="407" t="s">
        <v>22</v>
      </c>
      <c r="D311" s="407">
        <v>752</v>
      </c>
      <c r="E311" s="72">
        <f>E313</f>
        <v>101938.27</v>
      </c>
      <c r="F311" s="72">
        <f>F313</f>
        <v>103668.8</v>
      </c>
      <c r="G311" s="79"/>
      <c r="J311" s="348">
        <f t="shared" si="23"/>
        <v>101.69762543547188</v>
      </c>
    </row>
    <row r="312" spans="1:10" ht="51" customHeight="1" x14ac:dyDescent="0.25">
      <c r="A312" s="529"/>
      <c r="B312" s="549"/>
      <c r="C312" s="408" t="s">
        <v>456</v>
      </c>
      <c r="D312" s="408" t="s">
        <v>453</v>
      </c>
      <c r="E312" s="72">
        <v>0</v>
      </c>
      <c r="F312" s="72">
        <f>SUM(E312:E312)</f>
        <v>0</v>
      </c>
      <c r="G312" s="79"/>
      <c r="J312" s="348" t="e">
        <f t="shared" si="23"/>
        <v>#DIV/0!</v>
      </c>
    </row>
    <row r="313" spans="1:10" ht="18.75" customHeight="1" x14ac:dyDescent="0.25">
      <c r="A313" s="529"/>
      <c r="B313" s="549"/>
      <c r="C313" s="408" t="s">
        <v>75</v>
      </c>
      <c r="D313" s="408">
        <v>752</v>
      </c>
      <c r="E313" s="72">
        <v>101938.27</v>
      </c>
      <c r="F313" s="72">
        <f>'[4]Приложение № 12'!K156</f>
        <v>103668.8</v>
      </c>
      <c r="G313" s="79"/>
      <c r="J313" s="348">
        <f t="shared" si="23"/>
        <v>101.69762543547188</v>
      </c>
    </row>
    <row r="314" spans="1:10" ht="34.5" customHeight="1" x14ac:dyDescent="0.25">
      <c r="A314" s="529"/>
      <c r="B314" s="549"/>
      <c r="C314" s="408" t="s">
        <v>455</v>
      </c>
      <c r="D314" s="408" t="s">
        <v>453</v>
      </c>
      <c r="E314" s="72">
        <v>0</v>
      </c>
      <c r="F314" s="72">
        <f>SUM(E314:E314)</f>
        <v>0</v>
      </c>
      <c r="G314" s="79"/>
      <c r="J314" s="348" t="e">
        <f t="shared" si="23"/>
        <v>#DIV/0!</v>
      </c>
    </row>
    <row r="315" spans="1:10" ht="38.25" customHeight="1" x14ac:dyDescent="0.25">
      <c r="A315" s="529"/>
      <c r="B315" s="549"/>
      <c r="C315" s="408" t="s">
        <v>77</v>
      </c>
      <c r="D315" s="408" t="s">
        <v>453</v>
      </c>
      <c r="E315" s="72">
        <v>0</v>
      </c>
      <c r="F315" s="72">
        <f>SUM(E315:E315)</f>
        <v>0</v>
      </c>
      <c r="G315" s="79"/>
      <c r="J315" s="348" t="e">
        <f t="shared" si="23"/>
        <v>#DIV/0!</v>
      </c>
    </row>
    <row r="316" spans="1:10" ht="30" customHeight="1" x14ac:dyDescent="0.25">
      <c r="A316" s="529"/>
      <c r="B316" s="549"/>
      <c r="C316" s="408" t="s">
        <v>466</v>
      </c>
      <c r="D316" s="408" t="s">
        <v>453</v>
      </c>
      <c r="E316" s="72">
        <v>0</v>
      </c>
      <c r="F316" s="72">
        <f>SUM(E316:E316)</f>
        <v>0</v>
      </c>
      <c r="G316" s="79"/>
      <c r="J316" s="348" t="e">
        <f t="shared" si="23"/>
        <v>#DIV/0!</v>
      </c>
    </row>
    <row r="317" spans="1:10" ht="15.75" customHeight="1" x14ac:dyDescent="0.25">
      <c r="A317" s="527"/>
      <c r="B317" s="550"/>
      <c r="C317" s="408" t="s">
        <v>454</v>
      </c>
      <c r="D317" s="408" t="s">
        <v>453</v>
      </c>
      <c r="E317" s="72">
        <v>0</v>
      </c>
      <c r="F317" s="72">
        <f>SUM(E317:E317)</f>
        <v>0</v>
      </c>
      <c r="G317" s="79"/>
      <c r="J317" s="348" t="e">
        <f t="shared" si="23"/>
        <v>#DIV/0!</v>
      </c>
    </row>
    <row r="318" spans="1:10" ht="18.75" customHeight="1" x14ac:dyDescent="0.25">
      <c r="A318" s="526" t="s">
        <v>509</v>
      </c>
      <c r="B318" s="474" t="s">
        <v>508</v>
      </c>
      <c r="C318" s="407" t="s">
        <v>22</v>
      </c>
      <c r="D318" s="407">
        <v>752</v>
      </c>
      <c r="E318" s="72">
        <f>E320</f>
        <v>32590</v>
      </c>
      <c r="F318" s="72">
        <f>F320</f>
        <v>0</v>
      </c>
      <c r="G318" s="79"/>
      <c r="J318" s="348">
        <f t="shared" si="23"/>
        <v>0</v>
      </c>
    </row>
    <row r="319" spans="1:10" ht="47.25" customHeight="1" x14ac:dyDescent="0.25">
      <c r="A319" s="529"/>
      <c r="B319" s="549"/>
      <c r="C319" s="408" t="s">
        <v>456</v>
      </c>
      <c r="D319" s="408" t="s">
        <v>453</v>
      </c>
      <c r="E319" s="72">
        <v>0</v>
      </c>
      <c r="F319" s="72">
        <f>SUM(E319:E319)</f>
        <v>0</v>
      </c>
      <c r="G319" s="79"/>
      <c r="J319" s="348" t="e">
        <f t="shared" si="23"/>
        <v>#DIV/0!</v>
      </c>
    </row>
    <row r="320" spans="1:10" ht="18.75" customHeight="1" x14ac:dyDescent="0.25">
      <c r="A320" s="529"/>
      <c r="B320" s="549"/>
      <c r="C320" s="408" t="s">
        <v>75</v>
      </c>
      <c r="D320" s="408">
        <v>752</v>
      </c>
      <c r="E320" s="72">
        <v>32590</v>
      </c>
      <c r="F320" s="72">
        <f>'[4]Приложение № 12'!K157</f>
        <v>0</v>
      </c>
      <c r="G320" s="79"/>
      <c r="J320" s="348">
        <f t="shared" si="23"/>
        <v>0</v>
      </c>
    </row>
    <row r="321" spans="1:10" ht="34.5" customHeight="1" x14ac:dyDescent="0.25">
      <c r="A321" s="529"/>
      <c r="B321" s="549"/>
      <c r="C321" s="408" t="s">
        <v>455</v>
      </c>
      <c r="D321" s="408" t="s">
        <v>453</v>
      </c>
      <c r="E321" s="72">
        <v>0</v>
      </c>
      <c r="F321" s="72">
        <f>SUM(E321:E321)</f>
        <v>0</v>
      </c>
      <c r="G321" s="79"/>
      <c r="J321" s="348" t="e">
        <f t="shared" si="23"/>
        <v>#DIV/0!</v>
      </c>
    </row>
    <row r="322" spans="1:10" ht="34.5" customHeight="1" x14ac:dyDescent="0.25">
      <c r="A322" s="529"/>
      <c r="B322" s="549"/>
      <c r="C322" s="408" t="s">
        <v>77</v>
      </c>
      <c r="D322" s="408" t="s">
        <v>453</v>
      </c>
      <c r="E322" s="72">
        <v>0</v>
      </c>
      <c r="F322" s="72">
        <f>SUM(E322:E322)</f>
        <v>0</v>
      </c>
      <c r="G322" s="79"/>
      <c r="J322" s="348" t="e">
        <f t="shared" si="23"/>
        <v>#DIV/0!</v>
      </c>
    </row>
    <row r="323" spans="1:10" ht="33.75" customHeight="1" x14ac:dyDescent="0.25">
      <c r="A323" s="529"/>
      <c r="B323" s="549"/>
      <c r="C323" s="408" t="s">
        <v>466</v>
      </c>
      <c r="D323" s="408" t="s">
        <v>453</v>
      </c>
      <c r="E323" s="72">
        <v>0</v>
      </c>
      <c r="F323" s="72">
        <f>SUM(E323:E323)</f>
        <v>0</v>
      </c>
      <c r="G323" s="79"/>
      <c r="J323" s="348" t="e">
        <f t="shared" si="23"/>
        <v>#DIV/0!</v>
      </c>
    </row>
    <row r="324" spans="1:10" ht="15.75" customHeight="1" x14ac:dyDescent="0.25">
      <c r="A324" s="527"/>
      <c r="B324" s="550"/>
      <c r="C324" s="408" t="s">
        <v>454</v>
      </c>
      <c r="D324" s="408" t="s">
        <v>453</v>
      </c>
      <c r="E324" s="72">
        <v>0</v>
      </c>
      <c r="F324" s="72">
        <f>SUM(E324:E324)</f>
        <v>0</v>
      </c>
      <c r="G324" s="79"/>
      <c r="J324" s="348" t="e">
        <f t="shared" si="23"/>
        <v>#DIV/0!</v>
      </c>
    </row>
    <row r="325" spans="1:10" ht="15.75" customHeight="1" x14ac:dyDescent="0.25">
      <c r="A325" s="545" t="s">
        <v>507</v>
      </c>
      <c r="B325" s="548" t="s">
        <v>506</v>
      </c>
      <c r="C325" s="407" t="s">
        <v>22</v>
      </c>
      <c r="D325" s="407">
        <v>752</v>
      </c>
      <c r="E325" s="73">
        <f>E326+E327+E328+E329+E330+E331</f>
        <v>2024438.9759999998</v>
      </c>
      <c r="F325" s="73">
        <f>F326+F327+F328+F329+F330+F331</f>
        <v>2471776.14</v>
      </c>
      <c r="G325" s="79"/>
      <c r="J325" s="348">
        <f t="shared" si="23"/>
        <v>122.09684605479561</v>
      </c>
    </row>
    <row r="326" spans="1:10" ht="47.25" x14ac:dyDescent="0.25">
      <c r="A326" s="546"/>
      <c r="B326" s="549"/>
      <c r="C326" s="407" t="s">
        <v>456</v>
      </c>
      <c r="D326" s="407">
        <v>752</v>
      </c>
      <c r="E326" s="73">
        <f>E333+E340+E347+E354+E361+E368</f>
        <v>252026</v>
      </c>
      <c r="F326" s="73">
        <f>F333+F340+F347+F354+F361+F368</f>
        <v>252026</v>
      </c>
      <c r="G326" s="79"/>
      <c r="J326" s="348">
        <f t="shared" si="23"/>
        <v>100</v>
      </c>
    </row>
    <row r="327" spans="1:10" x14ac:dyDescent="0.25">
      <c r="A327" s="546"/>
      <c r="B327" s="549"/>
      <c r="C327" s="407" t="s">
        <v>75</v>
      </c>
      <c r="D327" s="407">
        <v>752</v>
      </c>
      <c r="E327" s="73">
        <f>E334+E341+E348+E355+E362+E369</f>
        <v>1772412.9759999998</v>
      </c>
      <c r="F327" s="73">
        <f>F334+F341+F348+F355+F362+F369</f>
        <v>2219750.14</v>
      </c>
      <c r="G327" s="79"/>
      <c r="J327" s="348">
        <f t="shared" si="23"/>
        <v>125.23887886498979</v>
      </c>
    </row>
    <row r="328" spans="1:10" ht="31.5" x14ac:dyDescent="0.25">
      <c r="A328" s="546"/>
      <c r="B328" s="549"/>
      <c r="C328" s="407" t="s">
        <v>455</v>
      </c>
      <c r="D328" s="407" t="s">
        <v>453</v>
      </c>
      <c r="E328" s="73">
        <v>0</v>
      </c>
      <c r="F328" s="73">
        <f>SUM(E328:E328)</f>
        <v>0</v>
      </c>
      <c r="G328" s="79"/>
      <c r="J328" s="348" t="e">
        <f t="shared" si="23"/>
        <v>#DIV/0!</v>
      </c>
    </row>
    <row r="329" spans="1:10" ht="33" customHeight="1" x14ac:dyDescent="0.25">
      <c r="A329" s="546"/>
      <c r="B329" s="549"/>
      <c r="C329" s="407" t="s">
        <v>77</v>
      </c>
      <c r="D329" s="407" t="s">
        <v>453</v>
      </c>
      <c r="E329" s="73">
        <v>0</v>
      </c>
      <c r="F329" s="73">
        <f>SUM(E329:E329)</f>
        <v>0</v>
      </c>
      <c r="G329" s="79"/>
      <c r="J329" s="348" t="e">
        <f t="shared" si="23"/>
        <v>#DIV/0!</v>
      </c>
    </row>
    <row r="330" spans="1:10" ht="47.25" customHeight="1" x14ac:dyDescent="0.25">
      <c r="A330" s="546"/>
      <c r="B330" s="549"/>
      <c r="C330" s="407" t="s">
        <v>466</v>
      </c>
      <c r="D330" s="407" t="s">
        <v>453</v>
      </c>
      <c r="E330" s="73">
        <v>0</v>
      </c>
      <c r="F330" s="73">
        <f>SUM(E330:E330)</f>
        <v>0</v>
      </c>
      <c r="G330" s="79"/>
      <c r="J330" s="348" t="e">
        <f t="shared" si="23"/>
        <v>#DIV/0!</v>
      </c>
    </row>
    <row r="331" spans="1:10" ht="18.75" customHeight="1" x14ac:dyDescent="0.25">
      <c r="A331" s="547"/>
      <c r="B331" s="550"/>
      <c r="C331" s="407" t="s">
        <v>454</v>
      </c>
      <c r="D331" s="407" t="s">
        <v>453</v>
      </c>
      <c r="E331" s="73">
        <v>0</v>
      </c>
      <c r="F331" s="73">
        <f>SUM(E331:E331)</f>
        <v>0</v>
      </c>
      <c r="G331" s="79"/>
      <c r="J331" s="348" t="e">
        <f t="shared" si="23"/>
        <v>#DIV/0!</v>
      </c>
    </row>
    <row r="332" spans="1:10" ht="18.75" customHeight="1" x14ac:dyDescent="0.25">
      <c r="A332" s="526" t="s">
        <v>505</v>
      </c>
      <c r="B332" s="474" t="s">
        <v>504</v>
      </c>
      <c r="C332" s="407" t="s">
        <v>22</v>
      </c>
      <c r="D332" s="407">
        <v>752</v>
      </c>
      <c r="E332" s="72">
        <f>E333+E334+E335+E336+E337+E338</f>
        <v>51715.449000000001</v>
      </c>
      <c r="F332" s="72">
        <f>F333+F334+F335+F336+F337+F338</f>
        <v>51141.22</v>
      </c>
      <c r="G332" s="79"/>
      <c r="J332" s="348">
        <f t="shared" si="23"/>
        <v>98.889637407962951</v>
      </c>
    </row>
    <row r="333" spans="1:10" ht="49.5" customHeight="1" x14ac:dyDescent="0.25">
      <c r="A333" s="529"/>
      <c r="B333" s="530"/>
      <c r="C333" s="408" t="s">
        <v>456</v>
      </c>
      <c r="D333" s="408"/>
      <c r="E333" s="72"/>
      <c r="F333" s="72"/>
      <c r="G333" s="79"/>
      <c r="J333" s="348" t="e">
        <f t="shared" si="23"/>
        <v>#DIV/0!</v>
      </c>
    </row>
    <row r="334" spans="1:10" ht="18.75" customHeight="1" x14ac:dyDescent="0.25">
      <c r="A334" s="529"/>
      <c r="B334" s="530"/>
      <c r="C334" s="408" t="s">
        <v>75</v>
      </c>
      <c r="D334" s="408">
        <v>752</v>
      </c>
      <c r="E334" s="72">
        <f>'[4]Приложение № 12'!J175</f>
        <v>51715.449000000001</v>
      </c>
      <c r="F334" s="72">
        <f>'[4]Приложение № 12'!K175</f>
        <v>51141.22</v>
      </c>
      <c r="G334" s="79"/>
      <c r="J334" s="348">
        <f t="shared" si="23"/>
        <v>98.889637407962951</v>
      </c>
    </row>
    <row r="335" spans="1:10" ht="31.5" customHeight="1" x14ac:dyDescent="0.25">
      <c r="A335" s="529"/>
      <c r="B335" s="530"/>
      <c r="C335" s="408" t="s">
        <v>455</v>
      </c>
      <c r="D335" s="408" t="s">
        <v>453</v>
      </c>
      <c r="E335" s="72">
        <v>0</v>
      </c>
      <c r="F335" s="72">
        <f>SUM(E335:E335)</f>
        <v>0</v>
      </c>
      <c r="G335" s="79"/>
      <c r="J335" s="348" t="e">
        <f t="shared" si="23"/>
        <v>#DIV/0!</v>
      </c>
    </row>
    <row r="336" spans="1:10" ht="39" customHeight="1" x14ac:dyDescent="0.25">
      <c r="A336" s="529"/>
      <c r="B336" s="530"/>
      <c r="C336" s="408" t="s">
        <v>77</v>
      </c>
      <c r="D336" s="408" t="s">
        <v>453</v>
      </c>
      <c r="E336" s="72">
        <v>0</v>
      </c>
      <c r="F336" s="72">
        <f>SUM(E336:E336)</f>
        <v>0</v>
      </c>
      <c r="G336" s="79"/>
      <c r="J336" s="348" t="e">
        <f t="shared" si="23"/>
        <v>#DIV/0!</v>
      </c>
    </row>
    <row r="337" spans="1:10" ht="30" customHeight="1" x14ac:dyDescent="0.25">
      <c r="A337" s="529"/>
      <c r="B337" s="530"/>
      <c r="C337" s="408" t="s">
        <v>466</v>
      </c>
      <c r="D337" s="408" t="s">
        <v>453</v>
      </c>
      <c r="E337" s="72">
        <v>0</v>
      </c>
      <c r="F337" s="72">
        <f>SUM(E337:E337)</f>
        <v>0</v>
      </c>
      <c r="G337" s="79"/>
      <c r="J337" s="348" t="e">
        <f t="shared" si="23"/>
        <v>#DIV/0!</v>
      </c>
    </row>
    <row r="338" spans="1:10" ht="18.75" customHeight="1" x14ac:dyDescent="0.25">
      <c r="A338" s="527"/>
      <c r="B338" s="528"/>
      <c r="C338" s="408" t="s">
        <v>454</v>
      </c>
      <c r="D338" s="408" t="s">
        <v>453</v>
      </c>
      <c r="E338" s="72">
        <v>0</v>
      </c>
      <c r="F338" s="72">
        <f>SUM(E338:E338)</f>
        <v>0</v>
      </c>
      <c r="G338" s="79"/>
      <c r="J338" s="348" t="e">
        <f t="shared" si="23"/>
        <v>#DIV/0!</v>
      </c>
    </row>
    <row r="339" spans="1:10" x14ac:dyDescent="0.25">
      <c r="A339" s="526" t="s">
        <v>503</v>
      </c>
      <c r="B339" s="474" t="s">
        <v>502</v>
      </c>
      <c r="C339" s="407" t="s">
        <v>22</v>
      </c>
      <c r="D339" s="407">
        <v>752</v>
      </c>
      <c r="E339" s="72">
        <f>E340+E341+E342+E343+E344+E345</f>
        <v>1018620.07</v>
      </c>
      <c r="F339" s="72">
        <f>F340+F341+F342+F343+F344+F345</f>
        <v>1018272</v>
      </c>
      <c r="G339" s="79"/>
      <c r="J339" s="348">
        <f t="shared" si="23"/>
        <v>99.965829261542041</v>
      </c>
    </row>
    <row r="340" spans="1:10" ht="57" customHeight="1" x14ac:dyDescent="0.25">
      <c r="A340" s="529"/>
      <c r="B340" s="530"/>
      <c r="C340" s="408" t="s">
        <v>456</v>
      </c>
      <c r="D340" s="408"/>
      <c r="E340" s="72"/>
      <c r="F340" s="72"/>
      <c r="G340" s="79"/>
      <c r="J340" s="348" t="e">
        <f t="shared" si="23"/>
        <v>#DIV/0!</v>
      </c>
    </row>
    <row r="341" spans="1:10" x14ac:dyDescent="0.25">
      <c r="A341" s="529"/>
      <c r="B341" s="530"/>
      <c r="C341" s="408" t="s">
        <v>75</v>
      </c>
      <c r="D341" s="408">
        <v>752</v>
      </c>
      <c r="E341" s="72">
        <f>'[4]Приложение № 12'!J178</f>
        <v>1018620.07</v>
      </c>
      <c r="F341" s="72">
        <f>'[4]Приложение № 12'!K178</f>
        <v>1018272</v>
      </c>
      <c r="G341" s="79"/>
      <c r="J341" s="348">
        <f t="shared" si="23"/>
        <v>99.965829261542041</v>
      </c>
    </row>
    <row r="342" spans="1:10" ht="31.5" x14ac:dyDescent="0.25">
      <c r="A342" s="529"/>
      <c r="B342" s="530"/>
      <c r="C342" s="408" t="s">
        <v>455</v>
      </c>
      <c r="D342" s="408" t="s">
        <v>453</v>
      </c>
      <c r="E342" s="72">
        <v>0</v>
      </c>
      <c r="F342" s="72">
        <f>SUM(E342:E342)</f>
        <v>0</v>
      </c>
      <c r="G342" s="79"/>
      <c r="J342" s="348" t="e">
        <f t="shared" si="23"/>
        <v>#DIV/0!</v>
      </c>
    </row>
    <row r="343" spans="1:10" ht="31.5" customHeight="1" x14ac:dyDescent="0.25">
      <c r="A343" s="529"/>
      <c r="B343" s="530"/>
      <c r="C343" s="408" t="s">
        <v>77</v>
      </c>
      <c r="D343" s="408" t="s">
        <v>453</v>
      </c>
      <c r="E343" s="72">
        <v>0</v>
      </c>
      <c r="F343" s="72">
        <f>SUM(E343:E343)</f>
        <v>0</v>
      </c>
      <c r="G343" s="79"/>
      <c r="J343" s="348" t="e">
        <f t="shared" si="23"/>
        <v>#DIV/0!</v>
      </c>
    </row>
    <row r="344" spans="1:10" ht="31.5" customHeight="1" x14ac:dyDescent="0.25">
      <c r="A344" s="529"/>
      <c r="B344" s="530"/>
      <c r="C344" s="408" t="s">
        <v>466</v>
      </c>
      <c r="D344" s="408" t="s">
        <v>453</v>
      </c>
      <c r="E344" s="72">
        <v>0</v>
      </c>
      <c r="F344" s="72">
        <f>SUM(E344:E344)</f>
        <v>0</v>
      </c>
      <c r="G344" s="79"/>
      <c r="J344" s="348" t="e">
        <f t="shared" si="23"/>
        <v>#DIV/0!</v>
      </c>
    </row>
    <row r="345" spans="1:10" ht="18.75" customHeight="1" x14ac:dyDescent="0.25">
      <c r="A345" s="527"/>
      <c r="B345" s="528"/>
      <c r="C345" s="408" t="s">
        <v>454</v>
      </c>
      <c r="D345" s="408" t="s">
        <v>453</v>
      </c>
      <c r="E345" s="72">
        <v>0</v>
      </c>
      <c r="F345" s="72">
        <f>SUM(E345:E345)</f>
        <v>0</v>
      </c>
      <c r="G345" s="79"/>
      <c r="J345" s="348" t="e">
        <f t="shared" si="23"/>
        <v>#DIV/0!</v>
      </c>
    </row>
    <row r="346" spans="1:10" ht="18.75" customHeight="1" x14ac:dyDescent="0.25">
      <c r="A346" s="526" t="s">
        <v>501</v>
      </c>
      <c r="B346" s="474" t="s">
        <v>500</v>
      </c>
      <c r="C346" s="407" t="s">
        <v>22</v>
      </c>
      <c r="D346" s="407">
        <v>752</v>
      </c>
      <c r="E346" s="72">
        <f>E347+E348+E349+E350+E351+E352</f>
        <v>400000</v>
      </c>
      <c r="F346" s="72">
        <f>F347+F348+F349+F350+F351+F352</f>
        <v>850000</v>
      </c>
      <c r="G346" s="79"/>
      <c r="J346" s="348">
        <f t="shared" si="23"/>
        <v>212.5</v>
      </c>
    </row>
    <row r="347" spans="1:10" ht="47.25" x14ac:dyDescent="0.25">
      <c r="A347" s="529"/>
      <c r="B347" s="530"/>
      <c r="C347" s="408" t="s">
        <v>456</v>
      </c>
      <c r="D347" s="408"/>
      <c r="E347" s="72">
        <v>0</v>
      </c>
      <c r="F347" s="72">
        <v>0</v>
      </c>
      <c r="G347" s="79"/>
      <c r="J347" s="348" t="e">
        <f t="shared" si="23"/>
        <v>#DIV/0!</v>
      </c>
    </row>
    <row r="348" spans="1:10" ht="18.75" customHeight="1" x14ac:dyDescent="0.25">
      <c r="A348" s="529"/>
      <c r="B348" s="530"/>
      <c r="C348" s="408" t="s">
        <v>75</v>
      </c>
      <c r="D348" s="408">
        <v>752</v>
      </c>
      <c r="E348" s="72">
        <v>400000</v>
      </c>
      <c r="F348" s="72">
        <f>'[4]Приложение № 12'!K181</f>
        <v>850000</v>
      </c>
      <c r="G348" s="79"/>
      <c r="J348" s="348">
        <f t="shared" si="23"/>
        <v>212.5</v>
      </c>
    </row>
    <row r="349" spans="1:10" ht="31.5" x14ac:dyDescent="0.25">
      <c r="A349" s="529"/>
      <c r="B349" s="530"/>
      <c r="C349" s="408" t="s">
        <v>455</v>
      </c>
      <c r="D349" s="408" t="s">
        <v>453</v>
      </c>
      <c r="E349" s="72">
        <v>0</v>
      </c>
      <c r="F349" s="72">
        <f>SUM(E349:E349)</f>
        <v>0</v>
      </c>
      <c r="G349" s="79"/>
      <c r="J349" s="348" t="e">
        <f t="shared" si="23"/>
        <v>#DIV/0!</v>
      </c>
    </row>
    <row r="350" spans="1:10" ht="36.75" customHeight="1" x14ac:dyDescent="0.25">
      <c r="A350" s="529"/>
      <c r="B350" s="530"/>
      <c r="C350" s="408" t="s">
        <v>77</v>
      </c>
      <c r="D350" s="408" t="s">
        <v>453</v>
      </c>
      <c r="E350" s="72">
        <v>0</v>
      </c>
      <c r="F350" s="72">
        <f>SUM(E350:E350)</f>
        <v>0</v>
      </c>
      <c r="G350" s="79"/>
      <c r="J350" s="348" t="e">
        <f t="shared" si="23"/>
        <v>#DIV/0!</v>
      </c>
    </row>
    <row r="351" spans="1:10" ht="34.5" customHeight="1" x14ac:dyDescent="0.25">
      <c r="A351" s="529"/>
      <c r="B351" s="530"/>
      <c r="C351" s="408" t="s">
        <v>466</v>
      </c>
      <c r="D351" s="408" t="s">
        <v>453</v>
      </c>
      <c r="E351" s="72">
        <v>0</v>
      </c>
      <c r="F351" s="72">
        <f>SUM(E351:E351)</f>
        <v>0</v>
      </c>
      <c r="G351" s="79"/>
      <c r="J351" s="348" t="e">
        <f t="shared" si="23"/>
        <v>#DIV/0!</v>
      </c>
    </row>
    <row r="352" spans="1:10" ht="18.75" customHeight="1" x14ac:dyDescent="0.25">
      <c r="A352" s="527"/>
      <c r="B352" s="528"/>
      <c r="C352" s="408" t="s">
        <v>454</v>
      </c>
      <c r="D352" s="408" t="s">
        <v>453</v>
      </c>
      <c r="E352" s="72">
        <v>0</v>
      </c>
      <c r="F352" s="72">
        <f>SUM(E352:E352)</f>
        <v>0</v>
      </c>
      <c r="G352" s="79"/>
      <c r="J352" s="348" t="e">
        <f t="shared" si="23"/>
        <v>#DIV/0!</v>
      </c>
    </row>
    <row r="353" spans="1:10" ht="18.75" customHeight="1" x14ac:dyDescent="0.25">
      <c r="A353" s="526" t="s">
        <v>499</v>
      </c>
      <c r="B353" s="474" t="s">
        <v>498</v>
      </c>
      <c r="C353" s="407" t="s">
        <v>22</v>
      </c>
      <c r="D353" s="407">
        <v>752</v>
      </c>
      <c r="E353" s="72">
        <f>E354+E355+E356+E357+E358+E359</f>
        <v>10000</v>
      </c>
      <c r="F353" s="72">
        <f>F354+F355+F356+F357+F358+F359</f>
        <v>10000</v>
      </c>
      <c r="G353" s="79"/>
      <c r="J353" s="348">
        <f t="shared" si="23"/>
        <v>100</v>
      </c>
    </row>
    <row r="354" spans="1:10" ht="36" customHeight="1" x14ac:dyDescent="0.25">
      <c r="A354" s="529"/>
      <c r="B354" s="530"/>
      <c r="C354" s="408" t="s">
        <v>456</v>
      </c>
      <c r="D354" s="408"/>
      <c r="E354" s="72">
        <v>0</v>
      </c>
      <c r="F354" s="72">
        <v>0</v>
      </c>
      <c r="G354" s="79"/>
      <c r="J354" s="348" t="e">
        <f t="shared" si="23"/>
        <v>#DIV/0!</v>
      </c>
    </row>
    <row r="355" spans="1:10" ht="18.75" customHeight="1" x14ac:dyDescent="0.25">
      <c r="A355" s="529"/>
      <c r="B355" s="530"/>
      <c r="C355" s="408" t="s">
        <v>75</v>
      </c>
      <c r="D355" s="408">
        <v>752</v>
      </c>
      <c r="E355" s="72">
        <f>'[4]Приложение № 12'!J184</f>
        <v>10000</v>
      </c>
      <c r="F355" s="72">
        <f>'[4]Приложение № 12'!K184</f>
        <v>10000</v>
      </c>
      <c r="G355" s="79"/>
      <c r="J355" s="348">
        <f t="shared" si="23"/>
        <v>100</v>
      </c>
    </row>
    <row r="356" spans="1:10" ht="36" customHeight="1" x14ac:dyDescent="0.25">
      <c r="A356" s="529"/>
      <c r="B356" s="530"/>
      <c r="C356" s="408" t="s">
        <v>455</v>
      </c>
      <c r="D356" s="408" t="s">
        <v>453</v>
      </c>
      <c r="E356" s="72">
        <v>0</v>
      </c>
      <c r="F356" s="72">
        <f>SUM(E356:E356)</f>
        <v>0</v>
      </c>
      <c r="G356" s="79"/>
      <c r="J356" s="348" t="e">
        <f t="shared" si="23"/>
        <v>#DIV/0!</v>
      </c>
    </row>
    <row r="357" spans="1:10" ht="34.5" customHeight="1" x14ac:dyDescent="0.25">
      <c r="A357" s="529"/>
      <c r="B357" s="530"/>
      <c r="C357" s="408" t="s">
        <v>77</v>
      </c>
      <c r="D357" s="408" t="s">
        <v>453</v>
      </c>
      <c r="E357" s="72">
        <v>0</v>
      </c>
      <c r="F357" s="72">
        <f>SUM(E357:E357)</f>
        <v>0</v>
      </c>
      <c r="G357" s="79"/>
      <c r="J357" s="348" t="e">
        <f t="shared" si="23"/>
        <v>#DIV/0!</v>
      </c>
    </row>
    <row r="358" spans="1:10" ht="36" customHeight="1" x14ac:dyDescent="0.25">
      <c r="A358" s="529"/>
      <c r="B358" s="530"/>
      <c r="C358" s="408" t="s">
        <v>466</v>
      </c>
      <c r="D358" s="408" t="s">
        <v>453</v>
      </c>
      <c r="E358" s="72">
        <v>0</v>
      </c>
      <c r="F358" s="72">
        <f>SUM(E358:E358)</f>
        <v>0</v>
      </c>
      <c r="G358" s="79"/>
      <c r="J358" s="348" t="e">
        <f t="shared" si="23"/>
        <v>#DIV/0!</v>
      </c>
    </row>
    <row r="359" spans="1:10" ht="24.75" customHeight="1" x14ac:dyDescent="0.25">
      <c r="A359" s="527"/>
      <c r="B359" s="528"/>
      <c r="C359" s="408" t="s">
        <v>454</v>
      </c>
      <c r="D359" s="408" t="s">
        <v>453</v>
      </c>
      <c r="E359" s="72">
        <v>0</v>
      </c>
      <c r="F359" s="72">
        <f>SUM(E359:E359)</f>
        <v>0</v>
      </c>
      <c r="G359" s="79"/>
      <c r="J359" s="348" t="e">
        <f t="shared" si="23"/>
        <v>#DIV/0!</v>
      </c>
    </row>
    <row r="360" spans="1:10" ht="18.75" customHeight="1" x14ac:dyDescent="0.25">
      <c r="A360" s="526" t="s">
        <v>497</v>
      </c>
      <c r="B360" s="474" t="s">
        <v>496</v>
      </c>
      <c r="C360" s="407" t="s">
        <v>22</v>
      </c>
      <c r="D360" s="407">
        <v>752</v>
      </c>
      <c r="E360" s="72">
        <f>E361+E362+E363+E364+E365+E366</f>
        <v>292077.45699999999</v>
      </c>
      <c r="F360" s="72">
        <f>F361+F362+F363+F364+F365+F366</f>
        <v>290336.92</v>
      </c>
      <c r="G360" s="79"/>
      <c r="J360" s="348">
        <f t="shared" si="23"/>
        <v>99.404083759877423</v>
      </c>
    </row>
    <row r="361" spans="1:10" ht="45.75" customHeight="1" x14ac:dyDescent="0.25">
      <c r="A361" s="529"/>
      <c r="B361" s="530"/>
      <c r="C361" s="408" t="s">
        <v>456</v>
      </c>
      <c r="D361" s="408"/>
      <c r="E361" s="72">
        <v>0</v>
      </c>
      <c r="F361" s="72">
        <v>0</v>
      </c>
      <c r="G361" s="79"/>
      <c r="J361" s="348" t="e">
        <f t="shared" si="23"/>
        <v>#DIV/0!</v>
      </c>
    </row>
    <row r="362" spans="1:10" ht="18.75" customHeight="1" x14ac:dyDescent="0.25">
      <c r="A362" s="529"/>
      <c r="B362" s="530"/>
      <c r="C362" s="408" t="s">
        <v>75</v>
      </c>
      <c r="D362" s="408">
        <v>752</v>
      </c>
      <c r="E362" s="72">
        <f>'[4]Приложение № 12'!J187</f>
        <v>292077.45699999999</v>
      </c>
      <c r="F362" s="72">
        <f>'[4]Приложение № 12'!K187</f>
        <v>290336.92</v>
      </c>
      <c r="G362" s="79"/>
      <c r="J362" s="348">
        <f t="shared" ref="J362:J382" si="24">F362/E362*100</f>
        <v>99.404083759877423</v>
      </c>
    </row>
    <row r="363" spans="1:10" ht="37.5" customHeight="1" x14ac:dyDescent="0.25">
      <c r="A363" s="529"/>
      <c r="B363" s="530"/>
      <c r="C363" s="408" t="s">
        <v>455</v>
      </c>
      <c r="D363" s="408" t="s">
        <v>453</v>
      </c>
      <c r="E363" s="72">
        <v>0</v>
      </c>
      <c r="F363" s="72">
        <f>SUM(E363:E363)</f>
        <v>0</v>
      </c>
      <c r="G363" s="79"/>
      <c r="J363" s="348" t="e">
        <f t="shared" si="24"/>
        <v>#DIV/0!</v>
      </c>
    </row>
    <row r="364" spans="1:10" ht="30.75" customHeight="1" x14ac:dyDescent="0.25">
      <c r="A364" s="529"/>
      <c r="B364" s="530"/>
      <c r="C364" s="408" t="s">
        <v>77</v>
      </c>
      <c r="D364" s="408" t="s">
        <v>453</v>
      </c>
      <c r="E364" s="72">
        <v>0</v>
      </c>
      <c r="F364" s="72">
        <f>SUM(E364:E364)</f>
        <v>0</v>
      </c>
      <c r="G364" s="79"/>
      <c r="J364" s="348" t="e">
        <f t="shared" si="24"/>
        <v>#DIV/0!</v>
      </c>
    </row>
    <row r="365" spans="1:10" ht="30.75" customHeight="1" x14ac:dyDescent="0.25">
      <c r="A365" s="529"/>
      <c r="B365" s="530"/>
      <c r="C365" s="408" t="s">
        <v>466</v>
      </c>
      <c r="D365" s="408" t="s">
        <v>453</v>
      </c>
      <c r="E365" s="72">
        <v>0</v>
      </c>
      <c r="F365" s="72">
        <f>SUM(E365:E365)</f>
        <v>0</v>
      </c>
      <c r="G365" s="79"/>
      <c r="J365" s="348" t="e">
        <f t="shared" si="24"/>
        <v>#DIV/0!</v>
      </c>
    </row>
    <row r="366" spans="1:10" ht="18.75" customHeight="1" x14ac:dyDescent="0.25">
      <c r="A366" s="527"/>
      <c r="B366" s="528"/>
      <c r="C366" s="408" t="s">
        <v>454</v>
      </c>
      <c r="D366" s="408" t="s">
        <v>453</v>
      </c>
      <c r="E366" s="72">
        <v>0</v>
      </c>
      <c r="F366" s="72">
        <f>SUM(E366:E366)</f>
        <v>0</v>
      </c>
      <c r="G366" s="79"/>
      <c r="J366" s="348" t="e">
        <f t="shared" si="24"/>
        <v>#DIV/0!</v>
      </c>
    </row>
    <row r="367" spans="1:10" ht="18.75" customHeight="1" x14ac:dyDescent="0.25">
      <c r="A367" s="526" t="s">
        <v>495</v>
      </c>
      <c r="B367" s="474" t="s">
        <v>494</v>
      </c>
      <c r="C367" s="407" t="s">
        <v>22</v>
      </c>
      <c r="D367" s="407">
        <v>752</v>
      </c>
      <c r="E367" s="72">
        <f>E368+E369+E370+E371+E372+E373</f>
        <v>252026</v>
      </c>
      <c r="F367" s="72">
        <f>F368+F369+F370+F371+F372+F373</f>
        <v>252026</v>
      </c>
      <c r="G367" s="79"/>
      <c r="J367" s="348">
        <f t="shared" si="24"/>
        <v>100</v>
      </c>
    </row>
    <row r="368" spans="1:10" ht="49.5" customHeight="1" x14ac:dyDescent="0.25">
      <c r="A368" s="529"/>
      <c r="B368" s="530"/>
      <c r="C368" s="408" t="s">
        <v>456</v>
      </c>
      <c r="D368" s="408">
        <v>752</v>
      </c>
      <c r="E368" s="72">
        <v>252026</v>
      </c>
      <c r="F368" s="72">
        <v>252026</v>
      </c>
      <c r="G368" s="79"/>
      <c r="J368" s="348">
        <f t="shared" si="24"/>
        <v>100</v>
      </c>
    </row>
    <row r="369" spans="1:10" ht="18.75" customHeight="1" x14ac:dyDescent="0.25">
      <c r="A369" s="529"/>
      <c r="B369" s="530"/>
      <c r="C369" s="408" t="s">
        <v>75</v>
      </c>
      <c r="D369" s="408"/>
      <c r="E369" s="72"/>
      <c r="F369" s="72"/>
      <c r="G369" s="79"/>
      <c r="J369" s="348" t="e">
        <f t="shared" si="24"/>
        <v>#DIV/0!</v>
      </c>
    </row>
    <row r="370" spans="1:10" ht="35.25" customHeight="1" x14ac:dyDescent="0.25">
      <c r="A370" s="529"/>
      <c r="B370" s="530"/>
      <c r="C370" s="408" t="s">
        <v>455</v>
      </c>
      <c r="D370" s="408" t="s">
        <v>453</v>
      </c>
      <c r="E370" s="72">
        <v>0</v>
      </c>
      <c r="F370" s="72">
        <f>SUM(E370:E370)</f>
        <v>0</v>
      </c>
      <c r="G370" s="79"/>
      <c r="J370" s="348" t="e">
        <f t="shared" si="24"/>
        <v>#DIV/0!</v>
      </c>
    </row>
    <row r="371" spans="1:10" ht="36" customHeight="1" x14ac:dyDescent="0.25">
      <c r="A371" s="529"/>
      <c r="B371" s="530"/>
      <c r="C371" s="408" t="s">
        <v>77</v>
      </c>
      <c r="D371" s="408" t="s">
        <v>453</v>
      </c>
      <c r="E371" s="72">
        <v>0</v>
      </c>
      <c r="F371" s="72">
        <f>SUM(E371:E371)</f>
        <v>0</v>
      </c>
      <c r="G371" s="79"/>
      <c r="J371" s="348" t="e">
        <f t="shared" si="24"/>
        <v>#DIV/0!</v>
      </c>
    </row>
    <row r="372" spans="1:10" ht="32.25" customHeight="1" x14ac:dyDescent="0.25">
      <c r="A372" s="529"/>
      <c r="B372" s="530"/>
      <c r="C372" s="408" t="s">
        <v>466</v>
      </c>
      <c r="D372" s="408" t="s">
        <v>453</v>
      </c>
      <c r="E372" s="72">
        <v>0</v>
      </c>
      <c r="F372" s="72">
        <f>SUM(E372:E372)</f>
        <v>0</v>
      </c>
      <c r="G372" s="79"/>
      <c r="J372" s="348" t="e">
        <f t="shared" si="24"/>
        <v>#DIV/0!</v>
      </c>
    </row>
    <row r="373" spans="1:10" ht="18.75" customHeight="1" x14ac:dyDescent="0.25">
      <c r="A373" s="527"/>
      <c r="B373" s="528"/>
      <c r="C373" s="408" t="s">
        <v>454</v>
      </c>
      <c r="D373" s="408" t="s">
        <v>453</v>
      </c>
      <c r="E373" s="72">
        <v>0</v>
      </c>
      <c r="F373" s="72">
        <f>SUM(E373:E373)</f>
        <v>0</v>
      </c>
      <c r="G373" s="79"/>
      <c r="J373" s="348" t="e">
        <f t="shared" si="24"/>
        <v>#DIV/0!</v>
      </c>
    </row>
    <row r="374" spans="1:10" ht="15.75" customHeight="1" x14ac:dyDescent="0.25">
      <c r="A374" s="545" t="s">
        <v>493</v>
      </c>
      <c r="B374" s="548" t="s">
        <v>492</v>
      </c>
      <c r="C374" s="407" t="s">
        <v>22</v>
      </c>
      <c r="D374" s="407">
        <v>752</v>
      </c>
      <c r="E374" s="73">
        <f>E375+E376+E377+E378+E379+E380</f>
        <v>594294.402</v>
      </c>
      <c r="F374" s="73">
        <f>F375+F376+F377+F378+F379+F380</f>
        <v>3768.96</v>
      </c>
      <c r="G374" s="79"/>
      <c r="J374" s="348">
        <f t="shared" si="24"/>
        <v>0.63419072892428152</v>
      </c>
    </row>
    <row r="375" spans="1:10" ht="45.75" customHeight="1" x14ac:dyDescent="0.25">
      <c r="A375" s="546"/>
      <c r="B375" s="549"/>
      <c r="C375" s="407" t="s">
        <v>456</v>
      </c>
      <c r="D375" s="407" t="s">
        <v>453</v>
      </c>
      <c r="E375" s="73">
        <v>0</v>
      </c>
      <c r="F375" s="73">
        <f>SUM(E375:E375)</f>
        <v>0</v>
      </c>
      <c r="G375" s="79"/>
      <c r="J375" s="348" t="e">
        <f t="shared" si="24"/>
        <v>#DIV/0!</v>
      </c>
    </row>
    <row r="376" spans="1:10" x14ac:dyDescent="0.25">
      <c r="A376" s="546"/>
      <c r="B376" s="549"/>
      <c r="C376" s="407" t="s">
        <v>75</v>
      </c>
      <c r="D376" s="407">
        <v>752</v>
      </c>
      <c r="E376" s="73">
        <f>E383+E390</f>
        <v>594294.402</v>
      </c>
      <c r="F376" s="73">
        <f>'[4]Приложение № 12'!K190</f>
        <v>3768.96</v>
      </c>
      <c r="G376" s="79"/>
      <c r="J376" s="348">
        <f t="shared" si="24"/>
        <v>0.63419072892428152</v>
      </c>
    </row>
    <row r="377" spans="1:10" ht="31.5" x14ac:dyDescent="0.25">
      <c r="A377" s="546"/>
      <c r="B377" s="549"/>
      <c r="C377" s="407" t="s">
        <v>455</v>
      </c>
      <c r="D377" s="407" t="s">
        <v>453</v>
      </c>
      <c r="E377" s="73">
        <v>0</v>
      </c>
      <c r="F377" s="73">
        <f>SUM(E377:E377)</f>
        <v>0</v>
      </c>
      <c r="G377" s="79"/>
      <c r="J377" s="348" t="e">
        <f t="shared" si="24"/>
        <v>#DIV/0!</v>
      </c>
    </row>
    <row r="378" spans="1:10" ht="33" customHeight="1" x14ac:dyDescent="0.25">
      <c r="A378" s="546"/>
      <c r="B378" s="549"/>
      <c r="C378" s="407" t="s">
        <v>77</v>
      </c>
      <c r="D378" s="407" t="s">
        <v>453</v>
      </c>
      <c r="E378" s="73">
        <v>0</v>
      </c>
      <c r="F378" s="73">
        <f>SUM(E378:E378)</f>
        <v>0</v>
      </c>
      <c r="G378" s="79"/>
      <c r="J378" s="348" t="e">
        <f t="shared" si="24"/>
        <v>#DIV/0!</v>
      </c>
    </row>
    <row r="379" spans="1:10" ht="47.25" x14ac:dyDescent="0.25">
      <c r="A379" s="546"/>
      <c r="B379" s="549"/>
      <c r="C379" s="407" t="s">
        <v>466</v>
      </c>
      <c r="D379" s="407" t="s">
        <v>453</v>
      </c>
      <c r="E379" s="73">
        <v>0</v>
      </c>
      <c r="F379" s="73">
        <f>SUM(E379:E379)</f>
        <v>0</v>
      </c>
      <c r="G379" s="79"/>
      <c r="J379" s="348" t="e">
        <f t="shared" si="24"/>
        <v>#DIV/0!</v>
      </c>
    </row>
    <row r="380" spans="1:10" ht="21" customHeight="1" x14ac:dyDescent="0.25">
      <c r="A380" s="547"/>
      <c r="B380" s="550"/>
      <c r="C380" s="407" t="s">
        <v>454</v>
      </c>
      <c r="D380" s="407" t="s">
        <v>453</v>
      </c>
      <c r="E380" s="73">
        <v>0</v>
      </c>
      <c r="F380" s="73">
        <f>SUM(E380:E380)</f>
        <v>0</v>
      </c>
      <c r="G380" s="79"/>
      <c r="J380" s="348" t="e">
        <f t="shared" si="24"/>
        <v>#DIV/0!</v>
      </c>
    </row>
    <row r="381" spans="1:10" ht="21" customHeight="1" x14ac:dyDescent="0.25">
      <c r="A381" s="526" t="s">
        <v>491</v>
      </c>
      <c r="B381" s="474" t="s">
        <v>490</v>
      </c>
      <c r="C381" s="407" t="s">
        <v>22</v>
      </c>
      <c r="D381" s="407">
        <v>752</v>
      </c>
      <c r="E381" s="72">
        <f>E382+E383+E384+E385+E386+E387</f>
        <v>590525.43999999994</v>
      </c>
      <c r="F381" s="72">
        <f>F382+F383+F384+F385+F386+F387</f>
        <v>0</v>
      </c>
      <c r="G381" s="79"/>
      <c r="J381" s="348">
        <f t="shared" si="24"/>
        <v>0</v>
      </c>
    </row>
    <row r="382" spans="1:10" ht="49.5" customHeight="1" x14ac:dyDescent="0.25">
      <c r="A382" s="529"/>
      <c r="B382" s="530"/>
      <c r="C382" s="408" t="s">
        <v>456</v>
      </c>
      <c r="D382" s="408" t="s">
        <v>453</v>
      </c>
      <c r="E382" s="72">
        <v>0</v>
      </c>
      <c r="F382" s="72">
        <f>SUM(E382:E382)</f>
        <v>0</v>
      </c>
      <c r="G382" s="79"/>
      <c r="J382" s="348" t="e">
        <f t="shared" si="24"/>
        <v>#DIV/0!</v>
      </c>
    </row>
    <row r="383" spans="1:10" ht="21" customHeight="1" x14ac:dyDescent="0.25">
      <c r="A383" s="529"/>
      <c r="B383" s="530"/>
      <c r="C383" s="408" t="s">
        <v>75</v>
      </c>
      <c r="D383" s="408">
        <v>752</v>
      </c>
      <c r="E383" s="72">
        <v>590525.43999999994</v>
      </c>
      <c r="F383" s="72">
        <f>'[4]Приложение № 12'!K197</f>
        <v>0</v>
      </c>
      <c r="G383" s="79"/>
    </row>
    <row r="384" spans="1:10" ht="33.75" customHeight="1" x14ac:dyDescent="0.25">
      <c r="A384" s="529"/>
      <c r="B384" s="530"/>
      <c r="C384" s="408" t="s">
        <v>455</v>
      </c>
      <c r="D384" s="408" t="s">
        <v>453</v>
      </c>
      <c r="E384" s="72">
        <v>0</v>
      </c>
      <c r="F384" s="72">
        <f>SUM(E384:E384)</f>
        <v>0</v>
      </c>
      <c r="G384" s="79"/>
    </row>
    <row r="385" spans="1:19" ht="43.5" customHeight="1" x14ac:dyDescent="0.25">
      <c r="A385" s="529"/>
      <c r="B385" s="530"/>
      <c r="C385" s="408" t="s">
        <v>77</v>
      </c>
      <c r="D385" s="408" t="s">
        <v>453</v>
      </c>
      <c r="E385" s="72">
        <v>0</v>
      </c>
      <c r="F385" s="72">
        <f>SUM(E385:E385)</f>
        <v>0</v>
      </c>
      <c r="G385" s="79"/>
    </row>
    <row r="386" spans="1:19" ht="30.75" customHeight="1" x14ac:dyDescent="0.25">
      <c r="A386" s="529"/>
      <c r="B386" s="530"/>
      <c r="C386" s="408" t="s">
        <v>466</v>
      </c>
      <c r="D386" s="408" t="s">
        <v>453</v>
      </c>
      <c r="E386" s="72">
        <v>0</v>
      </c>
      <c r="F386" s="72">
        <f>SUM(E386:E386)</f>
        <v>0</v>
      </c>
      <c r="G386" s="79"/>
    </row>
    <row r="387" spans="1:19" ht="21" customHeight="1" x14ac:dyDescent="0.25">
      <c r="A387" s="527"/>
      <c r="B387" s="528"/>
      <c r="C387" s="408" t="s">
        <v>454</v>
      </c>
      <c r="D387" s="408" t="s">
        <v>453</v>
      </c>
      <c r="E387" s="72">
        <v>0</v>
      </c>
      <c r="F387" s="72">
        <f>SUM(E387:E387)</f>
        <v>0</v>
      </c>
      <c r="G387" s="79"/>
    </row>
    <row r="388" spans="1:19" ht="21" customHeight="1" x14ac:dyDescent="0.25">
      <c r="A388" s="526" t="s">
        <v>489</v>
      </c>
      <c r="B388" s="474" t="s">
        <v>488</v>
      </c>
      <c r="C388" s="407" t="s">
        <v>22</v>
      </c>
      <c r="D388" s="407">
        <v>752</v>
      </c>
      <c r="E388" s="72">
        <f>E389+E390+E391+E392+E393+E394</f>
        <v>3768.962</v>
      </c>
      <c r="F388" s="72">
        <f>F389+F390+F391+F392+F393+F394</f>
        <v>3768.96</v>
      </c>
      <c r="G388" s="79"/>
    </row>
    <row r="389" spans="1:19" ht="57.75" customHeight="1" x14ac:dyDescent="0.25">
      <c r="A389" s="529"/>
      <c r="B389" s="530"/>
      <c r="C389" s="408" t="s">
        <v>456</v>
      </c>
      <c r="D389" s="408" t="s">
        <v>453</v>
      </c>
      <c r="E389" s="72">
        <v>0</v>
      </c>
      <c r="F389" s="72">
        <f>SUM(E389:E389)</f>
        <v>0</v>
      </c>
      <c r="G389" s="79"/>
    </row>
    <row r="390" spans="1:19" ht="21" customHeight="1" x14ac:dyDescent="0.25">
      <c r="A390" s="529"/>
      <c r="B390" s="530"/>
      <c r="C390" s="408" t="s">
        <v>75</v>
      </c>
      <c r="D390" s="408">
        <v>752</v>
      </c>
      <c r="E390" s="72">
        <f>'[4]Приложение № 12'!J201</f>
        <v>3768.962</v>
      </c>
      <c r="F390" s="72">
        <f>'[4]Приложение № 12'!K201</f>
        <v>3768.96</v>
      </c>
      <c r="G390" s="79"/>
    </row>
    <row r="391" spans="1:19" ht="43.5" customHeight="1" x14ac:dyDescent="0.25">
      <c r="A391" s="529"/>
      <c r="B391" s="530"/>
      <c r="C391" s="408" t="s">
        <v>455</v>
      </c>
      <c r="D391" s="408" t="s">
        <v>453</v>
      </c>
      <c r="E391" s="72">
        <v>0</v>
      </c>
      <c r="F391" s="72">
        <f>SUM(E391:E391)</f>
        <v>0</v>
      </c>
      <c r="G391" s="79"/>
    </row>
    <row r="392" spans="1:19" ht="43.5" customHeight="1" x14ac:dyDescent="0.25">
      <c r="A392" s="529"/>
      <c r="B392" s="530"/>
      <c r="C392" s="408" t="s">
        <v>77</v>
      </c>
      <c r="D392" s="408" t="s">
        <v>453</v>
      </c>
      <c r="E392" s="72">
        <v>0</v>
      </c>
      <c r="F392" s="72">
        <f>SUM(E392:E392)</f>
        <v>0</v>
      </c>
      <c r="G392" s="79"/>
    </row>
    <row r="393" spans="1:19" ht="46.5" customHeight="1" x14ac:dyDescent="0.25">
      <c r="A393" s="529"/>
      <c r="B393" s="530"/>
      <c r="C393" s="408" t="s">
        <v>466</v>
      </c>
      <c r="D393" s="408" t="s">
        <v>453</v>
      </c>
      <c r="E393" s="72">
        <v>0</v>
      </c>
      <c r="F393" s="72">
        <f>SUM(E393:E393)</f>
        <v>0</v>
      </c>
      <c r="G393" s="79"/>
    </row>
    <row r="394" spans="1:19" ht="21" customHeight="1" x14ac:dyDescent="0.25">
      <c r="A394" s="527"/>
      <c r="B394" s="528"/>
      <c r="C394" s="408" t="s">
        <v>454</v>
      </c>
      <c r="D394" s="408" t="s">
        <v>453</v>
      </c>
      <c r="E394" s="72">
        <v>0</v>
      </c>
      <c r="F394" s="72">
        <f>SUM(E394:E394)</f>
        <v>0</v>
      </c>
      <c r="G394" s="79"/>
    </row>
    <row r="395" spans="1:19" ht="15.75" customHeight="1" x14ac:dyDescent="0.25">
      <c r="A395" s="660" t="s">
        <v>104</v>
      </c>
      <c r="B395" s="663" t="s">
        <v>941</v>
      </c>
      <c r="C395" s="440" t="s">
        <v>22</v>
      </c>
      <c r="D395" s="440">
        <v>779</v>
      </c>
      <c r="E395" s="75">
        <f>E397</f>
        <v>1624457.99</v>
      </c>
      <c r="F395" s="75">
        <f>F402+F444+F500</f>
        <v>1439001.92</v>
      </c>
      <c r="G395" s="79">
        <f t="shared" ref="G395:G397" si="25">F395/E395*100</f>
        <v>88.583510860751772</v>
      </c>
      <c r="J395" s="348">
        <f>F395/E395*100</f>
        <v>88.583510860751772</v>
      </c>
    </row>
    <row r="396" spans="1:19" ht="47.25" x14ac:dyDescent="0.25">
      <c r="A396" s="661"/>
      <c r="B396" s="664"/>
      <c r="C396" s="76" t="s">
        <v>456</v>
      </c>
      <c r="D396" s="440" t="s">
        <v>453</v>
      </c>
      <c r="E396" s="75">
        <f>E403+E445+E501</f>
        <v>0</v>
      </c>
      <c r="F396" s="75">
        <f>F403+F445+F501</f>
        <v>0</v>
      </c>
      <c r="G396" s="79"/>
      <c r="J396" s="348"/>
    </row>
    <row r="397" spans="1:19" x14ac:dyDescent="0.25">
      <c r="A397" s="661"/>
      <c r="B397" s="664"/>
      <c r="C397" s="76" t="s">
        <v>75</v>
      </c>
      <c r="D397" s="440">
        <v>779</v>
      </c>
      <c r="E397" s="75">
        <f>E402+E444+E500</f>
        <v>1624457.99</v>
      </c>
      <c r="F397" s="75">
        <f>F402+F444+F500</f>
        <v>1439001.92</v>
      </c>
      <c r="G397" s="79">
        <f t="shared" si="25"/>
        <v>88.583510860751772</v>
      </c>
      <c r="J397" s="348">
        <f t="shared" ref="J397:J418" si="26">F397/E397*100</f>
        <v>88.583510860751772</v>
      </c>
      <c r="K397" s="71"/>
      <c r="L397" s="71"/>
      <c r="M397" s="71"/>
      <c r="N397" s="71"/>
      <c r="O397" s="71"/>
      <c r="S397" s="71"/>
    </row>
    <row r="398" spans="1:19" ht="31.5" x14ac:dyDescent="0.25">
      <c r="A398" s="661"/>
      <c r="B398" s="664"/>
      <c r="C398" s="76" t="s">
        <v>455</v>
      </c>
      <c r="D398" s="440" t="s">
        <v>453</v>
      </c>
      <c r="E398" s="75">
        <f t="shared" ref="E398:F401" si="27">E405+E447+E503</f>
        <v>0</v>
      </c>
      <c r="F398" s="75">
        <f t="shared" si="27"/>
        <v>0</v>
      </c>
      <c r="G398" s="79"/>
      <c r="J398" s="348" t="e">
        <f t="shared" si="26"/>
        <v>#DIV/0!</v>
      </c>
    </row>
    <row r="399" spans="1:19" ht="33" customHeight="1" x14ac:dyDescent="0.25">
      <c r="A399" s="661"/>
      <c r="B399" s="664"/>
      <c r="C399" s="76" t="s">
        <v>77</v>
      </c>
      <c r="D399" s="440" t="s">
        <v>453</v>
      </c>
      <c r="E399" s="75">
        <f t="shared" si="27"/>
        <v>0</v>
      </c>
      <c r="F399" s="75">
        <f t="shared" si="27"/>
        <v>0</v>
      </c>
      <c r="G399" s="79"/>
      <c r="J399" s="348" t="e">
        <f t="shared" si="26"/>
        <v>#DIV/0!</v>
      </c>
    </row>
    <row r="400" spans="1:19" ht="32.25" customHeight="1" x14ac:dyDescent="0.25">
      <c r="A400" s="661"/>
      <c r="B400" s="664"/>
      <c r="C400" s="76" t="s">
        <v>466</v>
      </c>
      <c r="D400" s="440" t="s">
        <v>453</v>
      </c>
      <c r="E400" s="75">
        <f t="shared" si="27"/>
        <v>0</v>
      </c>
      <c r="F400" s="75">
        <f t="shared" si="27"/>
        <v>0</v>
      </c>
      <c r="G400" s="79"/>
      <c r="J400" s="348" t="e">
        <f t="shared" si="26"/>
        <v>#DIV/0!</v>
      </c>
    </row>
    <row r="401" spans="1:10" ht="21.75" customHeight="1" x14ac:dyDescent="0.25">
      <c r="A401" s="662"/>
      <c r="B401" s="665"/>
      <c r="C401" s="76" t="s">
        <v>454</v>
      </c>
      <c r="D401" s="440" t="s">
        <v>453</v>
      </c>
      <c r="E401" s="75">
        <f t="shared" si="27"/>
        <v>0</v>
      </c>
      <c r="F401" s="75">
        <f t="shared" si="27"/>
        <v>0</v>
      </c>
      <c r="G401" s="79"/>
      <c r="J401" s="348" t="e">
        <f t="shared" si="26"/>
        <v>#DIV/0!</v>
      </c>
    </row>
    <row r="402" spans="1:10" ht="15.75" customHeight="1" x14ac:dyDescent="0.25">
      <c r="A402" s="677" t="s">
        <v>487</v>
      </c>
      <c r="B402" s="548" t="s">
        <v>486</v>
      </c>
      <c r="C402" s="407" t="s">
        <v>22</v>
      </c>
      <c r="D402" s="407">
        <v>779</v>
      </c>
      <c r="E402" s="73">
        <f>E404</f>
        <v>573292.37</v>
      </c>
      <c r="F402" s="73">
        <f>F409+F416+F423+F430+F437</f>
        <v>486719.88</v>
      </c>
      <c r="G402" s="79"/>
      <c r="J402" s="348">
        <f t="shared" si="26"/>
        <v>84.899068166562202</v>
      </c>
    </row>
    <row r="403" spans="1:10" ht="47.25" x14ac:dyDescent="0.25">
      <c r="A403" s="707"/>
      <c r="B403" s="549"/>
      <c r="C403" s="407" t="s">
        <v>456</v>
      </c>
      <c r="D403" s="407" t="s">
        <v>453</v>
      </c>
      <c r="E403" s="73">
        <f>E410+E417+E424</f>
        <v>0</v>
      </c>
      <c r="F403" s="73">
        <f>F410+F417+F424</f>
        <v>0</v>
      </c>
      <c r="G403" s="79"/>
      <c r="J403" s="348" t="e">
        <f t="shared" si="26"/>
        <v>#DIV/0!</v>
      </c>
    </row>
    <row r="404" spans="1:10" x14ac:dyDescent="0.25">
      <c r="A404" s="707"/>
      <c r="B404" s="549"/>
      <c r="C404" s="407" t="s">
        <v>75</v>
      </c>
      <c r="D404" s="407">
        <v>779</v>
      </c>
      <c r="E404" s="73">
        <f>E409+E416+E423+E430+E437</f>
        <v>573292.37</v>
      </c>
      <c r="F404" s="73">
        <v>486719.88</v>
      </c>
      <c r="G404" s="79">
        <f>F404/E404*100</f>
        <v>84.899068166562202</v>
      </c>
      <c r="J404" s="348">
        <f t="shared" si="26"/>
        <v>84.899068166562202</v>
      </c>
    </row>
    <row r="405" spans="1:10" ht="31.5" x14ac:dyDescent="0.25">
      <c r="A405" s="707"/>
      <c r="B405" s="549"/>
      <c r="C405" s="407" t="s">
        <v>455</v>
      </c>
      <c r="D405" s="407" t="s">
        <v>453</v>
      </c>
      <c r="E405" s="73">
        <f>E412+E419+E426</f>
        <v>0</v>
      </c>
      <c r="F405" s="73">
        <f>SUM(E405:E405)</f>
        <v>0</v>
      </c>
      <c r="G405" s="79"/>
      <c r="J405" s="348" t="e">
        <f t="shared" si="26"/>
        <v>#DIV/0!</v>
      </c>
    </row>
    <row r="406" spans="1:10" ht="47.25" x14ac:dyDescent="0.25">
      <c r="A406" s="707"/>
      <c r="B406" s="549"/>
      <c r="C406" s="407" t="s">
        <v>77</v>
      </c>
      <c r="D406" s="407" t="s">
        <v>453</v>
      </c>
      <c r="E406" s="73">
        <f>E413+E420+E427</f>
        <v>0</v>
      </c>
      <c r="F406" s="73">
        <f>SUM(E406:E406)</f>
        <v>0</v>
      </c>
      <c r="G406" s="79"/>
      <c r="J406" s="348" t="e">
        <f t="shared" si="26"/>
        <v>#DIV/0!</v>
      </c>
    </row>
    <row r="407" spans="1:10" ht="47.25" x14ac:dyDescent="0.25">
      <c r="A407" s="707"/>
      <c r="B407" s="549"/>
      <c r="C407" s="407" t="s">
        <v>466</v>
      </c>
      <c r="D407" s="407" t="s">
        <v>453</v>
      </c>
      <c r="E407" s="73">
        <f>E414+E421+E428</f>
        <v>0</v>
      </c>
      <c r="F407" s="73">
        <f>SUM(E407:E407)</f>
        <v>0</v>
      </c>
      <c r="G407" s="79"/>
      <c r="J407" s="348" t="e">
        <f t="shared" si="26"/>
        <v>#DIV/0!</v>
      </c>
    </row>
    <row r="408" spans="1:10" ht="31.5" x14ac:dyDescent="0.25">
      <c r="A408" s="708"/>
      <c r="B408" s="550"/>
      <c r="C408" s="407" t="s">
        <v>454</v>
      </c>
      <c r="D408" s="407" t="s">
        <v>453</v>
      </c>
      <c r="E408" s="73">
        <f>E415+E422+E429</f>
        <v>0</v>
      </c>
      <c r="F408" s="73">
        <f>SUM(E408:E408)</f>
        <v>0</v>
      </c>
      <c r="G408" s="79"/>
      <c r="J408" s="348" t="e">
        <f t="shared" si="26"/>
        <v>#DIV/0!</v>
      </c>
    </row>
    <row r="409" spans="1:10" ht="21.75" customHeight="1" x14ac:dyDescent="0.25">
      <c r="A409" s="526" t="s">
        <v>485</v>
      </c>
      <c r="B409" s="474" t="s">
        <v>282</v>
      </c>
      <c r="C409" s="407" t="s">
        <v>22</v>
      </c>
      <c r="D409" s="407">
        <v>779</v>
      </c>
      <c r="E409" s="72">
        <f>E410+E411+E412+E413+E414+E415</f>
        <v>114682.68</v>
      </c>
      <c r="F409" s="72">
        <f>SUM(F411)</f>
        <v>107796.18</v>
      </c>
      <c r="G409" s="79">
        <f t="shared" ref="G409:G467" si="28">F409/E409*100</f>
        <v>93.995169976843925</v>
      </c>
      <c r="J409" s="348">
        <f t="shared" si="26"/>
        <v>93.995169976843925</v>
      </c>
    </row>
    <row r="410" spans="1:10" ht="47.25" x14ac:dyDescent="0.25">
      <c r="A410" s="529"/>
      <c r="B410" s="530"/>
      <c r="C410" s="408" t="s">
        <v>456</v>
      </c>
      <c r="D410" s="408" t="s">
        <v>453</v>
      </c>
      <c r="E410" s="72">
        <v>0</v>
      </c>
      <c r="F410" s="72">
        <f>SUM(E410:E410)</f>
        <v>0</v>
      </c>
      <c r="G410" s="79"/>
      <c r="J410" s="348" t="e">
        <f t="shared" si="26"/>
        <v>#DIV/0!</v>
      </c>
    </row>
    <row r="411" spans="1:10" x14ac:dyDescent="0.25">
      <c r="A411" s="529"/>
      <c r="B411" s="530"/>
      <c r="C411" s="408" t="s">
        <v>75</v>
      </c>
      <c r="D411" s="408">
        <v>779</v>
      </c>
      <c r="E411" s="709">
        <v>114682.68</v>
      </c>
      <c r="F411" s="72">
        <v>107796.18</v>
      </c>
      <c r="G411" s="79">
        <f t="shared" si="28"/>
        <v>93.995169976843925</v>
      </c>
      <c r="J411" s="348">
        <f t="shared" si="26"/>
        <v>93.995169976843925</v>
      </c>
    </row>
    <row r="412" spans="1:10" ht="31.5" x14ac:dyDescent="0.25">
      <c r="A412" s="529"/>
      <c r="B412" s="530"/>
      <c r="C412" s="408" t="s">
        <v>455</v>
      </c>
      <c r="D412" s="408" t="s">
        <v>453</v>
      </c>
      <c r="E412" s="72">
        <v>0</v>
      </c>
      <c r="F412" s="72">
        <f>SUM(E412:E412)</f>
        <v>0</v>
      </c>
      <c r="G412" s="79"/>
      <c r="J412" s="348" t="e">
        <f t="shared" si="26"/>
        <v>#DIV/0!</v>
      </c>
    </row>
    <row r="413" spans="1:10" ht="32.25" customHeight="1" x14ac:dyDescent="0.25">
      <c r="A413" s="529"/>
      <c r="B413" s="530"/>
      <c r="C413" s="408" t="s">
        <v>77</v>
      </c>
      <c r="D413" s="408" t="s">
        <v>453</v>
      </c>
      <c r="E413" s="72">
        <v>0</v>
      </c>
      <c r="F413" s="72">
        <f>SUM(E413:E413)</f>
        <v>0</v>
      </c>
      <c r="G413" s="79"/>
      <c r="J413" s="348" t="e">
        <f t="shared" si="26"/>
        <v>#DIV/0!</v>
      </c>
    </row>
    <row r="414" spans="1:10" ht="33" customHeight="1" x14ac:dyDescent="0.25">
      <c r="A414" s="529"/>
      <c r="B414" s="530"/>
      <c r="C414" s="408" t="s">
        <v>466</v>
      </c>
      <c r="D414" s="408" t="s">
        <v>453</v>
      </c>
      <c r="E414" s="72">
        <v>0</v>
      </c>
      <c r="F414" s="72">
        <f>SUM(E414:E414)</f>
        <v>0</v>
      </c>
      <c r="G414" s="79"/>
      <c r="J414" s="348" t="e">
        <f t="shared" si="26"/>
        <v>#DIV/0!</v>
      </c>
    </row>
    <row r="415" spans="1:10" ht="19.5" customHeight="1" x14ac:dyDescent="0.25">
      <c r="A415" s="527"/>
      <c r="B415" s="528"/>
      <c r="C415" s="408" t="s">
        <v>454</v>
      </c>
      <c r="D415" s="408" t="s">
        <v>453</v>
      </c>
      <c r="E415" s="72">
        <v>0</v>
      </c>
      <c r="F415" s="72">
        <f>SUM(E415:E415)</f>
        <v>0</v>
      </c>
      <c r="G415" s="79"/>
      <c r="J415" s="348" t="e">
        <f t="shared" si="26"/>
        <v>#DIV/0!</v>
      </c>
    </row>
    <row r="416" spans="1:10" ht="15.75" customHeight="1" x14ac:dyDescent="0.25">
      <c r="A416" s="526" t="s">
        <v>484</v>
      </c>
      <c r="B416" s="474" t="s">
        <v>483</v>
      </c>
      <c r="C416" s="407" t="s">
        <v>22</v>
      </c>
      <c r="D416" s="407">
        <v>779</v>
      </c>
      <c r="E416" s="72">
        <f>E417+E418+E419+E420+E421+E422</f>
        <v>64820.98</v>
      </c>
      <c r="F416" s="72">
        <f>F417+F418+F419+F420+F421+F422</f>
        <v>45007.4</v>
      </c>
      <c r="G416" s="79">
        <f t="shared" si="28"/>
        <v>69.433384067936032</v>
      </c>
      <c r="J416" s="348">
        <f t="shared" si="26"/>
        <v>69.433384067936032</v>
      </c>
    </row>
    <row r="417" spans="1:11" ht="47.25" x14ac:dyDescent="0.25">
      <c r="A417" s="529"/>
      <c r="B417" s="530"/>
      <c r="C417" s="408" t="s">
        <v>456</v>
      </c>
      <c r="D417" s="408" t="s">
        <v>453</v>
      </c>
      <c r="E417" s="72">
        <v>0</v>
      </c>
      <c r="F417" s="72">
        <f>SUM(E417:E417)</f>
        <v>0</v>
      </c>
      <c r="G417" s="79"/>
      <c r="J417" s="348" t="e">
        <f t="shared" si="26"/>
        <v>#DIV/0!</v>
      </c>
    </row>
    <row r="418" spans="1:11" x14ac:dyDescent="0.25">
      <c r="A418" s="529"/>
      <c r="B418" s="530"/>
      <c r="C418" s="408" t="s">
        <v>75</v>
      </c>
      <c r="D418" s="408">
        <v>779</v>
      </c>
      <c r="E418" s="72">
        <v>64820.98</v>
      </c>
      <c r="F418" s="72">
        <v>45007.4</v>
      </c>
      <c r="G418" s="79">
        <f t="shared" si="28"/>
        <v>69.433384067936032</v>
      </c>
      <c r="J418" s="348">
        <f t="shared" si="26"/>
        <v>69.433384067936032</v>
      </c>
      <c r="K418" s="63">
        <v>1</v>
      </c>
    </row>
    <row r="419" spans="1:11" ht="31.5" x14ac:dyDescent="0.25">
      <c r="A419" s="529"/>
      <c r="B419" s="530"/>
      <c r="C419" s="408" t="s">
        <v>455</v>
      </c>
      <c r="D419" s="408" t="s">
        <v>453</v>
      </c>
      <c r="E419" s="72">
        <v>0</v>
      </c>
      <c r="F419" s="72">
        <f>SUM(E419:E419)</f>
        <v>0</v>
      </c>
      <c r="G419" s="79"/>
    </row>
    <row r="420" spans="1:11" ht="33" customHeight="1" x14ac:dyDescent="0.25">
      <c r="A420" s="529"/>
      <c r="B420" s="530"/>
      <c r="C420" s="408" t="s">
        <v>77</v>
      </c>
      <c r="D420" s="408" t="s">
        <v>453</v>
      </c>
      <c r="E420" s="72">
        <v>0</v>
      </c>
      <c r="F420" s="72">
        <f>SUM(E420:E420)</f>
        <v>0</v>
      </c>
      <c r="G420" s="79"/>
    </row>
    <row r="421" spans="1:11" ht="31.5" customHeight="1" x14ac:dyDescent="0.25">
      <c r="A421" s="529"/>
      <c r="B421" s="530"/>
      <c r="C421" s="408" t="s">
        <v>466</v>
      </c>
      <c r="D421" s="408" t="s">
        <v>453</v>
      </c>
      <c r="E421" s="72">
        <v>0</v>
      </c>
      <c r="F421" s="72">
        <f>SUM(E421:E421)</f>
        <v>0</v>
      </c>
      <c r="G421" s="79"/>
    </row>
    <row r="422" spans="1:11" ht="19.5" customHeight="1" x14ac:dyDescent="0.25">
      <c r="A422" s="527"/>
      <c r="B422" s="528"/>
      <c r="C422" s="408" t="s">
        <v>454</v>
      </c>
      <c r="D422" s="408" t="s">
        <v>453</v>
      </c>
      <c r="E422" s="72">
        <v>0</v>
      </c>
      <c r="F422" s="72">
        <f>SUM(E422:E422)</f>
        <v>0</v>
      </c>
      <c r="G422" s="79"/>
    </row>
    <row r="423" spans="1:11" ht="19.5" customHeight="1" x14ac:dyDescent="0.25">
      <c r="A423" s="526" t="s">
        <v>482</v>
      </c>
      <c r="B423" s="474" t="s">
        <v>481</v>
      </c>
      <c r="C423" s="407" t="s">
        <v>22</v>
      </c>
      <c r="D423" s="407">
        <v>779</v>
      </c>
      <c r="E423" s="72">
        <f>E424+E425+E426+E427+E428+E429</f>
        <v>325645.42</v>
      </c>
      <c r="F423" s="72">
        <f>F424+F425+F426+F427+F428+F429</f>
        <v>266620.33</v>
      </c>
      <c r="G423" s="79">
        <f t="shared" si="28"/>
        <v>81.874429555926213</v>
      </c>
    </row>
    <row r="424" spans="1:11" ht="47.25" x14ac:dyDescent="0.25">
      <c r="A424" s="529"/>
      <c r="B424" s="530"/>
      <c r="C424" s="408" t="s">
        <v>456</v>
      </c>
      <c r="D424" s="408" t="s">
        <v>453</v>
      </c>
      <c r="E424" s="72">
        <v>0</v>
      </c>
      <c r="F424" s="72">
        <f>SUM(E424:E424)</f>
        <v>0</v>
      </c>
      <c r="G424" s="79"/>
    </row>
    <row r="425" spans="1:11" x14ac:dyDescent="0.25">
      <c r="A425" s="529"/>
      <c r="B425" s="530"/>
      <c r="C425" s="408" t="s">
        <v>75</v>
      </c>
      <c r="D425" s="408">
        <v>779</v>
      </c>
      <c r="E425" s="72">
        <f>'[4]Приложение № 12'!J210</f>
        <v>325645.42</v>
      </c>
      <c r="F425" s="72">
        <v>266620.33</v>
      </c>
      <c r="G425" s="79">
        <f t="shared" si="28"/>
        <v>81.874429555926213</v>
      </c>
    </row>
    <row r="426" spans="1:11" ht="31.5" x14ac:dyDescent="0.25">
      <c r="A426" s="529"/>
      <c r="B426" s="530"/>
      <c r="C426" s="408" t="s">
        <v>455</v>
      </c>
      <c r="D426" s="408" t="s">
        <v>453</v>
      </c>
      <c r="E426" s="72">
        <v>0</v>
      </c>
      <c r="F426" s="72">
        <f>SUM(E426:E426)</f>
        <v>0</v>
      </c>
      <c r="G426" s="79"/>
    </row>
    <row r="427" spans="1:11" ht="31.5" customHeight="1" x14ac:dyDescent="0.25">
      <c r="A427" s="529"/>
      <c r="B427" s="530"/>
      <c r="C427" s="408" t="s">
        <v>77</v>
      </c>
      <c r="D427" s="408" t="s">
        <v>453</v>
      </c>
      <c r="E427" s="72">
        <v>0</v>
      </c>
      <c r="F427" s="72">
        <f>SUM(E427:E427)</f>
        <v>0</v>
      </c>
      <c r="G427" s="79"/>
    </row>
    <row r="428" spans="1:11" ht="32.25" customHeight="1" x14ac:dyDescent="0.25">
      <c r="A428" s="529"/>
      <c r="B428" s="530"/>
      <c r="C428" s="408" t="s">
        <v>466</v>
      </c>
      <c r="D428" s="408" t="s">
        <v>453</v>
      </c>
      <c r="E428" s="72">
        <v>0</v>
      </c>
      <c r="F428" s="72">
        <f>SUM(E428:E428)</f>
        <v>0</v>
      </c>
      <c r="G428" s="79"/>
    </row>
    <row r="429" spans="1:11" ht="15.75" customHeight="1" x14ac:dyDescent="0.25">
      <c r="A429" s="527"/>
      <c r="B429" s="528"/>
      <c r="C429" s="408" t="s">
        <v>454</v>
      </c>
      <c r="D429" s="408" t="s">
        <v>453</v>
      </c>
      <c r="E429" s="72">
        <v>0</v>
      </c>
      <c r="F429" s="72">
        <f>SUM(E429:E429)</f>
        <v>0</v>
      </c>
      <c r="G429" s="79"/>
    </row>
    <row r="430" spans="1:11" ht="15.75" customHeight="1" x14ac:dyDescent="0.25">
      <c r="A430" s="656" t="str">
        <f>'[4]Приложение № 12'!A211</f>
        <v>4.1.4</v>
      </c>
      <c r="B430" s="657" t="str">
        <f>'[4]Приложение № 12'!B211</f>
        <v>Предоставление из краевого бюджета субсидий подведомственному краевому государственному бюджетному учреждению «Центр кадастровой оценки Приморского края» на финансовое обеспечение выполнения государственного задания на оказание государственных услуг (выполнение работ)</v>
      </c>
      <c r="C430" s="407" t="s">
        <v>22</v>
      </c>
      <c r="D430" s="407">
        <v>779</v>
      </c>
      <c r="E430" s="72">
        <f>SUM(E432)</f>
        <v>63993.29</v>
      </c>
      <c r="F430" s="72">
        <f>F431+F432+F433+F434+F435+F436</f>
        <v>63313.11</v>
      </c>
      <c r="G430" s="79">
        <f t="shared" si="28"/>
        <v>98.937107312344779</v>
      </c>
    </row>
    <row r="431" spans="1:11" ht="47.25" x14ac:dyDescent="0.25">
      <c r="A431" s="536"/>
      <c r="B431" s="657"/>
      <c r="C431" s="408" t="s">
        <v>456</v>
      </c>
      <c r="D431" s="408" t="s">
        <v>453</v>
      </c>
      <c r="E431" s="72">
        <v>0</v>
      </c>
      <c r="F431" s="72">
        <f>SUM(E431:E431)</f>
        <v>0</v>
      </c>
      <c r="G431" s="79"/>
    </row>
    <row r="432" spans="1:11" x14ac:dyDescent="0.25">
      <c r="A432" s="536"/>
      <c r="B432" s="657"/>
      <c r="C432" s="408" t="s">
        <v>75</v>
      </c>
      <c r="D432" s="408">
        <v>779</v>
      </c>
      <c r="E432" s="72">
        <v>63993.29</v>
      </c>
      <c r="F432" s="72">
        <v>63313.11</v>
      </c>
      <c r="G432" s="79">
        <f t="shared" si="28"/>
        <v>98.937107312344779</v>
      </c>
    </row>
    <row r="433" spans="1:7" ht="39" customHeight="1" x14ac:dyDescent="0.25">
      <c r="A433" s="536"/>
      <c r="B433" s="657"/>
      <c r="C433" s="408" t="s">
        <v>455</v>
      </c>
      <c r="D433" s="408" t="s">
        <v>453</v>
      </c>
      <c r="E433" s="72">
        <v>0</v>
      </c>
      <c r="F433" s="72">
        <f>SUM(E433:E433)</f>
        <v>0</v>
      </c>
      <c r="G433" s="79"/>
    </row>
    <row r="434" spans="1:7" ht="39" customHeight="1" x14ac:dyDescent="0.25">
      <c r="A434" s="536"/>
      <c r="B434" s="657"/>
      <c r="C434" s="408" t="s">
        <v>77</v>
      </c>
      <c r="D434" s="408" t="s">
        <v>453</v>
      </c>
      <c r="E434" s="72">
        <v>0</v>
      </c>
      <c r="F434" s="72">
        <f>SUM(E434:E434)</f>
        <v>0</v>
      </c>
      <c r="G434" s="79"/>
    </row>
    <row r="435" spans="1:7" ht="39" customHeight="1" x14ac:dyDescent="0.25">
      <c r="A435" s="536"/>
      <c r="B435" s="657"/>
      <c r="C435" s="408" t="s">
        <v>466</v>
      </c>
      <c r="D435" s="408" t="s">
        <v>453</v>
      </c>
      <c r="E435" s="72">
        <v>0</v>
      </c>
      <c r="F435" s="72">
        <f>SUM(E435:E435)</f>
        <v>0</v>
      </c>
      <c r="G435" s="79"/>
    </row>
    <row r="436" spans="1:7" ht="15" customHeight="1" x14ac:dyDescent="0.25">
      <c r="A436" s="536"/>
      <c r="B436" s="657"/>
      <c r="C436" s="408" t="s">
        <v>454</v>
      </c>
      <c r="D436" s="408" t="s">
        <v>453</v>
      </c>
      <c r="E436" s="72">
        <v>0</v>
      </c>
      <c r="F436" s="72">
        <f>SUM(E436:E436)</f>
        <v>0</v>
      </c>
      <c r="G436" s="79"/>
    </row>
    <row r="437" spans="1:7" ht="15.75" customHeight="1" x14ac:dyDescent="0.25">
      <c r="A437" s="674" t="str">
        <f>'[4]Приложение № 12'!A212</f>
        <v>4.1.5</v>
      </c>
      <c r="B437" s="855" t="str">
        <f>'[4]Приложение № 12'!B212</f>
        <v>Предоставление из краевого бюджета субсидий подведомственному краевому государственному бюджетному учреждению «Центр кадастровой оценки Приморского края» на иные цели, не связанные с возмещением нормативных затрат при оказании государственных услуг (выполнении работ) в соответствии с государственным заданием (приобретение краевыми государственными учреждениями недвижимого, особо ценного и другого движимого имущества (основные средства)</v>
      </c>
      <c r="C437" s="407" t="s">
        <v>22</v>
      </c>
      <c r="D437" s="407">
        <v>779</v>
      </c>
      <c r="E437" s="72">
        <f>E438+E439+E440+E441+E442+E443</f>
        <v>4150</v>
      </c>
      <c r="F437" s="72">
        <f>F438+F439+F440+F441+F442+F443</f>
        <v>3982.86</v>
      </c>
      <c r="G437" s="79">
        <f t="shared" si="28"/>
        <v>95.972530120481935</v>
      </c>
    </row>
    <row r="438" spans="1:7" ht="47.25" x14ac:dyDescent="0.25">
      <c r="A438" s="675"/>
      <c r="B438" s="856"/>
      <c r="C438" s="408" t="s">
        <v>456</v>
      </c>
      <c r="D438" s="408" t="s">
        <v>453</v>
      </c>
      <c r="E438" s="72">
        <v>0</v>
      </c>
      <c r="F438" s="72">
        <f>SUM(E438:E438)</f>
        <v>0</v>
      </c>
      <c r="G438" s="79"/>
    </row>
    <row r="439" spans="1:7" x14ac:dyDescent="0.25">
      <c r="A439" s="675"/>
      <c r="B439" s="856"/>
      <c r="C439" s="408" t="s">
        <v>75</v>
      </c>
      <c r="D439" s="408">
        <v>779</v>
      </c>
      <c r="E439" s="72">
        <f>'[4]Приложение № 12'!J212</f>
        <v>4150</v>
      </c>
      <c r="F439" s="72">
        <v>3982.86</v>
      </c>
      <c r="G439" s="79">
        <f t="shared" si="28"/>
        <v>95.972530120481935</v>
      </c>
    </row>
    <row r="440" spans="1:7" ht="39" customHeight="1" x14ac:dyDescent="0.25">
      <c r="A440" s="675"/>
      <c r="B440" s="856"/>
      <c r="C440" s="408" t="s">
        <v>455</v>
      </c>
      <c r="D440" s="408" t="s">
        <v>453</v>
      </c>
      <c r="E440" s="72">
        <v>0</v>
      </c>
      <c r="F440" s="72">
        <f>SUM(E440:E440)</f>
        <v>0</v>
      </c>
      <c r="G440" s="79"/>
    </row>
    <row r="441" spans="1:7" ht="39" customHeight="1" x14ac:dyDescent="0.25">
      <c r="A441" s="675"/>
      <c r="B441" s="856"/>
      <c r="C441" s="408" t="s">
        <v>77</v>
      </c>
      <c r="D441" s="408" t="s">
        <v>453</v>
      </c>
      <c r="E441" s="72">
        <v>0</v>
      </c>
      <c r="F441" s="72">
        <f>SUM(E441:E441)</f>
        <v>0</v>
      </c>
      <c r="G441" s="79"/>
    </row>
    <row r="442" spans="1:7" ht="39" customHeight="1" x14ac:dyDescent="0.25">
      <c r="A442" s="675"/>
      <c r="B442" s="856"/>
      <c r="C442" s="408" t="s">
        <v>466</v>
      </c>
      <c r="D442" s="408" t="s">
        <v>453</v>
      </c>
      <c r="E442" s="72">
        <v>0</v>
      </c>
      <c r="F442" s="72">
        <f>SUM(E442:E442)</f>
        <v>0</v>
      </c>
      <c r="G442" s="79"/>
    </row>
    <row r="443" spans="1:7" ht="19.5" customHeight="1" x14ac:dyDescent="0.25">
      <c r="A443" s="676"/>
      <c r="B443" s="857"/>
      <c r="C443" s="408" t="s">
        <v>454</v>
      </c>
      <c r="D443" s="408" t="s">
        <v>453</v>
      </c>
      <c r="E443" s="72">
        <v>0</v>
      </c>
      <c r="F443" s="72">
        <f>SUM(E443:E443)</f>
        <v>0</v>
      </c>
      <c r="G443" s="79"/>
    </row>
    <row r="444" spans="1:7" ht="15.75" customHeight="1" x14ac:dyDescent="0.25">
      <c r="A444" s="545" t="s">
        <v>480</v>
      </c>
      <c r="B444" s="548" t="s">
        <v>479</v>
      </c>
      <c r="C444" s="407" t="s">
        <v>22</v>
      </c>
      <c r="D444" s="407">
        <v>779</v>
      </c>
      <c r="E444" s="73">
        <f>E446</f>
        <v>1049361.53</v>
      </c>
      <c r="F444" s="73">
        <f>F451+F458+F465+F472+F479+F486+F493</f>
        <v>952282.03999999992</v>
      </c>
      <c r="G444" s="79">
        <f t="shared" si="28"/>
        <v>90.748708883962976</v>
      </c>
    </row>
    <row r="445" spans="1:7" ht="47.25" x14ac:dyDescent="0.25">
      <c r="A445" s="546"/>
      <c r="B445" s="549"/>
      <c r="C445" s="407" t="s">
        <v>456</v>
      </c>
      <c r="D445" s="407" t="s">
        <v>453</v>
      </c>
      <c r="E445" s="73">
        <f>E452+E459+E466+E473</f>
        <v>0</v>
      </c>
      <c r="F445" s="73">
        <f>SUM(E445:E445)</f>
        <v>0</v>
      </c>
      <c r="G445" s="79"/>
    </row>
    <row r="446" spans="1:7" x14ac:dyDescent="0.25">
      <c r="A446" s="546"/>
      <c r="B446" s="549"/>
      <c r="C446" s="407" t="s">
        <v>75</v>
      </c>
      <c r="D446" s="407">
        <v>779</v>
      </c>
      <c r="E446" s="73">
        <f>E451+E458+E465+E472+E479+E486+E493</f>
        <v>1049361.53</v>
      </c>
      <c r="F446" s="73">
        <v>952282.03</v>
      </c>
      <c r="G446" s="79">
        <f t="shared" si="28"/>
        <v>90.748707931002585</v>
      </c>
    </row>
    <row r="447" spans="1:7" ht="31.5" x14ac:dyDescent="0.25">
      <c r="A447" s="546"/>
      <c r="B447" s="549"/>
      <c r="C447" s="407" t="s">
        <v>455</v>
      </c>
      <c r="D447" s="407" t="s">
        <v>453</v>
      </c>
      <c r="E447" s="73">
        <f>E454+E461+E468+E475</f>
        <v>0</v>
      </c>
      <c r="F447" s="73">
        <f>SUM(E447:E447)</f>
        <v>0</v>
      </c>
      <c r="G447" s="79"/>
    </row>
    <row r="448" spans="1:7" ht="47.25" x14ac:dyDescent="0.25">
      <c r="A448" s="546"/>
      <c r="B448" s="549"/>
      <c r="C448" s="407" t="s">
        <v>77</v>
      </c>
      <c r="D448" s="407" t="s">
        <v>453</v>
      </c>
      <c r="E448" s="73">
        <f>E455+E462+E469+E476</f>
        <v>0</v>
      </c>
      <c r="F448" s="73">
        <f>SUM(E448:E448)</f>
        <v>0</v>
      </c>
      <c r="G448" s="79"/>
    </row>
    <row r="449" spans="1:11" ht="47.25" x14ac:dyDescent="0.25">
      <c r="A449" s="546"/>
      <c r="B449" s="549"/>
      <c r="C449" s="407" t="s">
        <v>466</v>
      </c>
      <c r="D449" s="407" t="s">
        <v>453</v>
      </c>
      <c r="E449" s="73">
        <f>E456+E463+E470+E477</f>
        <v>0</v>
      </c>
      <c r="F449" s="73">
        <f>SUM(E449:E449)</f>
        <v>0</v>
      </c>
      <c r="G449" s="79"/>
    </row>
    <row r="450" spans="1:11" ht="31.5" x14ac:dyDescent="0.25">
      <c r="A450" s="547"/>
      <c r="B450" s="550"/>
      <c r="C450" s="407" t="s">
        <v>454</v>
      </c>
      <c r="D450" s="407" t="s">
        <v>453</v>
      </c>
      <c r="E450" s="73">
        <f>E457+E464+E471+E478</f>
        <v>0</v>
      </c>
      <c r="F450" s="73">
        <f>SUM(E450:E450)</f>
        <v>0</v>
      </c>
      <c r="G450" s="79"/>
    </row>
    <row r="451" spans="1:11" ht="15.75" customHeight="1" x14ac:dyDescent="0.25">
      <c r="A451" s="526" t="s">
        <v>478</v>
      </c>
      <c r="B451" s="474" t="s">
        <v>477</v>
      </c>
      <c r="C451" s="407" t="s">
        <v>22</v>
      </c>
      <c r="D451" s="407">
        <v>779</v>
      </c>
      <c r="E451" s="72">
        <f>E452+E453+E454+E455+E456+E457</f>
        <v>782745.23</v>
      </c>
      <c r="F451" s="72">
        <f>F452+F453+F454+F455+F456+F457</f>
        <v>777918.89</v>
      </c>
      <c r="G451" s="79">
        <f t="shared" si="28"/>
        <v>99.383408570883276</v>
      </c>
    </row>
    <row r="452" spans="1:11" ht="47.25" x14ac:dyDescent="0.25">
      <c r="A452" s="529"/>
      <c r="B452" s="530"/>
      <c r="C452" s="408" t="s">
        <v>456</v>
      </c>
      <c r="D452" s="408" t="s">
        <v>453</v>
      </c>
      <c r="E452" s="72">
        <v>0</v>
      </c>
      <c r="F452" s="72">
        <f>SUM(E452:E452)</f>
        <v>0</v>
      </c>
      <c r="G452" s="79"/>
    </row>
    <row r="453" spans="1:11" x14ac:dyDescent="0.25">
      <c r="A453" s="529"/>
      <c r="B453" s="530"/>
      <c r="C453" s="408" t="s">
        <v>75</v>
      </c>
      <c r="D453" s="408">
        <v>779</v>
      </c>
      <c r="E453" s="72">
        <v>782745.23</v>
      </c>
      <c r="F453" s="72">
        <v>777918.89</v>
      </c>
      <c r="G453" s="79">
        <f t="shared" si="28"/>
        <v>99.383408570883276</v>
      </c>
    </row>
    <row r="454" spans="1:11" ht="31.5" x14ac:dyDescent="0.25">
      <c r="A454" s="529"/>
      <c r="B454" s="530"/>
      <c r="C454" s="408" t="s">
        <v>455</v>
      </c>
      <c r="D454" s="408" t="s">
        <v>453</v>
      </c>
      <c r="E454" s="72">
        <v>0</v>
      </c>
      <c r="F454" s="72">
        <f>SUM(E454:E454)</f>
        <v>0</v>
      </c>
      <c r="G454" s="79"/>
    </row>
    <row r="455" spans="1:11" ht="32.25" customHeight="1" x14ac:dyDescent="0.25">
      <c r="A455" s="529"/>
      <c r="B455" s="530"/>
      <c r="C455" s="408" t="s">
        <v>77</v>
      </c>
      <c r="D455" s="408" t="s">
        <v>453</v>
      </c>
      <c r="E455" s="72">
        <v>0</v>
      </c>
      <c r="F455" s="72">
        <f>SUM(E455:E455)</f>
        <v>0</v>
      </c>
      <c r="G455" s="79"/>
    </row>
    <row r="456" spans="1:11" ht="31.5" customHeight="1" x14ac:dyDescent="0.25">
      <c r="A456" s="529"/>
      <c r="B456" s="530"/>
      <c r="C456" s="408" t="s">
        <v>466</v>
      </c>
      <c r="D456" s="408" t="s">
        <v>453</v>
      </c>
      <c r="E456" s="72">
        <v>0</v>
      </c>
      <c r="F456" s="72">
        <f>SUM(E456:E456)</f>
        <v>0</v>
      </c>
      <c r="G456" s="79"/>
    </row>
    <row r="457" spans="1:11" ht="18.75" customHeight="1" x14ac:dyDescent="0.25">
      <c r="A457" s="527"/>
      <c r="B457" s="528"/>
      <c r="C457" s="408" t="s">
        <v>454</v>
      </c>
      <c r="D457" s="408" t="s">
        <v>453</v>
      </c>
      <c r="E457" s="72">
        <v>0</v>
      </c>
      <c r="F457" s="72">
        <f>SUM(E457:E457)</f>
        <v>0</v>
      </c>
      <c r="G457" s="79"/>
    </row>
    <row r="458" spans="1:11" ht="15.75" customHeight="1" x14ac:dyDescent="0.25">
      <c r="A458" s="526" t="s">
        <v>476</v>
      </c>
      <c r="B458" s="474" t="s">
        <v>475</v>
      </c>
      <c r="C458" s="407" t="s">
        <v>22</v>
      </c>
      <c r="D458" s="407">
        <v>779</v>
      </c>
      <c r="E458" s="72">
        <f>E459+E460+E461+E462+E463+E464</f>
        <v>93900</v>
      </c>
      <c r="F458" s="72">
        <f>F459+F460+F461+F462+F463+F464</f>
        <v>25249.19</v>
      </c>
      <c r="G458" s="79">
        <f t="shared" si="28"/>
        <v>26.889446219382318</v>
      </c>
    </row>
    <row r="459" spans="1:11" ht="47.25" x14ac:dyDescent="0.25">
      <c r="A459" s="529"/>
      <c r="B459" s="530"/>
      <c r="C459" s="408" t="s">
        <v>456</v>
      </c>
      <c r="D459" s="408" t="s">
        <v>453</v>
      </c>
      <c r="E459" s="72">
        <v>0</v>
      </c>
      <c r="F459" s="72">
        <f>SUM(E459:E459)</f>
        <v>0</v>
      </c>
      <c r="G459" s="79"/>
    </row>
    <row r="460" spans="1:11" x14ac:dyDescent="0.25">
      <c r="A460" s="529"/>
      <c r="B460" s="530"/>
      <c r="C460" s="408" t="s">
        <v>75</v>
      </c>
      <c r="D460" s="408">
        <v>779</v>
      </c>
      <c r="E460" s="72">
        <v>93900</v>
      </c>
      <c r="F460" s="72">
        <v>25249.19</v>
      </c>
      <c r="G460" s="79">
        <f t="shared" si="28"/>
        <v>26.889446219382318</v>
      </c>
      <c r="K460" s="63">
        <v>2</v>
      </c>
    </row>
    <row r="461" spans="1:11" ht="31.5" x14ac:dyDescent="0.25">
      <c r="A461" s="529"/>
      <c r="B461" s="530"/>
      <c r="C461" s="408" t="s">
        <v>455</v>
      </c>
      <c r="D461" s="408" t="s">
        <v>453</v>
      </c>
      <c r="E461" s="72">
        <v>0</v>
      </c>
      <c r="F461" s="72">
        <f>SUM(E461:E461)</f>
        <v>0</v>
      </c>
      <c r="G461" s="79"/>
    </row>
    <row r="462" spans="1:11" ht="36.75" customHeight="1" x14ac:dyDescent="0.25">
      <c r="A462" s="529"/>
      <c r="B462" s="530"/>
      <c r="C462" s="408" t="s">
        <v>77</v>
      </c>
      <c r="D462" s="408" t="s">
        <v>453</v>
      </c>
      <c r="E462" s="72">
        <v>0</v>
      </c>
      <c r="F462" s="72">
        <f>SUM(E462:E462)</f>
        <v>0</v>
      </c>
      <c r="G462" s="79"/>
    </row>
    <row r="463" spans="1:11" ht="31.5" customHeight="1" x14ac:dyDescent="0.25">
      <c r="A463" s="529"/>
      <c r="B463" s="530"/>
      <c r="C463" s="408" t="s">
        <v>466</v>
      </c>
      <c r="D463" s="408" t="s">
        <v>453</v>
      </c>
      <c r="E463" s="72">
        <v>0</v>
      </c>
      <c r="F463" s="72">
        <f>SUM(E463:E463)</f>
        <v>0</v>
      </c>
      <c r="G463" s="79"/>
    </row>
    <row r="464" spans="1:11" ht="23.25" customHeight="1" x14ac:dyDescent="0.25">
      <c r="A464" s="527"/>
      <c r="B464" s="528"/>
      <c r="C464" s="408" t="s">
        <v>454</v>
      </c>
      <c r="D464" s="408" t="s">
        <v>453</v>
      </c>
      <c r="E464" s="72">
        <v>0</v>
      </c>
      <c r="F464" s="72">
        <f>SUM(E464:E464)</f>
        <v>0</v>
      </c>
      <c r="G464" s="79"/>
    </row>
    <row r="465" spans="1:11" ht="15.75" customHeight="1" x14ac:dyDescent="0.25">
      <c r="A465" s="526" t="s">
        <v>474</v>
      </c>
      <c r="B465" s="474" t="s">
        <v>473</v>
      </c>
      <c r="C465" s="407" t="s">
        <v>22</v>
      </c>
      <c r="D465" s="407">
        <v>779</v>
      </c>
      <c r="E465" s="72">
        <f>E466+E467+E468+E469+E470+E471</f>
        <v>90961.47</v>
      </c>
      <c r="F465" s="72">
        <f>F466+F467+F468+F469+F470+F471</f>
        <v>77197.399999999994</v>
      </c>
      <c r="G465" s="79">
        <f t="shared" si="28"/>
        <v>84.868241465314924</v>
      </c>
    </row>
    <row r="466" spans="1:11" ht="47.25" x14ac:dyDescent="0.25">
      <c r="A466" s="529"/>
      <c r="B466" s="530"/>
      <c r="C466" s="408" t="s">
        <v>456</v>
      </c>
      <c r="D466" s="408" t="s">
        <v>453</v>
      </c>
      <c r="E466" s="72">
        <v>0</v>
      </c>
      <c r="F466" s="72">
        <f>SUM(E466:E466)</f>
        <v>0</v>
      </c>
      <c r="G466" s="79"/>
    </row>
    <row r="467" spans="1:11" x14ac:dyDescent="0.25">
      <c r="A467" s="529"/>
      <c r="B467" s="530"/>
      <c r="C467" s="408" t="s">
        <v>75</v>
      </c>
      <c r="D467" s="408">
        <v>779</v>
      </c>
      <c r="E467" s="72">
        <v>90961.47</v>
      </c>
      <c r="F467" s="72">
        <v>77197.399999999994</v>
      </c>
      <c r="G467" s="79">
        <f t="shared" si="28"/>
        <v>84.868241465314924</v>
      </c>
      <c r="K467" s="63">
        <v>3</v>
      </c>
    </row>
    <row r="468" spans="1:11" ht="31.5" x14ac:dyDescent="0.25">
      <c r="A468" s="529"/>
      <c r="B468" s="530"/>
      <c r="C468" s="408" t="s">
        <v>455</v>
      </c>
      <c r="D468" s="408" t="s">
        <v>453</v>
      </c>
      <c r="E468" s="72">
        <v>0</v>
      </c>
      <c r="F468" s="72">
        <f>SUM(E468:E468)</f>
        <v>0</v>
      </c>
      <c r="G468" s="79"/>
    </row>
    <row r="469" spans="1:11" ht="32.25" customHeight="1" x14ac:dyDescent="0.25">
      <c r="A469" s="529"/>
      <c r="B469" s="530"/>
      <c r="C469" s="408" t="s">
        <v>77</v>
      </c>
      <c r="D469" s="408" t="s">
        <v>453</v>
      </c>
      <c r="E469" s="72">
        <v>0</v>
      </c>
      <c r="F469" s="72">
        <f>SUM(E469:E469)</f>
        <v>0</v>
      </c>
      <c r="G469" s="79"/>
    </row>
    <row r="470" spans="1:11" ht="31.5" customHeight="1" x14ac:dyDescent="0.25">
      <c r="A470" s="529"/>
      <c r="B470" s="530"/>
      <c r="C470" s="408" t="s">
        <v>466</v>
      </c>
      <c r="D470" s="408" t="s">
        <v>453</v>
      </c>
      <c r="E470" s="72">
        <v>0</v>
      </c>
      <c r="F470" s="72">
        <f>SUM(E470:E470)</f>
        <v>0</v>
      </c>
      <c r="G470" s="79"/>
    </row>
    <row r="471" spans="1:11" ht="18.75" customHeight="1" x14ac:dyDescent="0.25">
      <c r="A471" s="527"/>
      <c r="B471" s="528"/>
      <c r="C471" s="408" t="s">
        <v>454</v>
      </c>
      <c r="D471" s="408" t="s">
        <v>453</v>
      </c>
      <c r="E471" s="72">
        <v>0</v>
      </c>
      <c r="F471" s="72">
        <f>SUM(E471:E471)</f>
        <v>0</v>
      </c>
      <c r="G471" s="79"/>
    </row>
    <row r="472" spans="1:11" ht="15.75" customHeight="1" x14ac:dyDescent="0.25">
      <c r="A472" s="526" t="s">
        <v>472</v>
      </c>
      <c r="B472" s="474" t="s">
        <v>471</v>
      </c>
      <c r="C472" s="407" t="s">
        <v>22</v>
      </c>
      <c r="D472" s="407">
        <v>779</v>
      </c>
      <c r="E472" s="72">
        <f>E473+E474+E475+E476+E477</f>
        <v>2300</v>
      </c>
      <c r="F472" s="72">
        <f>F473+F474+F475+F476+F477</f>
        <v>2204</v>
      </c>
      <c r="G472" s="79">
        <f t="shared" ref="G472:G509" si="29">F472/E472*100</f>
        <v>95.826086956521735</v>
      </c>
    </row>
    <row r="473" spans="1:11" ht="47.25" x14ac:dyDescent="0.25">
      <c r="A473" s="529"/>
      <c r="B473" s="530"/>
      <c r="C473" s="408" t="s">
        <v>456</v>
      </c>
      <c r="D473" s="408" t="s">
        <v>453</v>
      </c>
      <c r="E473" s="72">
        <v>0</v>
      </c>
      <c r="F473" s="72">
        <f>SUM(E473:E473)</f>
        <v>0</v>
      </c>
      <c r="G473" s="79"/>
    </row>
    <row r="474" spans="1:11" x14ac:dyDescent="0.25">
      <c r="A474" s="529"/>
      <c r="B474" s="530"/>
      <c r="C474" s="408" t="s">
        <v>75</v>
      </c>
      <c r="D474" s="408">
        <v>779</v>
      </c>
      <c r="E474" s="72">
        <f>'[4]Приложение № 12'!J217</f>
        <v>2300</v>
      </c>
      <c r="F474" s="72">
        <v>2204</v>
      </c>
      <c r="G474" s="79">
        <f t="shared" si="29"/>
        <v>95.826086956521735</v>
      </c>
    </row>
    <row r="475" spans="1:11" ht="31.5" x14ac:dyDescent="0.25">
      <c r="A475" s="529"/>
      <c r="B475" s="530"/>
      <c r="C475" s="408" t="s">
        <v>455</v>
      </c>
      <c r="D475" s="408" t="s">
        <v>453</v>
      </c>
      <c r="E475" s="72">
        <v>0</v>
      </c>
      <c r="F475" s="72">
        <f>SUM(E475:E475)</f>
        <v>0</v>
      </c>
      <c r="G475" s="79"/>
    </row>
    <row r="476" spans="1:11" ht="33" customHeight="1" x14ac:dyDescent="0.25">
      <c r="A476" s="529"/>
      <c r="B476" s="530"/>
      <c r="C476" s="408" t="s">
        <v>77</v>
      </c>
      <c r="D476" s="408" t="s">
        <v>453</v>
      </c>
      <c r="E476" s="72">
        <v>0</v>
      </c>
      <c r="F476" s="72">
        <f>SUM(E476:E476)</f>
        <v>0</v>
      </c>
      <c r="G476" s="79"/>
    </row>
    <row r="477" spans="1:11" ht="32.25" customHeight="1" x14ac:dyDescent="0.25">
      <c r="A477" s="529"/>
      <c r="B477" s="530"/>
      <c r="C477" s="408" t="s">
        <v>466</v>
      </c>
      <c r="D477" s="408" t="s">
        <v>453</v>
      </c>
      <c r="E477" s="72">
        <v>0</v>
      </c>
      <c r="F477" s="72">
        <f>SUM(E477:E477)</f>
        <v>0</v>
      </c>
      <c r="G477" s="79"/>
    </row>
    <row r="478" spans="1:11" ht="21" customHeight="1" x14ac:dyDescent="0.25">
      <c r="A478" s="527"/>
      <c r="B478" s="528"/>
      <c r="C478" s="408" t="s">
        <v>454</v>
      </c>
      <c r="D478" s="408" t="s">
        <v>453</v>
      </c>
      <c r="E478" s="72">
        <v>0</v>
      </c>
      <c r="F478" s="72">
        <f>SUM(E478:E478)</f>
        <v>0</v>
      </c>
      <c r="G478" s="79"/>
    </row>
    <row r="479" spans="1:11" ht="15.75" customHeight="1" x14ac:dyDescent="0.25">
      <c r="A479" s="656" t="str">
        <f>'[4]Приложение № 12'!A218</f>
        <v>4.2.5</v>
      </c>
      <c r="B479" s="858" t="str">
        <f>'[4]Приложение № 12'!B218</f>
        <v xml:space="preserve">Предоставление из краевого бюджета субсидий подведомственному краевому государственному бюджетному учреждению "Хозяйственное управление администрации края" на иные цели, не связанные с возмещением нормативных затрат при оказании государственных услуг (выполнении работ) в соответствии с государственным заданием (Мероприятия по обеспечению требований пожарной безопасности в краевых государственных учреждениях Приморского края)
</v>
      </c>
      <c r="C479" s="407" t="s">
        <v>22</v>
      </c>
      <c r="D479" s="407">
        <v>779</v>
      </c>
      <c r="E479" s="72">
        <f>E480+E481+E482+E483+E484</f>
        <v>6500</v>
      </c>
      <c r="F479" s="72">
        <v>6499.5</v>
      </c>
      <c r="G479" s="79">
        <f t="shared" si="29"/>
        <v>99.992307692307691</v>
      </c>
    </row>
    <row r="480" spans="1:11" ht="33" customHeight="1" x14ac:dyDescent="0.25">
      <c r="A480" s="536"/>
      <c r="B480" s="657"/>
      <c r="C480" s="408" t="s">
        <v>456</v>
      </c>
      <c r="D480" s="408" t="s">
        <v>453</v>
      </c>
      <c r="E480" s="72">
        <v>0</v>
      </c>
      <c r="F480" s="72">
        <f>SUM(E480:E480)</f>
        <v>0</v>
      </c>
      <c r="G480" s="79"/>
    </row>
    <row r="481" spans="1:7" x14ac:dyDescent="0.25">
      <c r="A481" s="536"/>
      <c r="B481" s="657"/>
      <c r="C481" s="408" t="s">
        <v>75</v>
      </c>
      <c r="D481" s="408">
        <v>779</v>
      </c>
      <c r="E481" s="72">
        <v>6500</v>
      </c>
      <c r="F481" s="72">
        <f>'[4]Приложение № 12'!K218</f>
        <v>0</v>
      </c>
      <c r="G481" s="79">
        <f t="shared" si="29"/>
        <v>0</v>
      </c>
    </row>
    <row r="482" spans="1:7" ht="33" customHeight="1" x14ac:dyDescent="0.25">
      <c r="A482" s="536"/>
      <c r="B482" s="657"/>
      <c r="C482" s="408" t="s">
        <v>455</v>
      </c>
      <c r="D482" s="408" t="s">
        <v>453</v>
      </c>
      <c r="E482" s="72">
        <v>0</v>
      </c>
      <c r="F482" s="72">
        <f>SUM(E482:E482)</f>
        <v>0</v>
      </c>
      <c r="G482" s="79"/>
    </row>
    <row r="483" spans="1:7" ht="33" customHeight="1" x14ac:dyDescent="0.25">
      <c r="A483" s="536"/>
      <c r="B483" s="657"/>
      <c r="C483" s="408" t="s">
        <v>77</v>
      </c>
      <c r="D483" s="408" t="s">
        <v>453</v>
      </c>
      <c r="E483" s="72">
        <v>0</v>
      </c>
      <c r="F483" s="72">
        <f>SUM(E483:E483)</f>
        <v>0</v>
      </c>
      <c r="G483" s="79"/>
    </row>
    <row r="484" spans="1:7" ht="33" customHeight="1" x14ac:dyDescent="0.25">
      <c r="A484" s="536"/>
      <c r="B484" s="657"/>
      <c r="C484" s="408" t="s">
        <v>466</v>
      </c>
      <c r="D484" s="408" t="s">
        <v>453</v>
      </c>
      <c r="E484" s="72">
        <v>0</v>
      </c>
      <c r="F484" s="72">
        <f>SUM(E484:E484)</f>
        <v>0</v>
      </c>
      <c r="G484" s="79"/>
    </row>
    <row r="485" spans="1:7" ht="17.25" customHeight="1" x14ac:dyDescent="0.25">
      <c r="A485" s="536"/>
      <c r="B485" s="657"/>
      <c r="C485" s="408" t="s">
        <v>454</v>
      </c>
      <c r="D485" s="408" t="s">
        <v>453</v>
      </c>
      <c r="E485" s="72">
        <v>0</v>
      </c>
      <c r="F485" s="72">
        <f>SUM(E485:E485)</f>
        <v>0</v>
      </c>
      <c r="G485" s="79"/>
    </row>
    <row r="486" spans="1:7" ht="15.75" customHeight="1" x14ac:dyDescent="0.25">
      <c r="A486" s="674" t="str">
        <f>'[4]Приложение № 12'!A219</f>
        <v>4.2.6</v>
      </c>
      <c r="B486" s="855" t="str">
        <f>'[4]Приложение № 12'!B219</f>
        <v xml:space="preserve">Обеспечение деятельности подведомственного краевого государственного казенного учреждения "Представительство Администрации Приморского края при Правительстве Российской Федерации"
</v>
      </c>
      <c r="C486" s="74" t="s">
        <v>22</v>
      </c>
      <c r="D486" s="407">
        <v>779</v>
      </c>
      <c r="E486" s="72">
        <f>E487+E488+E489+E490+E491</f>
        <v>63912.25</v>
      </c>
      <c r="F486" s="72">
        <f>F487+F488+F489+F490+F491</f>
        <v>54566.99</v>
      </c>
      <c r="G486" s="79">
        <f t="shared" si="29"/>
        <v>85.377983094007789</v>
      </c>
    </row>
    <row r="487" spans="1:7" ht="47.25" x14ac:dyDescent="0.25">
      <c r="A487" s="675"/>
      <c r="B487" s="856"/>
      <c r="C487" s="373" t="s">
        <v>456</v>
      </c>
      <c r="D487" s="408" t="s">
        <v>453</v>
      </c>
      <c r="E487" s="72">
        <v>0</v>
      </c>
      <c r="F487" s="72">
        <f>SUM(E487:E487)</f>
        <v>0</v>
      </c>
      <c r="G487" s="79"/>
    </row>
    <row r="488" spans="1:7" x14ac:dyDescent="0.25">
      <c r="A488" s="675"/>
      <c r="B488" s="856"/>
      <c r="C488" s="373" t="s">
        <v>75</v>
      </c>
      <c r="D488" s="408">
        <v>779</v>
      </c>
      <c r="E488" s="72">
        <f>'[4]Приложение № 12'!J219</f>
        <v>63912.25</v>
      </c>
      <c r="F488" s="72">
        <v>54566.99</v>
      </c>
      <c r="G488" s="79">
        <f t="shared" si="29"/>
        <v>85.377983094007789</v>
      </c>
    </row>
    <row r="489" spans="1:7" ht="33" customHeight="1" x14ac:dyDescent="0.25">
      <c r="A489" s="675"/>
      <c r="B489" s="856"/>
      <c r="C489" s="373" t="s">
        <v>455</v>
      </c>
      <c r="D489" s="408" t="s">
        <v>453</v>
      </c>
      <c r="E489" s="72">
        <v>0</v>
      </c>
      <c r="F489" s="72">
        <f>SUM(E489:E489)</f>
        <v>0</v>
      </c>
      <c r="G489" s="79"/>
    </row>
    <row r="490" spans="1:7" ht="33" customHeight="1" x14ac:dyDescent="0.25">
      <c r="A490" s="675"/>
      <c r="B490" s="856"/>
      <c r="C490" s="373" t="s">
        <v>77</v>
      </c>
      <c r="D490" s="408" t="s">
        <v>453</v>
      </c>
      <c r="E490" s="72">
        <v>0</v>
      </c>
      <c r="F490" s="72">
        <f>SUM(E490:E490)</f>
        <v>0</v>
      </c>
      <c r="G490" s="79"/>
    </row>
    <row r="491" spans="1:7" ht="36.75" customHeight="1" x14ac:dyDescent="0.25">
      <c r="A491" s="675"/>
      <c r="B491" s="856"/>
      <c r="C491" s="373" t="s">
        <v>466</v>
      </c>
      <c r="D491" s="408" t="s">
        <v>453</v>
      </c>
      <c r="E491" s="72">
        <v>0</v>
      </c>
      <c r="F491" s="72">
        <f>SUM(E491:E491)</f>
        <v>0</v>
      </c>
      <c r="G491" s="79"/>
    </row>
    <row r="492" spans="1:7" ht="22.5" customHeight="1" x14ac:dyDescent="0.25">
      <c r="A492" s="676"/>
      <c r="B492" s="857"/>
      <c r="C492" s="373" t="s">
        <v>454</v>
      </c>
      <c r="D492" s="408" t="s">
        <v>453</v>
      </c>
      <c r="E492" s="72">
        <v>0</v>
      </c>
      <c r="F492" s="72">
        <f>SUM(E492:E492)</f>
        <v>0</v>
      </c>
      <c r="G492" s="79"/>
    </row>
    <row r="493" spans="1:7" x14ac:dyDescent="0.25">
      <c r="A493" s="656" t="s">
        <v>470</v>
      </c>
      <c r="B493" s="858" t="s">
        <v>469</v>
      </c>
      <c r="C493" s="407" t="s">
        <v>22</v>
      </c>
      <c r="D493" s="407">
        <v>779</v>
      </c>
      <c r="E493" s="72">
        <f>E494+E495+E496+E497+E498</f>
        <v>9042.58</v>
      </c>
      <c r="F493" s="72">
        <f>F494+F495+F496+F497+F498</f>
        <v>8646.07</v>
      </c>
      <c r="G493" s="79">
        <f t="shared" si="29"/>
        <v>95.615078882354368</v>
      </c>
    </row>
    <row r="494" spans="1:7" ht="33" customHeight="1" x14ac:dyDescent="0.25">
      <c r="A494" s="536"/>
      <c r="B494" s="657"/>
      <c r="C494" s="408" t="s">
        <v>456</v>
      </c>
      <c r="D494" s="408" t="s">
        <v>453</v>
      </c>
      <c r="E494" s="72">
        <v>0</v>
      </c>
      <c r="F494" s="72">
        <f>SUM(E494:E494)</f>
        <v>0</v>
      </c>
      <c r="G494" s="79"/>
    </row>
    <row r="495" spans="1:7" x14ac:dyDescent="0.25">
      <c r="A495" s="536"/>
      <c r="B495" s="657"/>
      <c r="C495" s="408" t="s">
        <v>75</v>
      </c>
      <c r="D495" s="408">
        <v>779</v>
      </c>
      <c r="E495" s="72">
        <v>9042.58</v>
      </c>
      <c r="F495" s="72">
        <v>8646.07</v>
      </c>
      <c r="G495" s="79">
        <f t="shared" si="29"/>
        <v>95.615078882354368</v>
      </c>
    </row>
    <row r="496" spans="1:7" ht="33" customHeight="1" x14ac:dyDescent="0.25">
      <c r="A496" s="536"/>
      <c r="B496" s="657"/>
      <c r="C496" s="408" t="s">
        <v>455</v>
      </c>
      <c r="D496" s="408" t="s">
        <v>453</v>
      </c>
      <c r="E496" s="72">
        <v>0</v>
      </c>
      <c r="F496" s="72">
        <f>SUM(E496:E496)</f>
        <v>0</v>
      </c>
      <c r="G496" s="79"/>
    </row>
    <row r="497" spans="1:11" ht="33" customHeight="1" x14ac:dyDescent="0.25">
      <c r="A497" s="536"/>
      <c r="B497" s="657"/>
      <c r="C497" s="408" t="s">
        <v>77</v>
      </c>
      <c r="D497" s="408" t="s">
        <v>453</v>
      </c>
      <c r="E497" s="72">
        <v>0</v>
      </c>
      <c r="F497" s="72">
        <f>SUM(E497:E497)</f>
        <v>0</v>
      </c>
      <c r="G497" s="79"/>
    </row>
    <row r="498" spans="1:11" ht="33" customHeight="1" x14ac:dyDescent="0.25">
      <c r="A498" s="536"/>
      <c r="B498" s="657"/>
      <c r="C498" s="408" t="s">
        <v>466</v>
      </c>
      <c r="D498" s="408" t="s">
        <v>453</v>
      </c>
      <c r="E498" s="72">
        <v>0</v>
      </c>
      <c r="F498" s="72">
        <f>SUM(E498:E498)</f>
        <v>0</v>
      </c>
      <c r="G498" s="79"/>
    </row>
    <row r="499" spans="1:11" ht="17.25" customHeight="1" x14ac:dyDescent="0.25">
      <c r="A499" s="536"/>
      <c r="B499" s="657"/>
      <c r="C499" s="408" t="s">
        <v>454</v>
      </c>
      <c r="D499" s="408" t="s">
        <v>453</v>
      </c>
      <c r="E499" s="72">
        <v>0</v>
      </c>
      <c r="F499" s="72">
        <f>SUM(E499:E499)</f>
        <v>0</v>
      </c>
      <c r="G499" s="79"/>
    </row>
    <row r="500" spans="1:11" ht="15.75" customHeight="1" x14ac:dyDescent="0.25">
      <c r="A500" s="545" t="s">
        <v>468</v>
      </c>
      <c r="B500" s="548" t="s">
        <v>467</v>
      </c>
      <c r="C500" s="407" t="s">
        <v>22</v>
      </c>
      <c r="D500" s="407">
        <v>779</v>
      </c>
      <c r="E500" s="73">
        <f>E501+E502+E503+E504+E505+E506</f>
        <v>1804.09</v>
      </c>
      <c r="F500" s="73">
        <f>F501+F502+F503+F504+F505+F506</f>
        <v>0</v>
      </c>
      <c r="G500" s="79">
        <f t="shared" si="29"/>
        <v>0</v>
      </c>
    </row>
    <row r="501" spans="1:11" ht="47.25" x14ac:dyDescent="0.25">
      <c r="A501" s="546"/>
      <c r="B501" s="549"/>
      <c r="C501" s="407" t="s">
        <v>456</v>
      </c>
      <c r="D501" s="407" t="s">
        <v>453</v>
      </c>
      <c r="E501" s="73">
        <f>E508</f>
        <v>0</v>
      </c>
      <c r="F501" s="73">
        <f>SUM(E501:E501)</f>
        <v>0</v>
      </c>
      <c r="G501" s="79"/>
    </row>
    <row r="502" spans="1:11" x14ac:dyDescent="0.25">
      <c r="A502" s="546"/>
      <c r="B502" s="549"/>
      <c r="C502" s="407" t="s">
        <v>75</v>
      </c>
      <c r="D502" s="407">
        <v>779</v>
      </c>
      <c r="E502" s="73">
        <f>SUM(E507)</f>
        <v>1804.09</v>
      </c>
      <c r="F502" s="73">
        <f>'[4]Приложение № 12'!K221</f>
        <v>0</v>
      </c>
      <c r="G502" s="79">
        <f t="shared" si="29"/>
        <v>0</v>
      </c>
    </row>
    <row r="503" spans="1:11" ht="31.5" x14ac:dyDescent="0.25">
      <c r="A503" s="546"/>
      <c r="B503" s="549"/>
      <c r="C503" s="407" t="s">
        <v>455</v>
      </c>
      <c r="D503" s="407" t="s">
        <v>453</v>
      </c>
      <c r="E503" s="73">
        <v>0</v>
      </c>
      <c r="F503" s="73">
        <f t="shared" ref="E503:F506" si="30">F510</f>
        <v>0</v>
      </c>
      <c r="G503" s="79"/>
    </row>
    <row r="504" spans="1:11" ht="47.25" x14ac:dyDescent="0.25">
      <c r="A504" s="546"/>
      <c r="B504" s="549"/>
      <c r="C504" s="407" t="s">
        <v>77</v>
      </c>
      <c r="D504" s="407" t="s">
        <v>453</v>
      </c>
      <c r="E504" s="73">
        <f t="shared" si="30"/>
        <v>0</v>
      </c>
      <c r="F504" s="73">
        <f t="shared" si="30"/>
        <v>0</v>
      </c>
      <c r="G504" s="79"/>
    </row>
    <row r="505" spans="1:11" ht="47.25" x14ac:dyDescent="0.25">
      <c r="A505" s="546"/>
      <c r="B505" s="549"/>
      <c r="C505" s="407" t="s">
        <v>466</v>
      </c>
      <c r="D505" s="407" t="s">
        <v>453</v>
      </c>
      <c r="E505" s="73">
        <f t="shared" si="30"/>
        <v>0</v>
      </c>
      <c r="F505" s="73">
        <f t="shared" si="30"/>
        <v>0</v>
      </c>
      <c r="G505" s="79"/>
    </row>
    <row r="506" spans="1:11" ht="31.5" x14ac:dyDescent="0.25">
      <c r="A506" s="547"/>
      <c r="B506" s="550"/>
      <c r="C506" s="407" t="s">
        <v>454</v>
      </c>
      <c r="D506" s="407" t="s">
        <v>453</v>
      </c>
      <c r="E506" s="73">
        <f t="shared" si="30"/>
        <v>0</v>
      </c>
      <c r="F506" s="73">
        <f t="shared" si="30"/>
        <v>0</v>
      </c>
      <c r="G506" s="79"/>
    </row>
    <row r="507" spans="1:11" ht="15.75" customHeight="1" x14ac:dyDescent="0.25">
      <c r="A507" s="674" t="str">
        <f>'[4]Приложение № 12'!A222</f>
        <v>4.3.2</v>
      </c>
      <c r="B507" s="474" t="str">
        <f>'[4]Приложение № 12'!B222</f>
        <v xml:space="preserve">Предоставление из краевого бюджета субсидии на иные цели ГБУ "Хозяйственное управление администрации края" (мероприятия по технологическому присоединению к сетям электроснабжения комплекса зданий в б. Боярин, о. Русский, г. Владивосток)
</v>
      </c>
      <c r="C507" s="407" t="s">
        <v>22</v>
      </c>
      <c r="D507" s="407">
        <v>779</v>
      </c>
      <c r="E507" s="72">
        <f>E508+E509+E510+E511+E512+E513</f>
        <v>1804.09</v>
      </c>
      <c r="F507" s="72">
        <f>F508+F509+F510+F511+F512+F513</f>
        <v>0</v>
      </c>
      <c r="G507" s="79">
        <f t="shared" si="29"/>
        <v>0</v>
      </c>
    </row>
    <row r="508" spans="1:11" ht="47.25" x14ac:dyDescent="0.25">
      <c r="A508" s="529"/>
      <c r="B508" s="530"/>
      <c r="C508" s="408" t="s">
        <v>456</v>
      </c>
      <c r="D508" s="408" t="s">
        <v>453</v>
      </c>
      <c r="E508" s="72">
        <v>0</v>
      </c>
      <c r="F508" s="72">
        <f>SUM(E508:E508)</f>
        <v>0</v>
      </c>
      <c r="G508" s="79"/>
    </row>
    <row r="509" spans="1:11" x14ac:dyDescent="0.25">
      <c r="A509" s="529"/>
      <c r="B509" s="530"/>
      <c r="C509" s="408" t="s">
        <v>75</v>
      </c>
      <c r="D509" s="408">
        <v>779</v>
      </c>
      <c r="E509" s="72">
        <v>1804.09</v>
      </c>
      <c r="F509" s="72">
        <f>'[4]Приложение № 12'!K222</f>
        <v>0</v>
      </c>
      <c r="G509" s="79">
        <f t="shared" si="29"/>
        <v>0</v>
      </c>
      <c r="K509" s="63">
        <v>4</v>
      </c>
    </row>
    <row r="510" spans="1:11" ht="31.5" x14ac:dyDescent="0.25">
      <c r="A510" s="529"/>
      <c r="B510" s="530"/>
      <c r="C510" s="408" t="s">
        <v>455</v>
      </c>
      <c r="D510" s="408" t="s">
        <v>453</v>
      </c>
      <c r="E510" s="72">
        <v>0</v>
      </c>
      <c r="F510" s="72">
        <f>SUM(E510:E510)</f>
        <v>0</v>
      </c>
      <c r="G510" s="79"/>
    </row>
    <row r="511" spans="1:11" ht="38.25" customHeight="1" x14ac:dyDescent="0.25">
      <c r="A511" s="529"/>
      <c r="B511" s="530"/>
      <c r="C511" s="373" t="s">
        <v>77</v>
      </c>
      <c r="D511" s="408" t="s">
        <v>453</v>
      </c>
      <c r="E511" s="72">
        <v>0</v>
      </c>
      <c r="F511" s="72">
        <f>SUM(E511:E511)</f>
        <v>0</v>
      </c>
      <c r="G511" s="79"/>
    </row>
    <row r="512" spans="1:11" ht="39.75" customHeight="1" x14ac:dyDescent="0.25">
      <c r="A512" s="529"/>
      <c r="B512" s="530"/>
      <c r="C512" s="373" t="s">
        <v>78</v>
      </c>
      <c r="D512" s="408" t="s">
        <v>453</v>
      </c>
      <c r="E512" s="72">
        <v>0</v>
      </c>
      <c r="F512" s="72">
        <f>SUM(E512:E512)</f>
        <v>0</v>
      </c>
      <c r="G512" s="79"/>
    </row>
    <row r="513" spans="1:19" ht="31.5" x14ac:dyDescent="0.25">
      <c r="A513" s="527"/>
      <c r="B513" s="528"/>
      <c r="C513" s="373" t="s">
        <v>454</v>
      </c>
      <c r="D513" s="408" t="s">
        <v>453</v>
      </c>
      <c r="E513" s="72">
        <v>0</v>
      </c>
      <c r="F513" s="72">
        <f>SUM(E513:E513)</f>
        <v>0</v>
      </c>
      <c r="G513" s="79"/>
    </row>
    <row r="514" spans="1:19" ht="15.75" customHeight="1" x14ac:dyDescent="0.25">
      <c r="A514" s="678" t="s">
        <v>56</v>
      </c>
      <c r="B514" s="863" t="s">
        <v>942</v>
      </c>
      <c r="C514" s="70" t="s">
        <v>22</v>
      </c>
      <c r="D514" s="70" t="s">
        <v>453</v>
      </c>
      <c r="E514" s="69">
        <f>E515+E516+E517+E518+E519+E520+E521</f>
        <v>14480</v>
      </c>
      <c r="F514" s="69">
        <f>F515+F516+F517+F518+F519+F520+F521</f>
        <v>14480</v>
      </c>
      <c r="G514" s="79">
        <f t="shared" ref="G514:G516" si="31">F514/E514*100</f>
        <v>100</v>
      </c>
      <c r="J514" s="349">
        <f>F514/E514*100</f>
        <v>100</v>
      </c>
    </row>
    <row r="515" spans="1:19" ht="48.75" customHeight="1" x14ac:dyDescent="0.25">
      <c r="A515" s="679"/>
      <c r="B515" s="864"/>
      <c r="C515" s="70" t="s">
        <v>456</v>
      </c>
      <c r="D515" s="70" t="s">
        <v>453</v>
      </c>
      <c r="E515" s="69">
        <v>0</v>
      </c>
      <c r="F515" s="69">
        <v>0</v>
      </c>
      <c r="G515" s="79"/>
      <c r="J515" s="349"/>
    </row>
    <row r="516" spans="1:19" x14ac:dyDescent="0.25">
      <c r="A516" s="679"/>
      <c r="B516" s="864"/>
      <c r="C516" s="678" t="s">
        <v>75</v>
      </c>
      <c r="D516" s="70">
        <v>789</v>
      </c>
      <c r="E516" s="69">
        <f>E524+E594+E622</f>
        <v>14480</v>
      </c>
      <c r="F516" s="69">
        <f>F524+F624</f>
        <v>14480</v>
      </c>
      <c r="G516" s="79">
        <f t="shared" si="31"/>
        <v>100</v>
      </c>
      <c r="J516" s="349">
        <f t="shared" ref="J516" si="32">F516/E516*100</f>
        <v>100</v>
      </c>
      <c r="S516" s="71"/>
    </row>
    <row r="517" spans="1:19" x14ac:dyDescent="0.25">
      <c r="A517" s="679"/>
      <c r="B517" s="864"/>
      <c r="C517" s="680"/>
      <c r="D517" s="70">
        <v>785</v>
      </c>
      <c r="E517" s="69">
        <v>0</v>
      </c>
      <c r="F517" s="69">
        <v>0</v>
      </c>
      <c r="G517" s="79"/>
      <c r="J517" s="349"/>
      <c r="S517" s="71"/>
    </row>
    <row r="518" spans="1:19" ht="33.75" customHeight="1" x14ac:dyDescent="0.25">
      <c r="A518" s="679"/>
      <c r="B518" s="864"/>
      <c r="C518" s="70" t="s">
        <v>455</v>
      </c>
      <c r="D518" s="70" t="s">
        <v>453</v>
      </c>
      <c r="E518" s="69">
        <v>0</v>
      </c>
      <c r="F518" s="69">
        <v>0</v>
      </c>
      <c r="G518" s="79"/>
      <c r="J518" s="349"/>
    </row>
    <row r="519" spans="1:19" ht="34.5" customHeight="1" x14ac:dyDescent="0.25">
      <c r="A519" s="679"/>
      <c r="B519" s="864"/>
      <c r="C519" s="70" t="s">
        <v>461</v>
      </c>
      <c r="D519" s="70" t="s">
        <v>453</v>
      </c>
      <c r="E519" s="69">
        <v>0</v>
      </c>
      <c r="F519" s="69">
        <v>0</v>
      </c>
      <c r="G519" s="79"/>
      <c r="J519" s="349"/>
    </row>
    <row r="520" spans="1:19" ht="47.25" x14ac:dyDescent="0.25">
      <c r="A520" s="679"/>
      <c r="B520" s="864"/>
      <c r="C520" s="70" t="s">
        <v>78</v>
      </c>
      <c r="D520" s="70" t="s">
        <v>453</v>
      </c>
      <c r="E520" s="69">
        <v>0</v>
      </c>
      <c r="F520" s="69">
        <v>0</v>
      </c>
      <c r="G520" s="79"/>
      <c r="J520" s="349"/>
    </row>
    <row r="521" spans="1:19" ht="31.5" x14ac:dyDescent="0.25">
      <c r="A521" s="680"/>
      <c r="B521" s="865"/>
      <c r="C521" s="70" t="s">
        <v>454</v>
      </c>
      <c r="D521" s="70" t="s">
        <v>453</v>
      </c>
      <c r="E521" s="69">
        <v>0</v>
      </c>
      <c r="F521" s="69">
        <v>0</v>
      </c>
      <c r="G521" s="79"/>
      <c r="J521" s="349"/>
    </row>
    <row r="522" spans="1:19" ht="15.75" hidden="1" customHeight="1" x14ac:dyDescent="0.25">
      <c r="A522" s="823" t="s">
        <v>465</v>
      </c>
      <c r="B522" s="859" t="s">
        <v>464</v>
      </c>
      <c r="C522" s="821" t="s">
        <v>22</v>
      </c>
      <c r="D522" s="824"/>
      <c r="E522" s="825">
        <f>SUM(E523:E528)</f>
        <v>0</v>
      </c>
      <c r="F522" s="825">
        <f>SUM(F523:F528)</f>
        <v>0</v>
      </c>
      <c r="G522" s="79"/>
    </row>
    <row r="523" spans="1:19" ht="47.25" hidden="1" customHeight="1" x14ac:dyDescent="0.25">
      <c r="A523" s="826"/>
      <c r="B523" s="860"/>
      <c r="C523" s="827" t="s">
        <v>463</v>
      </c>
      <c r="D523" s="821" t="s">
        <v>453</v>
      </c>
      <c r="E523" s="825">
        <v>0</v>
      </c>
      <c r="F523" s="825">
        <v>0</v>
      </c>
      <c r="G523" s="79"/>
    </row>
    <row r="524" spans="1:19" ht="15.75" hidden="1" customHeight="1" x14ac:dyDescent="0.25">
      <c r="A524" s="826"/>
      <c r="B524" s="860"/>
      <c r="C524" s="820" t="s">
        <v>75</v>
      </c>
      <c r="D524" s="824">
        <v>789</v>
      </c>
      <c r="E524" s="825">
        <f>E532+E539+E594</f>
        <v>0</v>
      </c>
      <c r="F524" s="825">
        <v>0</v>
      </c>
      <c r="G524" s="79"/>
    </row>
    <row r="525" spans="1:19" ht="15.75" hidden="1" customHeight="1" x14ac:dyDescent="0.25">
      <c r="A525" s="826"/>
      <c r="B525" s="860"/>
      <c r="C525" s="822"/>
      <c r="D525" s="824">
        <v>785</v>
      </c>
      <c r="E525" s="825">
        <v>0</v>
      </c>
      <c r="F525" s="825">
        <v>0</v>
      </c>
      <c r="G525" s="79"/>
    </row>
    <row r="526" spans="1:19" ht="36.75" hidden="1" customHeight="1" x14ac:dyDescent="0.25">
      <c r="A526" s="826"/>
      <c r="B526" s="860"/>
      <c r="C526" s="827" t="s">
        <v>462</v>
      </c>
      <c r="D526" s="821" t="s">
        <v>453</v>
      </c>
      <c r="E526" s="825">
        <v>0</v>
      </c>
      <c r="F526" s="825">
        <v>0</v>
      </c>
      <c r="G526" s="79"/>
    </row>
    <row r="527" spans="1:19" ht="48.75" hidden="1" customHeight="1" x14ac:dyDescent="0.25">
      <c r="A527" s="826"/>
      <c r="B527" s="860"/>
      <c r="C527" s="827" t="s">
        <v>461</v>
      </c>
      <c r="D527" s="821" t="s">
        <v>453</v>
      </c>
      <c r="E527" s="825">
        <v>0</v>
      </c>
      <c r="F527" s="825">
        <v>0</v>
      </c>
      <c r="G527" s="79"/>
    </row>
    <row r="528" spans="1:19" ht="47.25" hidden="1" customHeight="1" x14ac:dyDescent="0.25">
      <c r="A528" s="826"/>
      <c r="B528" s="860"/>
      <c r="C528" s="827" t="s">
        <v>460</v>
      </c>
      <c r="D528" s="821" t="s">
        <v>453</v>
      </c>
      <c r="E528" s="825">
        <v>0</v>
      </c>
      <c r="F528" s="825">
        <v>0</v>
      </c>
      <c r="G528" s="79"/>
    </row>
    <row r="529" spans="1:7" ht="30.75" hidden="1" customHeight="1" x14ac:dyDescent="0.25">
      <c r="A529" s="828"/>
      <c r="B529" s="861"/>
      <c r="C529" s="827" t="s">
        <v>459</v>
      </c>
      <c r="D529" s="821" t="s">
        <v>453</v>
      </c>
      <c r="E529" s="825">
        <v>0</v>
      </c>
      <c r="F529" s="825">
        <v>0</v>
      </c>
      <c r="G529" s="79"/>
    </row>
    <row r="530" spans="1:7" ht="15.75" hidden="1" customHeight="1" x14ac:dyDescent="0.25">
      <c r="A530" s="531" t="s">
        <v>238</v>
      </c>
      <c r="B530" s="681" t="s">
        <v>237</v>
      </c>
      <c r="C530" s="829" t="s">
        <v>22</v>
      </c>
      <c r="D530" s="829" t="s">
        <v>453</v>
      </c>
      <c r="E530" s="830">
        <v>0</v>
      </c>
      <c r="F530" s="830">
        <v>0</v>
      </c>
      <c r="G530" s="79"/>
    </row>
    <row r="531" spans="1:7" ht="48" hidden="1" customHeight="1" x14ac:dyDescent="0.25">
      <c r="A531" s="831"/>
      <c r="B531" s="739"/>
      <c r="C531" s="832" t="s">
        <v>463</v>
      </c>
      <c r="D531" s="829" t="s">
        <v>453</v>
      </c>
      <c r="E531" s="830">
        <v>0</v>
      </c>
      <c r="F531" s="830">
        <v>0</v>
      </c>
      <c r="G531" s="79"/>
    </row>
    <row r="532" spans="1:7" ht="15.75" hidden="1" customHeight="1" x14ac:dyDescent="0.25">
      <c r="A532" s="831"/>
      <c r="B532" s="739"/>
      <c r="C532" s="829" t="s">
        <v>75</v>
      </c>
      <c r="D532" s="829">
        <v>789</v>
      </c>
      <c r="E532" s="830">
        <v>0</v>
      </c>
      <c r="F532" s="830">
        <v>0</v>
      </c>
      <c r="G532" s="79"/>
    </row>
    <row r="533" spans="1:7" ht="31.5" hidden="1" customHeight="1" x14ac:dyDescent="0.25">
      <c r="A533" s="831"/>
      <c r="B533" s="739"/>
      <c r="C533" s="832" t="s">
        <v>462</v>
      </c>
      <c r="D533" s="829" t="s">
        <v>453</v>
      </c>
      <c r="E533" s="830">
        <v>0</v>
      </c>
      <c r="F533" s="830">
        <v>0</v>
      </c>
      <c r="G533" s="79"/>
    </row>
    <row r="534" spans="1:7" ht="33.75" hidden="1" customHeight="1" x14ac:dyDescent="0.25">
      <c r="A534" s="831"/>
      <c r="B534" s="739"/>
      <c r="C534" s="832" t="s">
        <v>461</v>
      </c>
      <c r="D534" s="829" t="s">
        <v>453</v>
      </c>
      <c r="E534" s="830">
        <v>0</v>
      </c>
      <c r="F534" s="830">
        <v>0</v>
      </c>
      <c r="G534" s="79"/>
    </row>
    <row r="535" spans="1:7" ht="32.25" hidden="1" customHeight="1" x14ac:dyDescent="0.25">
      <c r="A535" s="831"/>
      <c r="B535" s="739"/>
      <c r="C535" s="832" t="s">
        <v>460</v>
      </c>
      <c r="D535" s="829" t="s">
        <v>453</v>
      </c>
      <c r="E535" s="830">
        <v>0</v>
      </c>
      <c r="F535" s="830">
        <v>0</v>
      </c>
      <c r="G535" s="79"/>
    </row>
    <row r="536" spans="1:7" ht="27" hidden="1" customHeight="1" x14ac:dyDescent="0.25">
      <c r="A536" s="833"/>
      <c r="B536" s="740"/>
      <c r="C536" s="832" t="s">
        <v>459</v>
      </c>
      <c r="D536" s="829" t="s">
        <v>453</v>
      </c>
      <c r="E536" s="830">
        <v>0</v>
      </c>
      <c r="F536" s="830">
        <v>0</v>
      </c>
      <c r="G536" s="79"/>
    </row>
    <row r="537" spans="1:7" ht="15.75" hidden="1" customHeight="1" x14ac:dyDescent="0.25">
      <c r="A537" s="531" t="s">
        <v>231</v>
      </c>
      <c r="B537" s="681" t="s">
        <v>230</v>
      </c>
      <c r="C537" s="829" t="s">
        <v>22</v>
      </c>
      <c r="D537" s="829" t="s">
        <v>453</v>
      </c>
      <c r="E537" s="830">
        <f>E538+E539+E540+E541+E542+E543+E544</f>
        <v>0</v>
      </c>
      <c r="F537" s="425">
        <f>F538+F539+F540+F541+F542+F543+F544</f>
        <v>0</v>
      </c>
      <c r="G537" s="79"/>
    </row>
    <row r="538" spans="1:7" ht="48" hidden="1" customHeight="1" x14ac:dyDescent="0.25">
      <c r="A538" s="831"/>
      <c r="B538" s="739"/>
      <c r="C538" s="832" t="s">
        <v>463</v>
      </c>
      <c r="D538" s="829" t="s">
        <v>453</v>
      </c>
      <c r="E538" s="830">
        <v>0</v>
      </c>
      <c r="F538" s="425">
        <v>0</v>
      </c>
      <c r="G538" s="79"/>
    </row>
    <row r="539" spans="1:7" ht="15.75" hidden="1" customHeight="1" x14ac:dyDescent="0.25">
      <c r="A539" s="831"/>
      <c r="B539" s="739"/>
      <c r="C539" s="834" t="s">
        <v>75</v>
      </c>
      <c r="D539" s="835">
        <v>789</v>
      </c>
      <c r="E539" s="830">
        <v>0</v>
      </c>
      <c r="F539" s="425">
        <v>0</v>
      </c>
      <c r="G539" s="79"/>
    </row>
    <row r="540" spans="1:7" ht="15.75" hidden="1" customHeight="1" x14ac:dyDescent="0.25">
      <c r="A540" s="831"/>
      <c r="B540" s="739"/>
      <c r="C540" s="479"/>
      <c r="D540" s="835">
        <v>785</v>
      </c>
      <c r="E540" s="830">
        <v>0</v>
      </c>
      <c r="F540" s="425">
        <v>0</v>
      </c>
      <c r="G540" s="79"/>
    </row>
    <row r="541" spans="1:7" ht="31.5" hidden="1" customHeight="1" x14ac:dyDescent="0.25">
      <c r="A541" s="831"/>
      <c r="B541" s="739"/>
      <c r="C541" s="832" t="s">
        <v>462</v>
      </c>
      <c r="D541" s="829" t="s">
        <v>453</v>
      </c>
      <c r="E541" s="830">
        <v>0</v>
      </c>
      <c r="F541" s="425">
        <v>0</v>
      </c>
      <c r="G541" s="79"/>
    </row>
    <row r="542" spans="1:7" ht="37.5" hidden="1" customHeight="1" x14ac:dyDescent="0.25">
      <c r="A542" s="831"/>
      <c r="B542" s="739"/>
      <c r="C542" s="832" t="s">
        <v>461</v>
      </c>
      <c r="D542" s="829" t="s">
        <v>453</v>
      </c>
      <c r="E542" s="830">
        <v>0</v>
      </c>
      <c r="F542" s="425">
        <v>0</v>
      </c>
      <c r="G542" s="79"/>
    </row>
    <row r="543" spans="1:7" ht="35.25" hidden="1" customHeight="1" x14ac:dyDescent="0.25">
      <c r="A543" s="831"/>
      <c r="B543" s="739"/>
      <c r="C543" s="832" t="s">
        <v>460</v>
      </c>
      <c r="D543" s="829" t="s">
        <v>453</v>
      </c>
      <c r="E543" s="830">
        <v>0</v>
      </c>
      <c r="F543" s="425">
        <v>0</v>
      </c>
      <c r="G543" s="79"/>
    </row>
    <row r="544" spans="1:7" ht="25.5" hidden="1" customHeight="1" x14ac:dyDescent="0.25">
      <c r="A544" s="833"/>
      <c r="B544" s="740"/>
      <c r="C544" s="832" t="s">
        <v>459</v>
      </c>
      <c r="D544" s="829" t="s">
        <v>453</v>
      </c>
      <c r="E544" s="830">
        <v>0</v>
      </c>
      <c r="F544" s="425">
        <v>0</v>
      </c>
      <c r="G544" s="79"/>
    </row>
    <row r="545" spans="1:7" ht="15.75" hidden="1" customHeight="1" x14ac:dyDescent="0.25">
      <c r="A545" s="531" t="s">
        <v>219</v>
      </c>
      <c r="B545" s="681" t="s">
        <v>228</v>
      </c>
      <c r="C545" s="829" t="s">
        <v>22</v>
      </c>
      <c r="D545" s="829">
        <v>789</v>
      </c>
      <c r="E545" s="830">
        <v>0</v>
      </c>
      <c r="F545" s="425">
        <v>0</v>
      </c>
      <c r="G545" s="79"/>
    </row>
    <row r="546" spans="1:7" ht="46.5" hidden="1" customHeight="1" x14ac:dyDescent="0.25">
      <c r="A546" s="831"/>
      <c r="B546" s="739"/>
      <c r="C546" s="832" t="s">
        <v>463</v>
      </c>
      <c r="D546" s="829" t="s">
        <v>453</v>
      </c>
      <c r="E546" s="830">
        <v>0</v>
      </c>
      <c r="F546" s="425">
        <v>0</v>
      </c>
      <c r="G546" s="79"/>
    </row>
    <row r="547" spans="1:7" ht="15.75" hidden="1" customHeight="1" x14ac:dyDescent="0.25">
      <c r="A547" s="831"/>
      <c r="B547" s="739"/>
      <c r="C547" s="829" t="s">
        <v>75</v>
      </c>
      <c r="D547" s="829">
        <v>789</v>
      </c>
      <c r="E547" s="830">
        <v>0</v>
      </c>
      <c r="F547" s="425">
        <v>0</v>
      </c>
      <c r="G547" s="79"/>
    </row>
    <row r="548" spans="1:7" ht="30.75" hidden="1" customHeight="1" x14ac:dyDescent="0.25">
      <c r="A548" s="831"/>
      <c r="B548" s="739"/>
      <c r="C548" s="832" t="s">
        <v>462</v>
      </c>
      <c r="D548" s="829" t="s">
        <v>453</v>
      </c>
      <c r="E548" s="830">
        <v>0</v>
      </c>
      <c r="F548" s="425">
        <v>0</v>
      </c>
      <c r="G548" s="79"/>
    </row>
    <row r="549" spans="1:7" ht="38.25" hidden="1" customHeight="1" x14ac:dyDescent="0.25">
      <c r="A549" s="831"/>
      <c r="B549" s="739"/>
      <c r="C549" s="832" t="s">
        <v>461</v>
      </c>
      <c r="D549" s="829" t="s">
        <v>453</v>
      </c>
      <c r="E549" s="830">
        <v>0</v>
      </c>
      <c r="F549" s="425">
        <v>0</v>
      </c>
      <c r="G549" s="79"/>
    </row>
    <row r="550" spans="1:7" ht="33.75" hidden="1" customHeight="1" x14ac:dyDescent="0.25">
      <c r="A550" s="831"/>
      <c r="B550" s="739"/>
      <c r="C550" s="832" t="s">
        <v>460</v>
      </c>
      <c r="D550" s="829" t="s">
        <v>453</v>
      </c>
      <c r="E550" s="830">
        <v>0</v>
      </c>
      <c r="F550" s="425">
        <v>0</v>
      </c>
      <c r="G550" s="79"/>
    </row>
    <row r="551" spans="1:7" ht="22.5" hidden="1" customHeight="1" x14ac:dyDescent="0.25">
      <c r="A551" s="833"/>
      <c r="B551" s="740"/>
      <c r="C551" s="832" t="s">
        <v>459</v>
      </c>
      <c r="D551" s="829" t="s">
        <v>453</v>
      </c>
      <c r="E551" s="830">
        <v>0</v>
      </c>
      <c r="F551" s="425">
        <v>0</v>
      </c>
      <c r="G551" s="79"/>
    </row>
    <row r="552" spans="1:7" ht="15.75" hidden="1" customHeight="1" x14ac:dyDescent="0.25">
      <c r="A552" s="836" t="s">
        <v>215</v>
      </c>
      <c r="B552" s="681" t="s">
        <v>227</v>
      </c>
      <c r="C552" s="829" t="s">
        <v>22</v>
      </c>
      <c r="D552" s="829">
        <v>789</v>
      </c>
      <c r="E552" s="830">
        <v>0</v>
      </c>
      <c r="F552" s="425">
        <v>0</v>
      </c>
      <c r="G552" s="79"/>
    </row>
    <row r="553" spans="1:7" ht="51.75" hidden="1" customHeight="1" x14ac:dyDescent="0.25">
      <c r="A553" s="837"/>
      <c r="B553" s="739"/>
      <c r="C553" s="832" t="s">
        <v>463</v>
      </c>
      <c r="D553" s="829" t="s">
        <v>453</v>
      </c>
      <c r="E553" s="830">
        <v>0</v>
      </c>
      <c r="F553" s="425">
        <v>0</v>
      </c>
      <c r="G553" s="79"/>
    </row>
    <row r="554" spans="1:7" ht="21" hidden="1" customHeight="1" x14ac:dyDescent="0.25">
      <c r="A554" s="837"/>
      <c r="B554" s="739"/>
      <c r="C554" s="829" t="s">
        <v>75</v>
      </c>
      <c r="D554" s="829">
        <v>789</v>
      </c>
      <c r="E554" s="830">
        <v>0</v>
      </c>
      <c r="F554" s="425">
        <v>0</v>
      </c>
      <c r="G554" s="79"/>
    </row>
    <row r="555" spans="1:7" ht="31.5" hidden="1" customHeight="1" x14ac:dyDescent="0.25">
      <c r="A555" s="837"/>
      <c r="B555" s="739"/>
      <c r="C555" s="832" t="s">
        <v>455</v>
      </c>
      <c r="D555" s="829" t="s">
        <v>453</v>
      </c>
      <c r="E555" s="830">
        <v>0</v>
      </c>
      <c r="F555" s="425">
        <v>0</v>
      </c>
      <c r="G555" s="79"/>
    </row>
    <row r="556" spans="1:7" ht="33.75" hidden="1" customHeight="1" x14ac:dyDescent="0.25">
      <c r="A556" s="837"/>
      <c r="B556" s="739"/>
      <c r="C556" s="832" t="s">
        <v>461</v>
      </c>
      <c r="D556" s="829" t="s">
        <v>453</v>
      </c>
      <c r="E556" s="830">
        <v>0</v>
      </c>
      <c r="F556" s="425">
        <v>0</v>
      </c>
      <c r="G556" s="79"/>
    </row>
    <row r="557" spans="1:7" ht="33.75" hidden="1" customHeight="1" x14ac:dyDescent="0.25">
      <c r="A557" s="837"/>
      <c r="B557" s="739"/>
      <c r="C557" s="832" t="s">
        <v>460</v>
      </c>
      <c r="D557" s="829" t="s">
        <v>453</v>
      </c>
      <c r="E557" s="830">
        <v>0</v>
      </c>
      <c r="F557" s="425">
        <v>0</v>
      </c>
      <c r="G557" s="79"/>
    </row>
    <row r="558" spans="1:7" ht="23.25" hidden="1" customHeight="1" x14ac:dyDescent="0.25">
      <c r="A558" s="838"/>
      <c r="B558" s="740"/>
      <c r="C558" s="832" t="s">
        <v>459</v>
      </c>
      <c r="D558" s="829" t="s">
        <v>453</v>
      </c>
      <c r="E558" s="830">
        <v>0</v>
      </c>
      <c r="F558" s="425">
        <v>0</v>
      </c>
      <c r="G558" s="79"/>
    </row>
    <row r="559" spans="1:7" ht="15.75" hidden="1" customHeight="1" x14ac:dyDescent="0.25">
      <c r="A559" s="531" t="s">
        <v>226</v>
      </c>
      <c r="B559" s="681" t="s">
        <v>225</v>
      </c>
      <c r="C559" s="829" t="s">
        <v>22</v>
      </c>
      <c r="D559" s="829">
        <v>789</v>
      </c>
      <c r="E559" s="830">
        <v>0</v>
      </c>
      <c r="F559" s="425">
        <v>0</v>
      </c>
      <c r="G559" s="79"/>
    </row>
    <row r="560" spans="1:7" ht="48" hidden="1" customHeight="1" x14ac:dyDescent="0.25">
      <c r="A560" s="831"/>
      <c r="B560" s="739"/>
      <c r="C560" s="832" t="s">
        <v>463</v>
      </c>
      <c r="D560" s="829" t="s">
        <v>453</v>
      </c>
      <c r="E560" s="830">
        <v>0</v>
      </c>
      <c r="F560" s="425">
        <v>0</v>
      </c>
      <c r="G560" s="79"/>
    </row>
    <row r="561" spans="1:7" ht="15.75" hidden="1" customHeight="1" x14ac:dyDescent="0.25">
      <c r="A561" s="831"/>
      <c r="B561" s="739"/>
      <c r="C561" s="829" t="s">
        <v>75</v>
      </c>
      <c r="D561" s="829">
        <v>789</v>
      </c>
      <c r="E561" s="830">
        <v>0</v>
      </c>
      <c r="F561" s="425">
        <v>0</v>
      </c>
      <c r="G561" s="79"/>
    </row>
    <row r="562" spans="1:7" ht="34.5" hidden="1" customHeight="1" x14ac:dyDescent="0.25">
      <c r="A562" s="831"/>
      <c r="B562" s="739"/>
      <c r="C562" s="832" t="s">
        <v>462</v>
      </c>
      <c r="D562" s="829" t="s">
        <v>453</v>
      </c>
      <c r="E562" s="830">
        <v>0</v>
      </c>
      <c r="F562" s="425">
        <v>0</v>
      </c>
      <c r="G562" s="79"/>
    </row>
    <row r="563" spans="1:7" ht="47.25" hidden="1" customHeight="1" x14ac:dyDescent="0.25">
      <c r="A563" s="831"/>
      <c r="B563" s="739"/>
      <c r="C563" s="829" t="s">
        <v>77</v>
      </c>
      <c r="D563" s="829" t="s">
        <v>453</v>
      </c>
      <c r="E563" s="830">
        <v>0</v>
      </c>
      <c r="F563" s="425">
        <v>0</v>
      </c>
      <c r="G563" s="79"/>
    </row>
    <row r="564" spans="1:7" ht="37.5" hidden="1" customHeight="1" x14ac:dyDescent="0.25">
      <c r="A564" s="831"/>
      <c r="B564" s="739"/>
      <c r="C564" s="829" t="s">
        <v>78</v>
      </c>
      <c r="D564" s="829" t="s">
        <v>453</v>
      </c>
      <c r="E564" s="830">
        <v>0</v>
      </c>
      <c r="F564" s="425">
        <v>0</v>
      </c>
      <c r="G564" s="79"/>
    </row>
    <row r="565" spans="1:7" ht="25.5" hidden="1" customHeight="1" x14ac:dyDescent="0.25">
      <c r="A565" s="833"/>
      <c r="B565" s="740"/>
      <c r="C565" s="829" t="s">
        <v>454</v>
      </c>
      <c r="D565" s="829" t="s">
        <v>453</v>
      </c>
      <c r="E565" s="830">
        <v>0</v>
      </c>
      <c r="F565" s="425">
        <v>0</v>
      </c>
      <c r="G565" s="79"/>
    </row>
    <row r="566" spans="1:7" ht="15.75" hidden="1" customHeight="1" x14ac:dyDescent="0.25">
      <c r="A566" s="531" t="s">
        <v>224</v>
      </c>
      <c r="B566" s="681" t="s">
        <v>223</v>
      </c>
      <c r="C566" s="829" t="s">
        <v>22</v>
      </c>
      <c r="D566" s="829">
        <v>789</v>
      </c>
      <c r="E566" s="830">
        <v>0</v>
      </c>
      <c r="F566" s="425">
        <v>0</v>
      </c>
      <c r="G566" s="79"/>
    </row>
    <row r="567" spans="1:7" ht="49.5" hidden="1" customHeight="1" x14ac:dyDescent="0.25">
      <c r="A567" s="831"/>
      <c r="B567" s="739"/>
      <c r="C567" s="832" t="s">
        <v>463</v>
      </c>
      <c r="D567" s="829" t="s">
        <v>453</v>
      </c>
      <c r="E567" s="830">
        <v>0</v>
      </c>
      <c r="F567" s="425">
        <v>0</v>
      </c>
      <c r="G567" s="79"/>
    </row>
    <row r="568" spans="1:7" ht="15.75" hidden="1" customHeight="1" x14ac:dyDescent="0.25">
      <c r="A568" s="831"/>
      <c r="B568" s="739"/>
      <c r="C568" s="829" t="s">
        <v>75</v>
      </c>
      <c r="D568" s="829">
        <v>789</v>
      </c>
      <c r="E568" s="830">
        <v>0</v>
      </c>
      <c r="F568" s="425">
        <v>0</v>
      </c>
      <c r="G568" s="79"/>
    </row>
    <row r="569" spans="1:7" ht="34.5" hidden="1" customHeight="1" x14ac:dyDescent="0.25">
      <c r="A569" s="831"/>
      <c r="B569" s="739"/>
      <c r="C569" s="832" t="s">
        <v>462</v>
      </c>
      <c r="D569" s="829" t="s">
        <v>453</v>
      </c>
      <c r="E569" s="830">
        <v>0</v>
      </c>
      <c r="F569" s="425">
        <v>0</v>
      </c>
      <c r="G569" s="79"/>
    </row>
    <row r="570" spans="1:7" ht="40.5" hidden="1" customHeight="1" x14ac:dyDescent="0.25">
      <c r="A570" s="831"/>
      <c r="B570" s="739"/>
      <c r="C570" s="832" t="s">
        <v>461</v>
      </c>
      <c r="D570" s="829" t="s">
        <v>453</v>
      </c>
      <c r="E570" s="830">
        <v>0</v>
      </c>
      <c r="F570" s="425">
        <v>0</v>
      </c>
      <c r="G570" s="79"/>
    </row>
    <row r="571" spans="1:7" ht="34.5" hidden="1" customHeight="1" x14ac:dyDescent="0.25">
      <c r="A571" s="831"/>
      <c r="B571" s="739"/>
      <c r="C571" s="832" t="s">
        <v>460</v>
      </c>
      <c r="D571" s="829" t="s">
        <v>453</v>
      </c>
      <c r="E571" s="830">
        <v>0</v>
      </c>
      <c r="F571" s="425">
        <v>0</v>
      </c>
      <c r="G571" s="79"/>
    </row>
    <row r="572" spans="1:7" ht="25.5" hidden="1" customHeight="1" x14ac:dyDescent="0.25">
      <c r="A572" s="833"/>
      <c r="B572" s="740"/>
      <c r="C572" s="832" t="s">
        <v>459</v>
      </c>
      <c r="D572" s="829" t="s">
        <v>453</v>
      </c>
      <c r="E572" s="830">
        <v>0</v>
      </c>
      <c r="F572" s="425">
        <v>0</v>
      </c>
      <c r="G572" s="79"/>
    </row>
    <row r="573" spans="1:7" ht="15.75" hidden="1" customHeight="1" x14ac:dyDescent="0.25">
      <c r="A573" s="531" t="s">
        <v>222</v>
      </c>
      <c r="B573" s="681" t="s">
        <v>221</v>
      </c>
      <c r="C573" s="829" t="s">
        <v>22</v>
      </c>
      <c r="D573" s="829">
        <v>785</v>
      </c>
      <c r="E573" s="830">
        <v>0</v>
      </c>
      <c r="F573" s="425">
        <f>F575+F579</f>
        <v>0</v>
      </c>
      <c r="G573" s="79"/>
    </row>
    <row r="574" spans="1:7" ht="48.75" hidden="1" customHeight="1" x14ac:dyDescent="0.25">
      <c r="A574" s="831"/>
      <c r="B574" s="739"/>
      <c r="C574" s="832" t="s">
        <v>463</v>
      </c>
      <c r="D574" s="829" t="s">
        <v>453</v>
      </c>
      <c r="E574" s="830">
        <v>0</v>
      </c>
      <c r="F574" s="425">
        <v>0</v>
      </c>
      <c r="G574" s="79"/>
    </row>
    <row r="575" spans="1:7" ht="15.75" hidden="1" customHeight="1" x14ac:dyDescent="0.25">
      <c r="A575" s="831"/>
      <c r="B575" s="739"/>
      <c r="C575" s="829" t="s">
        <v>75</v>
      </c>
      <c r="D575" s="829">
        <v>785</v>
      </c>
      <c r="E575" s="830">
        <v>0</v>
      </c>
      <c r="F575" s="425">
        <v>0</v>
      </c>
      <c r="G575" s="79"/>
    </row>
    <row r="576" spans="1:7" ht="32.25" hidden="1" customHeight="1" x14ac:dyDescent="0.25">
      <c r="A576" s="831"/>
      <c r="B576" s="739"/>
      <c r="C576" s="832" t="s">
        <v>462</v>
      </c>
      <c r="D576" s="829" t="s">
        <v>453</v>
      </c>
      <c r="E576" s="830">
        <v>0</v>
      </c>
      <c r="F576" s="425">
        <v>0</v>
      </c>
      <c r="G576" s="79"/>
    </row>
    <row r="577" spans="1:7" ht="36" hidden="1" customHeight="1" x14ac:dyDescent="0.25">
      <c r="A577" s="831"/>
      <c r="B577" s="739"/>
      <c r="C577" s="832" t="s">
        <v>461</v>
      </c>
      <c r="D577" s="829" t="s">
        <v>453</v>
      </c>
      <c r="E577" s="830">
        <v>0</v>
      </c>
      <c r="F577" s="425">
        <v>0</v>
      </c>
      <c r="G577" s="79"/>
    </row>
    <row r="578" spans="1:7" ht="34.5" hidden="1" customHeight="1" x14ac:dyDescent="0.25">
      <c r="A578" s="831"/>
      <c r="B578" s="739"/>
      <c r="C578" s="832" t="s">
        <v>460</v>
      </c>
      <c r="D578" s="829" t="s">
        <v>453</v>
      </c>
      <c r="E578" s="830">
        <v>0</v>
      </c>
      <c r="F578" s="425">
        <v>0</v>
      </c>
      <c r="G578" s="79"/>
    </row>
    <row r="579" spans="1:7" ht="24" hidden="1" customHeight="1" x14ac:dyDescent="0.25">
      <c r="A579" s="833"/>
      <c r="B579" s="740"/>
      <c r="C579" s="832" t="s">
        <v>459</v>
      </c>
      <c r="D579" s="829" t="s">
        <v>453</v>
      </c>
      <c r="E579" s="830">
        <v>0</v>
      </c>
      <c r="F579" s="425">
        <v>0</v>
      </c>
      <c r="G579" s="79"/>
    </row>
    <row r="580" spans="1:7" ht="15.75" hidden="1" customHeight="1" x14ac:dyDescent="0.25">
      <c r="A580" s="531" t="s">
        <v>210</v>
      </c>
      <c r="B580" s="681" t="s">
        <v>209</v>
      </c>
      <c r="C580" s="829" t="s">
        <v>22</v>
      </c>
      <c r="D580" s="829">
        <v>779</v>
      </c>
      <c r="E580" s="830">
        <v>0</v>
      </c>
      <c r="F580" s="425">
        <v>0</v>
      </c>
      <c r="G580" s="79"/>
    </row>
    <row r="581" spans="1:7" ht="47.25" hidden="1" customHeight="1" x14ac:dyDescent="0.25">
      <c r="A581" s="831"/>
      <c r="B581" s="739"/>
      <c r="C581" s="829" t="s">
        <v>456</v>
      </c>
      <c r="D581" s="829" t="s">
        <v>453</v>
      </c>
      <c r="E581" s="830">
        <v>0</v>
      </c>
      <c r="F581" s="425">
        <v>0</v>
      </c>
      <c r="G581" s="79"/>
    </row>
    <row r="582" spans="1:7" ht="15.75" hidden="1" customHeight="1" x14ac:dyDescent="0.25">
      <c r="A582" s="831"/>
      <c r="B582" s="739"/>
      <c r="C582" s="829" t="s">
        <v>75</v>
      </c>
      <c r="D582" s="829">
        <v>779</v>
      </c>
      <c r="E582" s="830">
        <v>0</v>
      </c>
      <c r="F582" s="425">
        <v>0</v>
      </c>
      <c r="G582" s="79"/>
    </row>
    <row r="583" spans="1:7" ht="31.5" hidden="1" customHeight="1" x14ac:dyDescent="0.25">
      <c r="A583" s="831"/>
      <c r="B583" s="739"/>
      <c r="C583" s="829" t="s">
        <v>455</v>
      </c>
      <c r="D583" s="829" t="s">
        <v>453</v>
      </c>
      <c r="E583" s="830">
        <v>0</v>
      </c>
      <c r="F583" s="425">
        <v>0</v>
      </c>
      <c r="G583" s="79"/>
    </row>
    <row r="584" spans="1:7" ht="47.25" hidden="1" customHeight="1" x14ac:dyDescent="0.25">
      <c r="A584" s="831"/>
      <c r="B584" s="739"/>
      <c r="C584" s="829" t="s">
        <v>77</v>
      </c>
      <c r="D584" s="829" t="s">
        <v>453</v>
      </c>
      <c r="E584" s="830">
        <v>0</v>
      </c>
      <c r="F584" s="425">
        <v>0</v>
      </c>
      <c r="G584" s="79"/>
    </row>
    <row r="585" spans="1:7" ht="47.25" hidden="1" customHeight="1" x14ac:dyDescent="0.25">
      <c r="A585" s="831"/>
      <c r="B585" s="739"/>
      <c r="C585" s="829" t="s">
        <v>78</v>
      </c>
      <c r="D585" s="829" t="s">
        <v>453</v>
      </c>
      <c r="E585" s="830">
        <v>0</v>
      </c>
      <c r="F585" s="425">
        <v>0</v>
      </c>
      <c r="G585" s="79"/>
    </row>
    <row r="586" spans="1:7" ht="31.5" hidden="1" customHeight="1" x14ac:dyDescent="0.25">
      <c r="A586" s="833"/>
      <c r="B586" s="740"/>
      <c r="C586" s="829" t="s">
        <v>454</v>
      </c>
      <c r="D586" s="829" t="s">
        <v>453</v>
      </c>
      <c r="E586" s="830">
        <v>0</v>
      </c>
      <c r="F586" s="425">
        <v>0</v>
      </c>
      <c r="G586" s="79"/>
    </row>
    <row r="587" spans="1:7" ht="15.75" hidden="1" customHeight="1" x14ac:dyDescent="0.25">
      <c r="A587" s="531" t="s">
        <v>207</v>
      </c>
      <c r="B587" s="719" t="s">
        <v>206</v>
      </c>
      <c r="C587" s="829" t="s">
        <v>22</v>
      </c>
      <c r="D587" s="829">
        <v>779</v>
      </c>
      <c r="E587" s="830">
        <v>0</v>
      </c>
      <c r="F587" s="425">
        <v>0</v>
      </c>
      <c r="G587" s="79"/>
    </row>
    <row r="588" spans="1:7" ht="47.25" hidden="1" customHeight="1" x14ac:dyDescent="0.25">
      <c r="A588" s="831"/>
      <c r="B588" s="739"/>
      <c r="C588" s="829" t="s">
        <v>456</v>
      </c>
      <c r="D588" s="829" t="s">
        <v>453</v>
      </c>
      <c r="E588" s="830">
        <v>0</v>
      </c>
      <c r="F588" s="425">
        <v>0</v>
      </c>
      <c r="G588" s="79"/>
    </row>
    <row r="589" spans="1:7" ht="15.75" hidden="1" customHeight="1" x14ac:dyDescent="0.25">
      <c r="A589" s="831"/>
      <c r="B589" s="739"/>
      <c r="C589" s="829" t="s">
        <v>75</v>
      </c>
      <c r="D589" s="829">
        <v>779</v>
      </c>
      <c r="E589" s="830">
        <v>0</v>
      </c>
      <c r="F589" s="425">
        <v>0</v>
      </c>
      <c r="G589" s="79"/>
    </row>
    <row r="590" spans="1:7" ht="31.5" hidden="1" customHeight="1" x14ac:dyDescent="0.25">
      <c r="A590" s="831"/>
      <c r="B590" s="739"/>
      <c r="C590" s="829" t="s">
        <v>455</v>
      </c>
      <c r="D590" s="829" t="s">
        <v>453</v>
      </c>
      <c r="E590" s="830">
        <v>0</v>
      </c>
      <c r="F590" s="425">
        <v>0</v>
      </c>
      <c r="G590" s="79"/>
    </row>
    <row r="591" spans="1:7" ht="47.25" hidden="1" customHeight="1" x14ac:dyDescent="0.25">
      <c r="A591" s="831"/>
      <c r="B591" s="739"/>
      <c r="C591" s="829" t="s">
        <v>77</v>
      </c>
      <c r="D591" s="829" t="s">
        <v>453</v>
      </c>
      <c r="E591" s="830">
        <v>0</v>
      </c>
      <c r="F591" s="425">
        <v>0</v>
      </c>
      <c r="G591" s="79"/>
    </row>
    <row r="592" spans="1:7" ht="47.25" hidden="1" customHeight="1" x14ac:dyDescent="0.25">
      <c r="A592" s="831"/>
      <c r="B592" s="739"/>
      <c r="C592" s="829" t="s">
        <v>78</v>
      </c>
      <c r="D592" s="829" t="s">
        <v>453</v>
      </c>
      <c r="E592" s="830">
        <v>0</v>
      </c>
      <c r="F592" s="425">
        <v>0</v>
      </c>
      <c r="G592" s="79"/>
    </row>
    <row r="593" spans="1:7" ht="31.5" hidden="1" customHeight="1" x14ac:dyDescent="0.25">
      <c r="A593" s="833"/>
      <c r="B593" s="740"/>
      <c r="C593" s="829" t="s">
        <v>454</v>
      </c>
      <c r="D593" s="829" t="s">
        <v>453</v>
      </c>
      <c r="E593" s="830">
        <v>0</v>
      </c>
      <c r="F593" s="425">
        <v>0</v>
      </c>
      <c r="G593" s="79"/>
    </row>
    <row r="594" spans="1:7" ht="15.75" hidden="1" customHeight="1" x14ac:dyDescent="0.25">
      <c r="A594" s="836" t="s">
        <v>204</v>
      </c>
      <c r="B594" s="681" t="s">
        <v>203</v>
      </c>
      <c r="C594" s="829" t="s">
        <v>22</v>
      </c>
      <c r="D594" s="829">
        <v>789</v>
      </c>
      <c r="E594" s="830">
        <v>0</v>
      </c>
      <c r="F594" s="425">
        <v>0</v>
      </c>
      <c r="G594" s="79"/>
    </row>
    <row r="595" spans="1:7" ht="47.25" hidden="1" customHeight="1" x14ac:dyDescent="0.25">
      <c r="A595" s="837"/>
      <c r="B595" s="739"/>
      <c r="C595" s="829" t="s">
        <v>456</v>
      </c>
      <c r="D595" s="829" t="s">
        <v>453</v>
      </c>
      <c r="E595" s="830">
        <v>0</v>
      </c>
      <c r="F595" s="425">
        <v>0</v>
      </c>
      <c r="G595" s="79"/>
    </row>
    <row r="596" spans="1:7" ht="15.75" hidden="1" customHeight="1" x14ac:dyDescent="0.25">
      <c r="A596" s="837"/>
      <c r="B596" s="739"/>
      <c r="C596" s="829" t="s">
        <v>75</v>
      </c>
      <c r="D596" s="829">
        <v>789</v>
      </c>
      <c r="E596" s="830">
        <v>0</v>
      </c>
      <c r="F596" s="425">
        <v>0</v>
      </c>
      <c r="G596" s="79"/>
    </row>
    <row r="597" spans="1:7" ht="31.5" hidden="1" customHeight="1" x14ac:dyDescent="0.25">
      <c r="A597" s="837"/>
      <c r="B597" s="739"/>
      <c r="C597" s="829" t="s">
        <v>455</v>
      </c>
      <c r="D597" s="829" t="s">
        <v>453</v>
      </c>
      <c r="E597" s="830">
        <v>0</v>
      </c>
      <c r="F597" s="425">
        <v>0</v>
      </c>
      <c r="G597" s="79"/>
    </row>
    <row r="598" spans="1:7" ht="47.25" hidden="1" customHeight="1" x14ac:dyDescent="0.25">
      <c r="A598" s="837"/>
      <c r="B598" s="739"/>
      <c r="C598" s="829" t="s">
        <v>77</v>
      </c>
      <c r="D598" s="829" t="s">
        <v>453</v>
      </c>
      <c r="E598" s="830">
        <v>0</v>
      </c>
      <c r="F598" s="425">
        <v>0</v>
      </c>
      <c r="G598" s="79"/>
    </row>
    <row r="599" spans="1:7" ht="47.25" hidden="1" customHeight="1" x14ac:dyDescent="0.25">
      <c r="A599" s="837"/>
      <c r="B599" s="739"/>
      <c r="C599" s="829" t="s">
        <v>78</v>
      </c>
      <c r="D599" s="829" t="s">
        <v>453</v>
      </c>
      <c r="E599" s="830">
        <v>0</v>
      </c>
      <c r="F599" s="425">
        <v>0</v>
      </c>
      <c r="G599" s="79"/>
    </row>
    <row r="600" spans="1:7" ht="31.5" hidden="1" customHeight="1" x14ac:dyDescent="0.25">
      <c r="A600" s="838"/>
      <c r="B600" s="740"/>
      <c r="C600" s="829" t="s">
        <v>454</v>
      </c>
      <c r="D600" s="829" t="s">
        <v>453</v>
      </c>
      <c r="E600" s="830">
        <v>0</v>
      </c>
      <c r="F600" s="425">
        <v>0</v>
      </c>
      <c r="G600" s="79"/>
    </row>
    <row r="601" spans="1:7" ht="15.75" hidden="1" customHeight="1" x14ac:dyDescent="0.25">
      <c r="A601" s="836" t="s">
        <v>201</v>
      </c>
      <c r="B601" s="719" t="s">
        <v>458</v>
      </c>
      <c r="C601" s="829" t="s">
        <v>22</v>
      </c>
      <c r="D601" s="829">
        <v>789</v>
      </c>
      <c r="E601" s="830">
        <v>0</v>
      </c>
      <c r="F601" s="425">
        <v>0</v>
      </c>
      <c r="G601" s="79"/>
    </row>
    <row r="602" spans="1:7" ht="47.25" hidden="1" customHeight="1" x14ac:dyDescent="0.25">
      <c r="A602" s="837"/>
      <c r="B602" s="739"/>
      <c r="C602" s="829" t="s">
        <v>456</v>
      </c>
      <c r="D602" s="829" t="s">
        <v>453</v>
      </c>
      <c r="E602" s="830">
        <v>0</v>
      </c>
      <c r="F602" s="425">
        <v>0</v>
      </c>
      <c r="G602" s="79"/>
    </row>
    <row r="603" spans="1:7" ht="15.75" hidden="1" customHeight="1" x14ac:dyDescent="0.25">
      <c r="A603" s="837"/>
      <c r="B603" s="739"/>
      <c r="C603" s="829" t="s">
        <v>75</v>
      </c>
      <c r="D603" s="829">
        <v>789</v>
      </c>
      <c r="E603" s="830">
        <v>0</v>
      </c>
      <c r="F603" s="425">
        <v>0</v>
      </c>
      <c r="G603" s="79"/>
    </row>
    <row r="604" spans="1:7" ht="31.5" hidden="1" customHeight="1" x14ac:dyDescent="0.25">
      <c r="A604" s="837"/>
      <c r="B604" s="739"/>
      <c r="C604" s="829" t="s">
        <v>455</v>
      </c>
      <c r="D604" s="829" t="s">
        <v>453</v>
      </c>
      <c r="E604" s="830">
        <v>0</v>
      </c>
      <c r="F604" s="425">
        <v>0</v>
      </c>
      <c r="G604" s="79"/>
    </row>
    <row r="605" spans="1:7" ht="39" hidden="1" customHeight="1" x14ac:dyDescent="0.25">
      <c r="A605" s="837"/>
      <c r="B605" s="739"/>
      <c r="C605" s="829" t="s">
        <v>77</v>
      </c>
      <c r="D605" s="829" t="s">
        <v>453</v>
      </c>
      <c r="E605" s="830">
        <v>0</v>
      </c>
      <c r="F605" s="425">
        <v>0</v>
      </c>
      <c r="G605" s="79"/>
    </row>
    <row r="606" spans="1:7" ht="38.25" hidden="1" customHeight="1" x14ac:dyDescent="0.25">
      <c r="A606" s="837"/>
      <c r="B606" s="739"/>
      <c r="C606" s="829" t="s">
        <v>78</v>
      </c>
      <c r="D606" s="829" t="s">
        <v>453</v>
      </c>
      <c r="E606" s="830">
        <v>0</v>
      </c>
      <c r="F606" s="425">
        <v>0</v>
      </c>
      <c r="G606" s="79"/>
    </row>
    <row r="607" spans="1:7" ht="22.5" hidden="1" customHeight="1" x14ac:dyDescent="0.25">
      <c r="A607" s="838"/>
      <c r="B607" s="740"/>
      <c r="C607" s="829" t="s">
        <v>454</v>
      </c>
      <c r="D607" s="829" t="s">
        <v>453</v>
      </c>
      <c r="E607" s="830">
        <v>0</v>
      </c>
      <c r="F607" s="425">
        <v>0</v>
      </c>
      <c r="G607" s="79"/>
    </row>
    <row r="608" spans="1:7" ht="15.75" hidden="1" customHeight="1" x14ac:dyDescent="0.25">
      <c r="A608" s="531" t="s">
        <v>193</v>
      </c>
      <c r="B608" s="719" t="s">
        <v>192</v>
      </c>
      <c r="C608" s="829" t="s">
        <v>22</v>
      </c>
      <c r="D608" s="829">
        <v>789</v>
      </c>
      <c r="E608" s="830">
        <v>0</v>
      </c>
      <c r="F608" s="425">
        <v>0</v>
      </c>
      <c r="G608" s="79"/>
    </row>
    <row r="609" spans="1:7" ht="47.25" hidden="1" customHeight="1" x14ac:dyDescent="0.25">
      <c r="A609" s="831"/>
      <c r="B609" s="739"/>
      <c r="C609" s="829" t="s">
        <v>456</v>
      </c>
      <c r="D609" s="829" t="s">
        <v>453</v>
      </c>
      <c r="E609" s="830">
        <v>0</v>
      </c>
      <c r="F609" s="425">
        <v>0</v>
      </c>
      <c r="G609" s="79"/>
    </row>
    <row r="610" spans="1:7" ht="15.75" hidden="1" customHeight="1" x14ac:dyDescent="0.25">
      <c r="A610" s="831"/>
      <c r="B610" s="739"/>
      <c r="C610" s="829" t="s">
        <v>75</v>
      </c>
      <c r="D610" s="829">
        <v>789</v>
      </c>
      <c r="E610" s="830">
        <v>0</v>
      </c>
      <c r="F610" s="425">
        <v>0</v>
      </c>
      <c r="G610" s="79"/>
    </row>
    <row r="611" spans="1:7" ht="31.5" hidden="1" customHeight="1" x14ac:dyDescent="0.25">
      <c r="A611" s="831"/>
      <c r="B611" s="739"/>
      <c r="C611" s="829" t="s">
        <v>455</v>
      </c>
      <c r="D611" s="829" t="s">
        <v>453</v>
      </c>
      <c r="E611" s="830">
        <v>0</v>
      </c>
      <c r="F611" s="425">
        <v>0</v>
      </c>
      <c r="G611" s="79"/>
    </row>
    <row r="612" spans="1:7" ht="39.75" hidden="1" customHeight="1" x14ac:dyDescent="0.25">
      <c r="A612" s="831"/>
      <c r="B612" s="739"/>
      <c r="C612" s="829" t="s">
        <v>77</v>
      </c>
      <c r="D612" s="829" t="s">
        <v>453</v>
      </c>
      <c r="E612" s="830">
        <v>0</v>
      </c>
      <c r="F612" s="425">
        <v>0</v>
      </c>
      <c r="G612" s="79"/>
    </row>
    <row r="613" spans="1:7" ht="39" hidden="1" customHeight="1" x14ac:dyDescent="0.25">
      <c r="A613" s="831"/>
      <c r="B613" s="739"/>
      <c r="C613" s="829" t="s">
        <v>78</v>
      </c>
      <c r="D613" s="829" t="s">
        <v>453</v>
      </c>
      <c r="E613" s="830">
        <v>0</v>
      </c>
      <c r="F613" s="425">
        <v>0</v>
      </c>
      <c r="G613" s="79"/>
    </row>
    <row r="614" spans="1:7" ht="23.25" hidden="1" customHeight="1" x14ac:dyDescent="0.25">
      <c r="A614" s="833"/>
      <c r="B614" s="740"/>
      <c r="C614" s="829" t="s">
        <v>454</v>
      </c>
      <c r="D614" s="829" t="s">
        <v>453</v>
      </c>
      <c r="E614" s="830">
        <v>0</v>
      </c>
      <c r="F614" s="425">
        <v>0</v>
      </c>
      <c r="G614" s="79"/>
    </row>
    <row r="615" spans="1:7" ht="15.75" hidden="1" customHeight="1" x14ac:dyDescent="0.25">
      <c r="A615" s="531" t="s">
        <v>185</v>
      </c>
      <c r="B615" s="719" t="s">
        <v>184</v>
      </c>
      <c r="C615" s="829" t="s">
        <v>22</v>
      </c>
      <c r="D615" s="829">
        <v>789</v>
      </c>
      <c r="E615" s="830">
        <v>0</v>
      </c>
      <c r="F615" s="425">
        <v>0</v>
      </c>
      <c r="G615" s="79"/>
    </row>
    <row r="616" spans="1:7" ht="47.25" hidden="1" customHeight="1" x14ac:dyDescent="0.25">
      <c r="A616" s="831"/>
      <c r="B616" s="739"/>
      <c r="C616" s="829" t="s">
        <v>456</v>
      </c>
      <c r="D616" s="829" t="s">
        <v>453</v>
      </c>
      <c r="E616" s="830">
        <v>0</v>
      </c>
      <c r="F616" s="425">
        <v>0</v>
      </c>
      <c r="G616" s="79"/>
    </row>
    <row r="617" spans="1:7" ht="15.75" hidden="1" customHeight="1" x14ac:dyDescent="0.25">
      <c r="A617" s="831"/>
      <c r="B617" s="739"/>
      <c r="C617" s="829" t="s">
        <v>75</v>
      </c>
      <c r="D617" s="829">
        <v>789</v>
      </c>
      <c r="E617" s="830">
        <v>0</v>
      </c>
      <c r="F617" s="425">
        <v>0</v>
      </c>
      <c r="G617" s="79"/>
    </row>
    <row r="618" spans="1:7" ht="31.5" hidden="1" customHeight="1" x14ac:dyDescent="0.25">
      <c r="A618" s="831"/>
      <c r="B618" s="739"/>
      <c r="C618" s="829" t="s">
        <v>455</v>
      </c>
      <c r="D618" s="829" t="s">
        <v>453</v>
      </c>
      <c r="E618" s="830">
        <v>0</v>
      </c>
      <c r="F618" s="425">
        <v>0</v>
      </c>
      <c r="G618" s="79"/>
    </row>
    <row r="619" spans="1:7" ht="39.75" hidden="1" customHeight="1" x14ac:dyDescent="0.25">
      <c r="A619" s="831"/>
      <c r="B619" s="739"/>
      <c r="C619" s="829" t="s">
        <v>77</v>
      </c>
      <c r="D619" s="829" t="s">
        <v>453</v>
      </c>
      <c r="E619" s="830">
        <v>0</v>
      </c>
      <c r="F619" s="425">
        <v>0</v>
      </c>
      <c r="G619" s="79"/>
    </row>
    <row r="620" spans="1:7" ht="39" hidden="1" customHeight="1" x14ac:dyDescent="0.25">
      <c r="A620" s="831"/>
      <c r="B620" s="739"/>
      <c r="C620" s="829" t="s">
        <v>78</v>
      </c>
      <c r="D620" s="829" t="s">
        <v>453</v>
      </c>
      <c r="E620" s="830">
        <v>0</v>
      </c>
      <c r="F620" s="425">
        <v>0</v>
      </c>
      <c r="G620" s="79"/>
    </row>
    <row r="621" spans="1:7" ht="24.75" hidden="1" customHeight="1" x14ac:dyDescent="0.25">
      <c r="A621" s="833"/>
      <c r="B621" s="740"/>
      <c r="C621" s="829" t="s">
        <v>454</v>
      </c>
      <c r="D621" s="829" t="s">
        <v>453</v>
      </c>
      <c r="E621" s="830">
        <v>0</v>
      </c>
      <c r="F621" s="425">
        <v>0</v>
      </c>
      <c r="G621" s="79"/>
    </row>
    <row r="622" spans="1:7" ht="15.75" customHeight="1" x14ac:dyDescent="0.25">
      <c r="A622" s="537" t="s">
        <v>181</v>
      </c>
      <c r="B622" s="859" t="s">
        <v>457</v>
      </c>
      <c r="C622" s="821" t="s">
        <v>22</v>
      </c>
      <c r="D622" s="821">
        <v>789</v>
      </c>
      <c r="E622" s="825">
        <f>SUM(E623:E628)</f>
        <v>14480</v>
      </c>
      <c r="F622" s="825">
        <f>SUM(F623:F628)</f>
        <v>14480</v>
      </c>
      <c r="G622" s="79">
        <f t="shared" ref="G622:G652" si="33">F622/E622*100</f>
        <v>100</v>
      </c>
    </row>
    <row r="623" spans="1:7" ht="47.25" x14ac:dyDescent="0.25">
      <c r="A623" s="826"/>
      <c r="B623" s="860"/>
      <c r="C623" s="821" t="s">
        <v>456</v>
      </c>
      <c r="D623" s="821" t="s">
        <v>453</v>
      </c>
      <c r="E623" s="825">
        <v>0</v>
      </c>
      <c r="F623" s="68">
        <v>0</v>
      </c>
      <c r="G623" s="79"/>
    </row>
    <row r="624" spans="1:7" x14ac:dyDescent="0.25">
      <c r="A624" s="826"/>
      <c r="B624" s="860"/>
      <c r="C624" s="821" t="s">
        <v>75</v>
      </c>
      <c r="D624" s="821">
        <v>789</v>
      </c>
      <c r="E624" s="825">
        <f>E629+E636+E643+E650</f>
        <v>14480</v>
      </c>
      <c r="F624" s="68">
        <f>F629+F636+F643+F650</f>
        <v>14480</v>
      </c>
      <c r="G624" s="79">
        <f t="shared" si="33"/>
        <v>100</v>
      </c>
    </row>
    <row r="625" spans="1:7" ht="31.5" x14ac:dyDescent="0.25">
      <c r="A625" s="826"/>
      <c r="B625" s="860"/>
      <c r="C625" s="821" t="s">
        <v>455</v>
      </c>
      <c r="D625" s="821" t="s">
        <v>453</v>
      </c>
      <c r="E625" s="825">
        <v>0</v>
      </c>
      <c r="F625" s="68">
        <v>0</v>
      </c>
      <c r="G625" s="79"/>
    </row>
    <row r="626" spans="1:7" ht="47.25" x14ac:dyDescent="0.25">
      <c r="A626" s="826"/>
      <c r="B626" s="860"/>
      <c r="C626" s="821" t="s">
        <v>77</v>
      </c>
      <c r="D626" s="821" t="s">
        <v>453</v>
      </c>
      <c r="E626" s="825">
        <v>0</v>
      </c>
      <c r="F626" s="68">
        <v>0</v>
      </c>
      <c r="G626" s="79"/>
    </row>
    <row r="627" spans="1:7" ht="47.25" x14ac:dyDescent="0.25">
      <c r="A627" s="826"/>
      <c r="B627" s="860"/>
      <c r="C627" s="821" t="s">
        <v>78</v>
      </c>
      <c r="D627" s="821" t="s">
        <v>453</v>
      </c>
      <c r="E627" s="825">
        <v>0</v>
      </c>
      <c r="F627" s="68">
        <v>0</v>
      </c>
      <c r="G627" s="79"/>
    </row>
    <row r="628" spans="1:7" ht="31.5" x14ac:dyDescent="0.25">
      <c r="A628" s="828"/>
      <c r="B628" s="861"/>
      <c r="C628" s="821" t="s">
        <v>454</v>
      </c>
      <c r="D628" s="821" t="s">
        <v>453</v>
      </c>
      <c r="E628" s="825">
        <v>0</v>
      </c>
      <c r="F628" s="68">
        <v>0</v>
      </c>
      <c r="G628" s="79"/>
    </row>
    <row r="629" spans="1:7" ht="15.75" customHeight="1" x14ac:dyDescent="0.25">
      <c r="A629" s="531" t="s">
        <v>178</v>
      </c>
      <c r="B629" s="719" t="s">
        <v>177</v>
      </c>
      <c r="C629" s="829" t="s">
        <v>22</v>
      </c>
      <c r="D629" s="829">
        <v>789</v>
      </c>
      <c r="E629" s="830">
        <f>SUM(E630:E635)</f>
        <v>4030</v>
      </c>
      <c r="F629" s="830">
        <f>SUM(F630:F635)</f>
        <v>4030</v>
      </c>
      <c r="G629" s="79">
        <f t="shared" si="33"/>
        <v>100</v>
      </c>
    </row>
    <row r="630" spans="1:7" ht="47.25" x14ac:dyDescent="0.25">
      <c r="A630" s="831"/>
      <c r="B630" s="739"/>
      <c r="C630" s="829" t="s">
        <v>456</v>
      </c>
      <c r="D630" s="829" t="s">
        <v>453</v>
      </c>
      <c r="E630" s="830">
        <v>0</v>
      </c>
      <c r="F630" s="425">
        <v>0</v>
      </c>
      <c r="G630" s="79"/>
    </row>
    <row r="631" spans="1:7" x14ac:dyDescent="0.25">
      <c r="A631" s="831"/>
      <c r="B631" s="739"/>
      <c r="C631" s="829" t="s">
        <v>75</v>
      </c>
      <c r="D631" s="829">
        <v>789</v>
      </c>
      <c r="E631" s="830">
        <v>4030</v>
      </c>
      <c r="F631" s="425">
        <v>4030</v>
      </c>
      <c r="G631" s="79">
        <f t="shared" si="33"/>
        <v>100</v>
      </c>
    </row>
    <row r="632" spans="1:7" ht="31.5" x14ac:dyDescent="0.25">
      <c r="A632" s="831"/>
      <c r="B632" s="739"/>
      <c r="C632" s="829" t="s">
        <v>455</v>
      </c>
      <c r="D632" s="829" t="s">
        <v>453</v>
      </c>
      <c r="E632" s="830">
        <v>0</v>
      </c>
      <c r="F632" s="425">
        <v>0</v>
      </c>
      <c r="G632" s="79"/>
    </row>
    <row r="633" spans="1:7" ht="41.25" customHeight="1" x14ac:dyDescent="0.25">
      <c r="A633" s="831"/>
      <c r="B633" s="739"/>
      <c r="C633" s="829" t="s">
        <v>77</v>
      </c>
      <c r="D633" s="829" t="s">
        <v>453</v>
      </c>
      <c r="E633" s="830">
        <v>0</v>
      </c>
      <c r="F633" s="425">
        <v>0</v>
      </c>
      <c r="G633" s="79"/>
    </row>
    <row r="634" spans="1:7" ht="40.5" customHeight="1" x14ac:dyDescent="0.25">
      <c r="A634" s="831"/>
      <c r="B634" s="739"/>
      <c r="C634" s="829" t="s">
        <v>78</v>
      </c>
      <c r="D634" s="829" t="s">
        <v>453</v>
      </c>
      <c r="E634" s="830">
        <v>0</v>
      </c>
      <c r="F634" s="425">
        <v>0</v>
      </c>
      <c r="G634" s="79"/>
    </row>
    <row r="635" spans="1:7" ht="24" customHeight="1" x14ac:dyDescent="0.25">
      <c r="A635" s="833"/>
      <c r="B635" s="740"/>
      <c r="C635" s="829" t="s">
        <v>454</v>
      </c>
      <c r="D635" s="829" t="s">
        <v>453</v>
      </c>
      <c r="E635" s="830">
        <v>0</v>
      </c>
      <c r="F635" s="425">
        <v>0</v>
      </c>
      <c r="G635" s="79"/>
    </row>
    <row r="636" spans="1:7" ht="15.75" customHeight="1" x14ac:dyDescent="0.25">
      <c r="A636" s="531" t="s">
        <v>173</v>
      </c>
      <c r="B636" s="719" t="s">
        <v>172</v>
      </c>
      <c r="C636" s="829" t="s">
        <v>22</v>
      </c>
      <c r="D636" s="829">
        <v>789</v>
      </c>
      <c r="E636" s="830">
        <f>SUM(E637:E642)</f>
        <v>275</v>
      </c>
      <c r="F636" s="830">
        <f>SUM(F637:F642)</f>
        <v>275</v>
      </c>
      <c r="G636" s="79">
        <f t="shared" si="33"/>
        <v>100</v>
      </c>
    </row>
    <row r="637" spans="1:7" ht="47.25" x14ac:dyDescent="0.25">
      <c r="A637" s="831"/>
      <c r="B637" s="739"/>
      <c r="C637" s="829" t="s">
        <v>456</v>
      </c>
      <c r="D637" s="829" t="s">
        <v>453</v>
      </c>
      <c r="E637" s="830">
        <v>0</v>
      </c>
      <c r="F637" s="425">
        <v>0</v>
      </c>
      <c r="G637" s="79"/>
    </row>
    <row r="638" spans="1:7" x14ac:dyDescent="0.25">
      <c r="A638" s="831"/>
      <c r="B638" s="739"/>
      <c r="C638" s="829" t="s">
        <v>75</v>
      </c>
      <c r="D638" s="829">
        <v>789</v>
      </c>
      <c r="E638" s="830">
        <v>275</v>
      </c>
      <c r="F638" s="425">
        <v>275</v>
      </c>
      <c r="G638" s="79">
        <f t="shared" si="33"/>
        <v>100</v>
      </c>
    </row>
    <row r="639" spans="1:7" ht="31.5" x14ac:dyDescent="0.25">
      <c r="A639" s="831"/>
      <c r="B639" s="739"/>
      <c r="C639" s="829" t="s">
        <v>455</v>
      </c>
      <c r="D639" s="829" t="s">
        <v>453</v>
      </c>
      <c r="E639" s="830">
        <v>0</v>
      </c>
      <c r="F639" s="425">
        <v>0</v>
      </c>
      <c r="G639" s="79"/>
    </row>
    <row r="640" spans="1:7" ht="40.5" customHeight="1" x14ac:dyDescent="0.25">
      <c r="A640" s="831"/>
      <c r="B640" s="739"/>
      <c r="C640" s="829" t="s">
        <v>77</v>
      </c>
      <c r="D640" s="829" t="s">
        <v>453</v>
      </c>
      <c r="E640" s="830">
        <v>0</v>
      </c>
      <c r="F640" s="425">
        <v>0</v>
      </c>
      <c r="G640" s="79"/>
    </row>
    <row r="641" spans="1:7" ht="39" customHeight="1" x14ac:dyDescent="0.25">
      <c r="A641" s="831"/>
      <c r="B641" s="739"/>
      <c r="C641" s="829" t="s">
        <v>78</v>
      </c>
      <c r="D641" s="829" t="s">
        <v>453</v>
      </c>
      <c r="E641" s="830">
        <v>0</v>
      </c>
      <c r="F641" s="425">
        <v>0</v>
      </c>
      <c r="G641" s="79"/>
    </row>
    <row r="642" spans="1:7" ht="24" customHeight="1" x14ac:dyDescent="0.25">
      <c r="A642" s="833"/>
      <c r="B642" s="740"/>
      <c r="C642" s="829" t="s">
        <v>454</v>
      </c>
      <c r="D642" s="829" t="s">
        <v>453</v>
      </c>
      <c r="E642" s="830">
        <v>0</v>
      </c>
      <c r="F642" s="425">
        <v>0</v>
      </c>
      <c r="G642" s="79"/>
    </row>
    <row r="643" spans="1:7" ht="15.75" customHeight="1" x14ac:dyDescent="0.25">
      <c r="A643" s="531" t="s">
        <v>170</v>
      </c>
      <c r="B643" s="719" t="s">
        <v>169</v>
      </c>
      <c r="C643" s="829" t="s">
        <v>22</v>
      </c>
      <c r="D643" s="829">
        <v>789</v>
      </c>
      <c r="E643" s="830">
        <f>SUM(E644:E649)</f>
        <v>225</v>
      </c>
      <c r="F643" s="830">
        <f>SUM(F644:F649)</f>
        <v>225</v>
      </c>
      <c r="G643" s="79">
        <f t="shared" si="33"/>
        <v>100</v>
      </c>
    </row>
    <row r="644" spans="1:7" ht="47.25" x14ac:dyDescent="0.25">
      <c r="A644" s="831"/>
      <c r="B644" s="739"/>
      <c r="C644" s="829" t="s">
        <v>456</v>
      </c>
      <c r="D644" s="829" t="s">
        <v>453</v>
      </c>
      <c r="E644" s="830">
        <v>0</v>
      </c>
      <c r="F644" s="425">
        <v>0</v>
      </c>
      <c r="G644" s="79"/>
    </row>
    <row r="645" spans="1:7" x14ac:dyDescent="0.25">
      <c r="A645" s="831"/>
      <c r="B645" s="739"/>
      <c r="C645" s="829" t="s">
        <v>75</v>
      </c>
      <c r="D645" s="829">
        <v>789</v>
      </c>
      <c r="E645" s="830">
        <v>225</v>
      </c>
      <c r="F645" s="425">
        <v>225</v>
      </c>
      <c r="G645" s="79">
        <f t="shared" si="33"/>
        <v>100</v>
      </c>
    </row>
    <row r="646" spans="1:7" ht="31.5" x14ac:dyDescent="0.25">
      <c r="A646" s="831"/>
      <c r="B646" s="739"/>
      <c r="C646" s="829" t="s">
        <v>455</v>
      </c>
      <c r="D646" s="829" t="s">
        <v>453</v>
      </c>
      <c r="E646" s="830">
        <v>0</v>
      </c>
      <c r="F646" s="425">
        <v>0</v>
      </c>
      <c r="G646" s="79"/>
    </row>
    <row r="647" spans="1:7" ht="39.75" customHeight="1" x14ac:dyDescent="0.25">
      <c r="A647" s="831"/>
      <c r="B647" s="739"/>
      <c r="C647" s="829" t="s">
        <v>77</v>
      </c>
      <c r="D647" s="829" t="s">
        <v>453</v>
      </c>
      <c r="E647" s="830">
        <v>0</v>
      </c>
      <c r="F647" s="425">
        <v>0</v>
      </c>
      <c r="G647" s="79"/>
    </row>
    <row r="648" spans="1:7" ht="39.75" customHeight="1" x14ac:dyDescent="0.25">
      <c r="A648" s="831"/>
      <c r="B648" s="739"/>
      <c r="C648" s="829" t="s">
        <v>78</v>
      </c>
      <c r="D648" s="829" t="s">
        <v>453</v>
      </c>
      <c r="E648" s="830">
        <v>0</v>
      </c>
      <c r="F648" s="425">
        <v>0</v>
      </c>
      <c r="G648" s="79"/>
    </row>
    <row r="649" spans="1:7" ht="23.25" customHeight="1" x14ac:dyDescent="0.25">
      <c r="A649" s="833"/>
      <c r="B649" s="740"/>
      <c r="C649" s="829" t="s">
        <v>454</v>
      </c>
      <c r="D649" s="829" t="s">
        <v>453</v>
      </c>
      <c r="E649" s="830">
        <v>0</v>
      </c>
      <c r="F649" s="425">
        <v>0</v>
      </c>
      <c r="G649" s="79"/>
    </row>
    <row r="650" spans="1:7" ht="15.75" customHeight="1" x14ac:dyDescent="0.25">
      <c r="A650" s="571" t="s">
        <v>165</v>
      </c>
      <c r="B650" s="846" t="s">
        <v>164</v>
      </c>
      <c r="C650" s="829" t="s">
        <v>22</v>
      </c>
      <c r="D650" s="829">
        <v>789</v>
      </c>
      <c r="E650" s="830">
        <f>SUM(E651:E656)</f>
        <v>9950</v>
      </c>
      <c r="F650" s="830">
        <f>SUM(F651:F656)</f>
        <v>9950</v>
      </c>
      <c r="G650" s="79">
        <f t="shared" si="33"/>
        <v>100</v>
      </c>
    </row>
    <row r="651" spans="1:7" ht="47.25" x14ac:dyDescent="0.25">
      <c r="A651" s="839"/>
      <c r="B651" s="846"/>
      <c r="C651" s="829" t="s">
        <v>456</v>
      </c>
      <c r="D651" s="829" t="s">
        <v>453</v>
      </c>
      <c r="E651" s="830">
        <v>0</v>
      </c>
      <c r="F651" s="425">
        <v>0</v>
      </c>
      <c r="G651" s="79"/>
    </row>
    <row r="652" spans="1:7" x14ac:dyDescent="0.25">
      <c r="A652" s="839"/>
      <c r="B652" s="846"/>
      <c r="C652" s="829" t="s">
        <v>75</v>
      </c>
      <c r="D652" s="829">
        <v>789</v>
      </c>
      <c r="E652" s="830">
        <v>9950</v>
      </c>
      <c r="F652" s="425">
        <v>9950</v>
      </c>
      <c r="G652" s="79">
        <f t="shared" si="33"/>
        <v>100</v>
      </c>
    </row>
    <row r="653" spans="1:7" ht="31.5" x14ac:dyDescent="0.25">
      <c r="A653" s="839"/>
      <c r="B653" s="846"/>
      <c r="C653" s="829" t="s">
        <v>455</v>
      </c>
      <c r="D653" s="829" t="s">
        <v>453</v>
      </c>
      <c r="E653" s="830">
        <v>0</v>
      </c>
      <c r="F653" s="425">
        <v>0</v>
      </c>
      <c r="G653" s="79"/>
    </row>
    <row r="654" spans="1:7" ht="40.5" customHeight="1" x14ac:dyDescent="0.25">
      <c r="A654" s="839"/>
      <c r="B654" s="846"/>
      <c r="C654" s="829" t="s">
        <v>77</v>
      </c>
      <c r="D654" s="829" t="s">
        <v>453</v>
      </c>
      <c r="E654" s="830">
        <v>0</v>
      </c>
      <c r="F654" s="425">
        <v>0</v>
      </c>
      <c r="G654" s="79"/>
    </row>
    <row r="655" spans="1:7" ht="39.75" customHeight="1" x14ac:dyDescent="0.25">
      <c r="A655" s="839"/>
      <c r="B655" s="846"/>
      <c r="C655" s="829" t="s">
        <v>78</v>
      </c>
      <c r="D655" s="829" t="s">
        <v>453</v>
      </c>
      <c r="E655" s="830">
        <v>0</v>
      </c>
      <c r="F655" s="425">
        <v>0</v>
      </c>
      <c r="G655" s="79"/>
    </row>
    <row r="656" spans="1:7" ht="15.75" customHeight="1" x14ac:dyDescent="0.25">
      <c r="A656" s="839"/>
      <c r="B656" s="846"/>
      <c r="C656" s="829" t="s">
        <v>454</v>
      </c>
      <c r="D656" s="829" t="s">
        <v>453</v>
      </c>
      <c r="E656" s="830">
        <v>0</v>
      </c>
      <c r="F656" s="425">
        <v>0</v>
      </c>
      <c r="G656" s="79"/>
    </row>
    <row r="657" spans="1:6" ht="63" customHeight="1" x14ac:dyDescent="0.2">
      <c r="A657" s="653" t="s">
        <v>452</v>
      </c>
      <c r="B657" s="654"/>
      <c r="C657" s="654"/>
      <c r="D657" s="654"/>
      <c r="E657" s="654"/>
      <c r="F657" s="654"/>
    </row>
    <row r="658" spans="1:6" ht="12.75" x14ac:dyDescent="0.2">
      <c r="A658" s="63"/>
      <c r="B658" s="862"/>
      <c r="C658" s="63"/>
      <c r="D658" s="63"/>
      <c r="E658" s="63"/>
    </row>
    <row r="659" spans="1:6" ht="12.75" x14ac:dyDescent="0.2">
      <c r="A659" s="63"/>
      <c r="B659" s="862"/>
      <c r="C659" s="63"/>
      <c r="D659" s="63"/>
      <c r="E659" s="63"/>
    </row>
    <row r="660" spans="1:6" ht="12.75" x14ac:dyDescent="0.2">
      <c r="A660" s="63"/>
      <c r="B660" s="862"/>
      <c r="C660" s="63"/>
      <c r="D660" s="63"/>
      <c r="E660" s="63"/>
    </row>
    <row r="661" spans="1:6" ht="34.5" customHeight="1" x14ac:dyDescent="0.2">
      <c r="A661" s="63"/>
      <c r="B661" s="862"/>
      <c r="C661" s="63"/>
      <c r="D661" s="63"/>
      <c r="E661" s="63"/>
    </row>
    <row r="662" spans="1:6" ht="12.75" x14ac:dyDescent="0.2">
      <c r="A662" s="63"/>
      <c r="B662" s="862"/>
      <c r="C662" s="63"/>
      <c r="D662" s="63"/>
      <c r="E662" s="63"/>
    </row>
    <row r="663" spans="1:6" ht="16.5" customHeight="1" x14ac:dyDescent="0.2">
      <c r="A663" s="63"/>
      <c r="B663" s="862"/>
      <c r="C663" s="63"/>
      <c r="D663" s="63"/>
      <c r="E663" s="63"/>
    </row>
    <row r="668" spans="1:6" ht="33" customHeight="1" x14ac:dyDescent="0.2"/>
    <row r="670" spans="1:6" ht="17.25" customHeight="1" x14ac:dyDescent="0.2"/>
    <row r="671" spans="1:6" ht="12.75" x14ac:dyDescent="0.2">
      <c r="A671" s="63"/>
      <c r="B671" s="862"/>
      <c r="C671" s="63"/>
      <c r="D671" s="63"/>
      <c r="E671" s="63"/>
    </row>
    <row r="672" spans="1:6" ht="12.75" x14ac:dyDescent="0.2">
      <c r="A672" s="63"/>
      <c r="B672" s="862"/>
      <c r="C672" s="63"/>
      <c r="D672" s="63"/>
      <c r="E672" s="63"/>
    </row>
    <row r="673" spans="1:5" ht="12.75" x14ac:dyDescent="0.2">
      <c r="A673" s="63"/>
      <c r="B673" s="862"/>
      <c r="C673" s="63"/>
      <c r="D673" s="63"/>
      <c r="E673" s="63"/>
    </row>
    <row r="674" spans="1:5" ht="12.75" x14ac:dyDescent="0.2">
      <c r="A674" s="63"/>
      <c r="B674" s="862"/>
      <c r="C674" s="63"/>
      <c r="D674" s="63"/>
      <c r="E674" s="63"/>
    </row>
    <row r="675" spans="1:5" ht="34.5" customHeight="1" x14ac:dyDescent="0.2">
      <c r="A675" s="63"/>
      <c r="B675" s="862"/>
      <c r="C675" s="63"/>
      <c r="D675" s="63"/>
      <c r="E675" s="63"/>
    </row>
    <row r="676" spans="1:5" ht="12.75" x14ac:dyDescent="0.2">
      <c r="A676" s="63"/>
      <c r="B676" s="862"/>
      <c r="C676" s="63"/>
      <c r="D676" s="63"/>
      <c r="E676" s="63"/>
    </row>
    <row r="677" spans="1:5" ht="21.75" customHeight="1" x14ac:dyDescent="0.2">
      <c r="A677" s="63"/>
      <c r="B677" s="862"/>
      <c r="C677" s="63"/>
      <c r="D677" s="63"/>
      <c r="E677" s="63"/>
    </row>
  </sheetData>
  <mergeCells count="198">
    <mergeCell ref="A601:A607"/>
    <mergeCell ref="B601:B607"/>
    <mergeCell ref="A608:A614"/>
    <mergeCell ref="B608:B614"/>
    <mergeCell ref="A615:A621"/>
    <mergeCell ref="B615:B621"/>
    <mergeCell ref="A643:A649"/>
    <mergeCell ref="B643:B649"/>
    <mergeCell ref="A650:A656"/>
    <mergeCell ref="B650:B656"/>
    <mergeCell ref="A622:A628"/>
    <mergeCell ref="B622:B628"/>
    <mergeCell ref="A629:A635"/>
    <mergeCell ref="B629:B635"/>
    <mergeCell ref="A636:A642"/>
    <mergeCell ref="B636:B642"/>
    <mergeCell ref="A566:A572"/>
    <mergeCell ref="B566:B572"/>
    <mergeCell ref="A573:A579"/>
    <mergeCell ref="B573:B579"/>
    <mergeCell ref="A580:A586"/>
    <mergeCell ref="B580:B586"/>
    <mergeCell ref="A587:A593"/>
    <mergeCell ref="B587:B593"/>
    <mergeCell ref="A594:A600"/>
    <mergeCell ref="B594:B600"/>
    <mergeCell ref="A537:A544"/>
    <mergeCell ref="B537:B544"/>
    <mergeCell ref="C539:C540"/>
    <mergeCell ref="A545:A551"/>
    <mergeCell ref="B545:B551"/>
    <mergeCell ref="A552:A558"/>
    <mergeCell ref="B552:B558"/>
    <mergeCell ref="A559:A565"/>
    <mergeCell ref="B559:B565"/>
    <mergeCell ref="A507:A513"/>
    <mergeCell ref="B507:B513"/>
    <mergeCell ref="A514:A521"/>
    <mergeCell ref="B514:B521"/>
    <mergeCell ref="C516:C517"/>
    <mergeCell ref="A522:A529"/>
    <mergeCell ref="B522:B529"/>
    <mergeCell ref="C524:C525"/>
    <mergeCell ref="A530:A536"/>
    <mergeCell ref="B530:B536"/>
    <mergeCell ref="A451:A457"/>
    <mergeCell ref="B451:B457"/>
    <mergeCell ref="A458:A464"/>
    <mergeCell ref="B458:B464"/>
    <mergeCell ref="A465:A471"/>
    <mergeCell ref="B465:B471"/>
    <mergeCell ref="A472:A478"/>
    <mergeCell ref="B472:B478"/>
    <mergeCell ref="A500:A506"/>
    <mergeCell ref="B500:B506"/>
    <mergeCell ref="A493:A499"/>
    <mergeCell ref="B493:B499"/>
    <mergeCell ref="B486:B492"/>
    <mergeCell ref="A402:A408"/>
    <mergeCell ref="B402:B408"/>
    <mergeCell ref="A409:A415"/>
    <mergeCell ref="B409:B415"/>
    <mergeCell ref="A416:A422"/>
    <mergeCell ref="B416:B422"/>
    <mergeCell ref="A423:A429"/>
    <mergeCell ref="B423:B429"/>
    <mergeCell ref="A444:A450"/>
    <mergeCell ref="B444:B450"/>
    <mergeCell ref="A367:A373"/>
    <mergeCell ref="B367:B373"/>
    <mergeCell ref="A374:A380"/>
    <mergeCell ref="B374:B380"/>
    <mergeCell ref="A381:A387"/>
    <mergeCell ref="B381:B387"/>
    <mergeCell ref="A388:A394"/>
    <mergeCell ref="B388:B394"/>
    <mergeCell ref="A395:A401"/>
    <mergeCell ref="B395:B401"/>
    <mergeCell ref="A332:A338"/>
    <mergeCell ref="B332:B338"/>
    <mergeCell ref="A339:A345"/>
    <mergeCell ref="B339:B345"/>
    <mergeCell ref="A346:A352"/>
    <mergeCell ref="B346:B352"/>
    <mergeCell ref="A353:A359"/>
    <mergeCell ref="B353:B359"/>
    <mergeCell ref="A360:A366"/>
    <mergeCell ref="B360:B366"/>
    <mergeCell ref="A297:A303"/>
    <mergeCell ref="B297:B303"/>
    <mergeCell ref="A304:A310"/>
    <mergeCell ref="B304:B310"/>
    <mergeCell ref="A311:A317"/>
    <mergeCell ref="B311:B317"/>
    <mergeCell ref="A318:A324"/>
    <mergeCell ref="B318:B324"/>
    <mergeCell ref="A325:A331"/>
    <mergeCell ref="B325:B331"/>
    <mergeCell ref="B234:B240"/>
    <mergeCell ref="A241:A247"/>
    <mergeCell ref="B241:B247"/>
    <mergeCell ref="A248:A254"/>
    <mergeCell ref="B248:B254"/>
    <mergeCell ref="A283:A289"/>
    <mergeCell ref="B283:B289"/>
    <mergeCell ref="A290:A296"/>
    <mergeCell ref="B290:B296"/>
    <mergeCell ref="B255:B261"/>
    <mergeCell ref="B262:B268"/>
    <mergeCell ref="B269:B275"/>
    <mergeCell ref="A255:A261"/>
    <mergeCell ref="C179:C180"/>
    <mergeCell ref="A185:A191"/>
    <mergeCell ref="B185:B191"/>
    <mergeCell ref="A192:A198"/>
    <mergeCell ref="B192:B198"/>
    <mergeCell ref="A199:A205"/>
    <mergeCell ref="B199:B205"/>
    <mergeCell ref="A206:A212"/>
    <mergeCell ref="B206:B212"/>
    <mergeCell ref="A177:A184"/>
    <mergeCell ref="B177:B184"/>
    <mergeCell ref="A149:A155"/>
    <mergeCell ref="B149:B155"/>
    <mergeCell ref="A156:A162"/>
    <mergeCell ref="B156:B162"/>
    <mergeCell ref="A163:A169"/>
    <mergeCell ref="B163:B169"/>
    <mergeCell ref="A170:A176"/>
    <mergeCell ref="B170:B176"/>
    <mergeCell ref="A107:A113"/>
    <mergeCell ref="B107:B113"/>
    <mergeCell ref="A114:A120"/>
    <mergeCell ref="B114:B120"/>
    <mergeCell ref="A121:A127"/>
    <mergeCell ref="B121:B127"/>
    <mergeCell ref="A128:A134"/>
    <mergeCell ref="B128:B134"/>
    <mergeCell ref="A135:A141"/>
    <mergeCell ref="B135:B141"/>
    <mergeCell ref="A58:A64"/>
    <mergeCell ref="B58:B64"/>
    <mergeCell ref="A65:A71"/>
    <mergeCell ref="B65:B71"/>
    <mergeCell ref="A72:A78"/>
    <mergeCell ref="B72:B78"/>
    <mergeCell ref="A79:A85"/>
    <mergeCell ref="B79:B85"/>
    <mergeCell ref="A142:A148"/>
    <mergeCell ref="B142:B148"/>
    <mergeCell ref="A227:A233"/>
    <mergeCell ref="B227:B233"/>
    <mergeCell ref="A234:A240"/>
    <mergeCell ref="E1:F1"/>
    <mergeCell ref="A3:F3"/>
    <mergeCell ref="A4:F4"/>
    <mergeCell ref="A7:A8"/>
    <mergeCell ref="B7:B8"/>
    <mergeCell ref="C7:C8"/>
    <mergeCell ref="D7:D8"/>
    <mergeCell ref="E7:E8"/>
    <mergeCell ref="F7:F8"/>
    <mergeCell ref="A86:A92"/>
    <mergeCell ref="B86:B92"/>
    <mergeCell ref="A93:A99"/>
    <mergeCell ref="B93:B99"/>
    <mergeCell ref="A100:A106"/>
    <mergeCell ref="B100:B106"/>
    <mergeCell ref="A213:A219"/>
    <mergeCell ref="B213:B219"/>
    <mergeCell ref="A220:A226"/>
    <mergeCell ref="B220:B226"/>
    <mergeCell ref="A51:A57"/>
    <mergeCell ref="B51:B57"/>
    <mergeCell ref="G7:G8"/>
    <mergeCell ref="A657:F657"/>
    <mergeCell ref="A262:A268"/>
    <mergeCell ref="A269:A275"/>
    <mergeCell ref="B276:B282"/>
    <mergeCell ref="A276:A282"/>
    <mergeCell ref="A430:A436"/>
    <mergeCell ref="B430:B436"/>
    <mergeCell ref="A437:A443"/>
    <mergeCell ref="B437:B443"/>
    <mergeCell ref="A479:A485"/>
    <mergeCell ref="A11:A27"/>
    <mergeCell ref="B11:B27"/>
    <mergeCell ref="C12:C15"/>
    <mergeCell ref="C16:C23"/>
    <mergeCell ref="A28:A36"/>
    <mergeCell ref="B28:B36"/>
    <mergeCell ref="C30:C32"/>
    <mergeCell ref="A37:A43"/>
    <mergeCell ref="B37:B43"/>
    <mergeCell ref="A44:A50"/>
    <mergeCell ref="B44:B50"/>
    <mergeCell ref="B479:B485"/>
    <mergeCell ref="A486:A492"/>
  </mergeCells>
  <pageMargins left="0.23622047244094491" right="0.23622047244094491" top="0.74803149606299213" bottom="0.74803149606299213" header="0.31496062992125984" footer="0.31496062992125984"/>
  <pageSetup paperSize="9" scale="60" fitToHeight="27" orientation="portrait" r:id="rId1"/>
  <headerFooter differentFirst="1">
    <oddHeader>&amp;C&amp;"Times New Roman,обычный"&amp;P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I27"/>
  <sheetViews>
    <sheetView view="pageBreakPreview" topLeftCell="A4" zoomScale="60" zoomScaleNormal="100" workbookViewId="0">
      <selection activeCell="A6" sqref="A6:I6"/>
    </sheetView>
  </sheetViews>
  <sheetFormatPr defaultRowHeight="15" x14ac:dyDescent="0.25"/>
  <cols>
    <col min="2" max="2" width="22.5703125" customWidth="1"/>
    <col min="3" max="3" width="19.7109375" customWidth="1"/>
    <col min="4" max="5" width="14.140625" customWidth="1"/>
    <col min="6" max="6" width="19.42578125" customWidth="1"/>
    <col min="7" max="7" width="14.85546875" bestFit="1" customWidth="1"/>
    <col min="8" max="8" width="17" customWidth="1"/>
    <col min="9" max="9" width="19.7109375" customWidth="1"/>
  </cols>
  <sheetData>
    <row r="1" spans="1:9" x14ac:dyDescent="0.25">
      <c r="I1" s="6"/>
    </row>
    <row r="2" spans="1:9" ht="18.75" customHeight="1" x14ac:dyDescent="0.25">
      <c r="A2" s="683" t="s">
        <v>0</v>
      </c>
      <c r="B2" s="683"/>
      <c r="C2" s="683"/>
      <c r="D2" s="683"/>
      <c r="E2" s="683"/>
      <c r="F2" s="683"/>
      <c r="G2" s="683"/>
      <c r="H2" s="683"/>
      <c r="I2" s="683"/>
    </row>
    <row r="3" spans="1:9" ht="18.75" customHeight="1" x14ac:dyDescent="0.25">
      <c r="A3" s="683" t="s">
        <v>23</v>
      </c>
      <c r="B3" s="683"/>
      <c r="C3" s="683"/>
      <c r="D3" s="683"/>
      <c r="E3" s="683"/>
      <c r="F3" s="683"/>
      <c r="G3" s="683"/>
      <c r="H3" s="683"/>
      <c r="I3" s="683"/>
    </row>
    <row r="4" spans="1:9" ht="18.75" x14ac:dyDescent="0.25">
      <c r="A4" s="683" t="s">
        <v>24</v>
      </c>
      <c r="B4" s="683"/>
      <c r="C4" s="683"/>
      <c r="D4" s="683"/>
      <c r="E4" s="683"/>
      <c r="F4" s="683"/>
      <c r="G4" s="683"/>
      <c r="H4" s="683"/>
      <c r="I4" s="683"/>
    </row>
    <row r="5" spans="1:9" ht="18.75" x14ac:dyDescent="0.25">
      <c r="A5" s="683" t="s">
        <v>10</v>
      </c>
      <c r="B5" s="683"/>
      <c r="C5" s="683"/>
      <c r="D5" s="683"/>
      <c r="E5" s="683"/>
      <c r="F5" s="683"/>
      <c r="G5" s="683"/>
      <c r="H5" s="683"/>
      <c r="I5" s="683"/>
    </row>
    <row r="6" spans="1:9" ht="18.75" x14ac:dyDescent="0.25">
      <c r="A6" s="684" t="s">
        <v>131</v>
      </c>
      <c r="B6" s="684"/>
      <c r="C6" s="684"/>
      <c r="D6" s="684"/>
      <c r="E6" s="684"/>
      <c r="F6" s="684"/>
      <c r="G6" s="684"/>
      <c r="H6" s="684"/>
      <c r="I6" s="684"/>
    </row>
    <row r="7" spans="1:9" ht="18.75" x14ac:dyDescent="0.25">
      <c r="A7" s="682" t="s">
        <v>2</v>
      </c>
      <c r="B7" s="682"/>
      <c r="C7" s="682"/>
      <c r="D7" s="682"/>
      <c r="E7" s="682"/>
      <c r="F7" s="682"/>
      <c r="G7" s="682"/>
      <c r="H7" s="682"/>
      <c r="I7" s="682"/>
    </row>
    <row r="8" spans="1:9" ht="18.75" x14ac:dyDescent="0.25">
      <c r="A8" s="682" t="s">
        <v>130</v>
      </c>
      <c r="B8" s="682"/>
      <c r="C8" s="682"/>
      <c r="D8" s="682"/>
      <c r="E8" s="682"/>
      <c r="F8" s="682"/>
      <c r="G8" s="682"/>
      <c r="H8" s="682"/>
      <c r="I8" s="682"/>
    </row>
    <row r="9" spans="1:9" x14ac:dyDescent="0.25">
      <c r="A9" s="1"/>
    </row>
    <row r="10" spans="1:9" x14ac:dyDescent="0.25">
      <c r="A10" s="1"/>
    </row>
    <row r="11" spans="1:9" ht="54.75" customHeight="1" x14ac:dyDescent="0.25">
      <c r="A11" s="685" t="s">
        <v>25</v>
      </c>
      <c r="B11" s="686" t="s">
        <v>26</v>
      </c>
      <c r="C11" s="687" t="s">
        <v>27</v>
      </c>
      <c r="D11" s="688"/>
      <c r="E11" s="689"/>
      <c r="F11" s="686" t="s">
        <v>28</v>
      </c>
      <c r="G11" s="686"/>
      <c r="H11" s="686" t="s">
        <v>29</v>
      </c>
      <c r="I11" s="686" t="s">
        <v>30</v>
      </c>
    </row>
    <row r="12" spans="1:9" ht="20.25" customHeight="1" x14ac:dyDescent="0.25">
      <c r="A12" s="685"/>
      <c r="B12" s="686"/>
      <c r="C12" s="690" t="s">
        <v>6</v>
      </c>
      <c r="D12" s="687" t="s">
        <v>7</v>
      </c>
      <c r="E12" s="689"/>
      <c r="F12" s="690" t="s">
        <v>6</v>
      </c>
      <c r="G12" s="690" t="s">
        <v>7</v>
      </c>
      <c r="H12" s="686"/>
      <c r="I12" s="686"/>
    </row>
    <row r="13" spans="1:9" ht="47.25" x14ac:dyDescent="0.25">
      <c r="A13" s="685"/>
      <c r="B13" s="686"/>
      <c r="C13" s="691"/>
      <c r="D13" s="28" t="s">
        <v>22</v>
      </c>
      <c r="E13" s="4" t="s">
        <v>42</v>
      </c>
      <c r="F13" s="691"/>
      <c r="G13" s="691"/>
      <c r="H13" s="686"/>
      <c r="I13" s="686"/>
    </row>
    <row r="14" spans="1:9" ht="15.75" x14ac:dyDescent="0.25">
      <c r="A14" s="29">
        <v>1</v>
      </c>
      <c r="B14" s="29">
        <v>2</v>
      </c>
      <c r="C14" s="29">
        <v>3</v>
      </c>
      <c r="D14" s="29">
        <v>4</v>
      </c>
      <c r="E14" s="29"/>
      <c r="F14" s="29">
        <v>5</v>
      </c>
      <c r="G14" s="29">
        <v>6</v>
      </c>
      <c r="H14" s="29">
        <v>7</v>
      </c>
      <c r="I14" s="29">
        <v>8</v>
      </c>
    </row>
    <row r="15" spans="1:9" ht="15.75" customHeight="1" x14ac:dyDescent="0.25">
      <c r="A15" s="693" t="s">
        <v>147</v>
      </c>
      <c r="B15" s="694"/>
      <c r="C15" s="694"/>
      <c r="D15" s="694"/>
      <c r="E15" s="694"/>
      <c r="F15" s="694"/>
      <c r="G15" s="694"/>
      <c r="H15" s="694"/>
      <c r="I15" s="695"/>
    </row>
    <row r="16" spans="1:9" ht="35.25" customHeight="1" x14ac:dyDescent="0.25">
      <c r="A16" s="696" t="s">
        <v>128</v>
      </c>
      <c r="B16" s="697"/>
      <c r="C16" s="697"/>
      <c r="D16" s="697"/>
      <c r="E16" s="697"/>
      <c r="F16" s="697"/>
      <c r="G16" s="697"/>
      <c r="H16" s="697"/>
      <c r="I16" s="698"/>
    </row>
    <row r="17" spans="1:9" ht="225.75" customHeight="1" x14ac:dyDescent="0.25">
      <c r="A17" s="29">
        <v>1</v>
      </c>
      <c r="B17" s="30" t="s">
        <v>44</v>
      </c>
      <c r="C17" s="31">
        <v>1700</v>
      </c>
      <c r="D17" s="31">
        <v>800</v>
      </c>
      <c r="E17" s="31">
        <v>371.4</v>
      </c>
      <c r="F17" s="32">
        <v>2330.8809999999999</v>
      </c>
      <c r="G17" s="32">
        <v>1485.61</v>
      </c>
      <c r="H17" s="7" t="s">
        <v>138</v>
      </c>
      <c r="I17" s="690" t="s">
        <v>139</v>
      </c>
    </row>
    <row r="18" spans="1:9" ht="91.5" customHeight="1" x14ac:dyDescent="0.25">
      <c r="A18" s="29">
        <v>2</v>
      </c>
      <c r="B18" s="30" t="s">
        <v>45</v>
      </c>
      <c r="C18" s="33">
        <v>2000</v>
      </c>
      <c r="D18" s="33">
        <v>2150</v>
      </c>
      <c r="E18" s="33">
        <v>250.69</v>
      </c>
      <c r="F18" s="32">
        <v>764.92200000000003</v>
      </c>
      <c r="G18" s="32">
        <v>1002.74</v>
      </c>
      <c r="H18" s="7" t="s">
        <v>140</v>
      </c>
      <c r="I18" s="692"/>
    </row>
    <row r="19" spans="1:9" ht="136.5" customHeight="1" x14ac:dyDescent="0.25">
      <c r="A19" s="29">
        <v>3</v>
      </c>
      <c r="B19" s="30" t="s">
        <v>101</v>
      </c>
      <c r="C19" s="33">
        <v>500</v>
      </c>
      <c r="D19" s="33">
        <v>500</v>
      </c>
      <c r="E19" s="33">
        <v>278.54000000000002</v>
      </c>
      <c r="F19" s="31">
        <v>812.27700000000004</v>
      </c>
      <c r="G19" s="31">
        <v>1114.1600000000001</v>
      </c>
      <c r="H19" s="7" t="s">
        <v>141</v>
      </c>
      <c r="I19" s="692"/>
    </row>
    <row r="20" spans="1:9" ht="92.25" customHeight="1" x14ac:dyDescent="0.25">
      <c r="A20" s="29">
        <v>4</v>
      </c>
      <c r="B20" s="30" t="s">
        <v>47</v>
      </c>
      <c r="C20" s="33">
        <v>50</v>
      </c>
      <c r="D20" s="33">
        <v>99.37</v>
      </c>
      <c r="E20" s="33">
        <v>99.37</v>
      </c>
      <c r="F20" s="32">
        <v>91.92</v>
      </c>
      <c r="G20" s="32">
        <v>397.49</v>
      </c>
      <c r="H20" s="7" t="s">
        <v>142</v>
      </c>
      <c r="I20" s="692"/>
    </row>
    <row r="21" spans="1:9" ht="15.75" x14ac:dyDescent="0.25">
      <c r="A21" s="687"/>
      <c r="B21" s="689"/>
      <c r="C21" s="31">
        <f>SUM(C17:C20)</f>
        <v>4250</v>
      </c>
      <c r="D21" s="31">
        <f>SUM(D17:D20)</f>
        <v>3549.37</v>
      </c>
      <c r="E21" s="31">
        <f>SUM(E17:E20)</f>
        <v>999.99999999999989</v>
      </c>
      <c r="F21" s="31">
        <f>SUM(F17:F20)</f>
        <v>4000</v>
      </c>
      <c r="G21" s="31">
        <f>SUM(G17:G20)</f>
        <v>4000</v>
      </c>
      <c r="H21" s="8"/>
      <c r="I21" s="691"/>
    </row>
    <row r="22" spans="1:9" ht="47.25" customHeight="1" x14ac:dyDescent="0.25">
      <c r="A22" s="693" t="s">
        <v>129</v>
      </c>
      <c r="B22" s="694"/>
      <c r="C22" s="694"/>
      <c r="D22" s="694"/>
      <c r="E22" s="694"/>
      <c r="F22" s="694"/>
      <c r="G22" s="694"/>
      <c r="H22" s="694"/>
      <c r="I22" s="695"/>
    </row>
    <row r="23" spans="1:9" ht="135.75" customHeight="1" x14ac:dyDescent="0.25">
      <c r="A23" s="29">
        <v>1</v>
      </c>
      <c r="B23" s="30" t="s">
        <v>44</v>
      </c>
      <c r="C23" s="31">
        <v>1700</v>
      </c>
      <c r="D23" s="31">
        <v>800</v>
      </c>
      <c r="E23" s="31">
        <v>371.4</v>
      </c>
      <c r="F23" s="32">
        <v>13024.437</v>
      </c>
      <c r="G23" s="32">
        <v>3311.65</v>
      </c>
      <c r="H23" s="7" t="s">
        <v>143</v>
      </c>
      <c r="I23" s="690" t="s">
        <v>139</v>
      </c>
    </row>
    <row r="24" spans="1:9" ht="79.5" customHeight="1" x14ac:dyDescent="0.25">
      <c r="A24" s="29">
        <v>2</v>
      </c>
      <c r="B24" s="30" t="s">
        <v>45</v>
      </c>
      <c r="C24" s="33">
        <v>2000</v>
      </c>
      <c r="D24" s="33">
        <v>2150</v>
      </c>
      <c r="E24" s="33">
        <v>250.69</v>
      </c>
      <c r="F24" s="32">
        <v>4348.8</v>
      </c>
      <c r="G24" s="32">
        <v>2235.27</v>
      </c>
      <c r="H24" s="7" t="s">
        <v>144</v>
      </c>
      <c r="I24" s="692"/>
    </row>
    <row r="25" spans="1:9" ht="91.5" customHeight="1" x14ac:dyDescent="0.25">
      <c r="A25" s="29">
        <v>3</v>
      </c>
      <c r="B25" s="30" t="s">
        <v>46</v>
      </c>
      <c r="C25" s="33">
        <v>500</v>
      </c>
      <c r="D25" s="33">
        <v>500</v>
      </c>
      <c r="E25" s="33">
        <v>278.54000000000002</v>
      </c>
      <c r="F25" s="32">
        <v>1687.723</v>
      </c>
      <c r="G25" s="32">
        <v>2483.63</v>
      </c>
      <c r="H25" s="7" t="s">
        <v>145</v>
      </c>
      <c r="I25" s="692"/>
    </row>
    <row r="26" spans="1:9" ht="90.75" customHeight="1" x14ac:dyDescent="0.25">
      <c r="A26" s="29">
        <v>4</v>
      </c>
      <c r="B26" s="30" t="s">
        <v>47</v>
      </c>
      <c r="C26" s="33">
        <v>50</v>
      </c>
      <c r="D26" s="33">
        <v>99.37</v>
      </c>
      <c r="E26" s="33">
        <v>99.37</v>
      </c>
      <c r="F26" s="32">
        <v>439.04</v>
      </c>
      <c r="G26" s="32">
        <v>886.05</v>
      </c>
      <c r="H26" s="7" t="s">
        <v>146</v>
      </c>
      <c r="I26" s="692"/>
    </row>
    <row r="27" spans="1:9" ht="15.75" x14ac:dyDescent="0.25">
      <c r="A27" s="687"/>
      <c r="B27" s="689"/>
      <c r="C27" s="31">
        <f>SUM(C23:C26)</f>
        <v>4250</v>
      </c>
      <c r="D27" s="31">
        <f>SUM(D23:D26)</f>
        <v>3549.37</v>
      </c>
      <c r="E27" s="31">
        <f>SUM(E23:E26)</f>
        <v>999.99999999999989</v>
      </c>
      <c r="F27" s="31">
        <f>SUM(F23:F26)</f>
        <v>19500</v>
      </c>
      <c r="G27" s="31">
        <f>SUM(G23:G26)</f>
        <v>8916.6</v>
      </c>
      <c r="H27" s="29"/>
      <c r="I27" s="691"/>
    </row>
  </sheetData>
  <mergeCells count="24">
    <mergeCell ref="I23:I27"/>
    <mergeCell ref="A27:B27"/>
    <mergeCell ref="G12:G13"/>
    <mergeCell ref="A15:I15"/>
    <mergeCell ref="A16:I16"/>
    <mergeCell ref="I17:I21"/>
    <mergeCell ref="A21:B21"/>
    <mergeCell ref="A22:I22"/>
    <mergeCell ref="A8:I8"/>
    <mergeCell ref="A11:A13"/>
    <mergeCell ref="B11:B13"/>
    <mergeCell ref="C11:E11"/>
    <mergeCell ref="F11:G11"/>
    <mergeCell ref="H11:H13"/>
    <mergeCell ref="I11:I13"/>
    <mergeCell ref="C12:C13"/>
    <mergeCell ref="D12:E12"/>
    <mergeCell ref="F12:F13"/>
    <mergeCell ref="A7:I7"/>
    <mergeCell ref="A2:I2"/>
    <mergeCell ref="A3:I3"/>
    <mergeCell ref="A4:I4"/>
    <mergeCell ref="A5:I5"/>
    <mergeCell ref="A6:I6"/>
  </mergeCells>
  <pageMargins left="0.7" right="0.7" top="0.75" bottom="0.75" header="0.3" footer="0.3"/>
  <pageSetup paperSize="9" scale="5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P9"/>
  <sheetViews>
    <sheetView view="pageBreakPreview" zoomScaleNormal="100" zoomScaleSheetLayoutView="100" workbookViewId="0">
      <selection activeCell="C9" sqref="C9"/>
    </sheetView>
  </sheetViews>
  <sheetFormatPr defaultRowHeight="15" x14ac:dyDescent="0.25"/>
  <cols>
    <col min="1" max="1" width="26.7109375" customWidth="1"/>
    <col min="2" max="2" width="19" customWidth="1"/>
    <col min="3" max="3" width="98" customWidth="1"/>
    <col min="4" max="4" width="31.28515625" customWidth="1"/>
  </cols>
  <sheetData>
    <row r="3" spans="1:16" ht="74.25" customHeight="1" x14ac:dyDescent="0.25">
      <c r="A3" s="699" t="s">
        <v>795</v>
      </c>
      <c r="B3" s="699"/>
      <c r="C3" s="699"/>
      <c r="D3" s="699"/>
      <c r="E3" s="27"/>
      <c r="F3" s="27"/>
      <c r="G3" s="27"/>
      <c r="H3" s="27"/>
      <c r="I3" s="27"/>
      <c r="J3" s="27"/>
      <c r="K3" s="27"/>
      <c r="L3" s="27"/>
      <c r="M3" s="27"/>
      <c r="N3" s="27"/>
      <c r="O3" s="27"/>
      <c r="P3" s="27"/>
    </row>
    <row r="4" spans="1:16" ht="15.75" customHeight="1" x14ac:dyDescent="0.25">
      <c r="A4" s="27"/>
      <c r="B4" s="27"/>
      <c r="C4" s="27"/>
      <c r="D4" s="27"/>
      <c r="E4" s="27"/>
      <c r="F4" s="27"/>
      <c r="G4" s="27"/>
      <c r="H4" s="27"/>
      <c r="I4" s="27"/>
      <c r="J4" s="27"/>
      <c r="K4" s="27"/>
      <c r="L4" s="27"/>
      <c r="M4" s="27"/>
      <c r="N4" s="27"/>
      <c r="O4" s="27"/>
      <c r="P4" s="27"/>
    </row>
    <row r="6" spans="1:16" ht="60" x14ac:dyDescent="0.25">
      <c r="A6" s="221" t="s">
        <v>796</v>
      </c>
      <c r="B6" s="221" t="s">
        <v>762</v>
      </c>
      <c r="C6" s="221" t="s">
        <v>797</v>
      </c>
      <c r="D6" s="221" t="s">
        <v>798</v>
      </c>
    </row>
    <row r="7" spans="1:16" ht="409.5" x14ac:dyDescent="0.25">
      <c r="A7" s="223" t="s">
        <v>1055</v>
      </c>
      <c r="B7" s="222" t="s">
        <v>799</v>
      </c>
      <c r="C7" s="223" t="s">
        <v>801</v>
      </c>
      <c r="D7" s="223" t="s">
        <v>800</v>
      </c>
    </row>
    <row r="8" spans="1:16" ht="145.5" customHeight="1" x14ac:dyDescent="0.25">
      <c r="A8" s="223" t="s">
        <v>1056</v>
      </c>
      <c r="B8" s="223" t="s">
        <v>804</v>
      </c>
      <c r="C8" s="223" t="s">
        <v>802</v>
      </c>
      <c r="D8" s="223" t="s">
        <v>803</v>
      </c>
    </row>
    <row r="9" spans="1:16" ht="409.5" x14ac:dyDescent="0.25">
      <c r="A9" s="223" t="s">
        <v>1057</v>
      </c>
      <c r="B9" s="222" t="s">
        <v>799</v>
      </c>
      <c r="C9" s="223" t="s">
        <v>806</v>
      </c>
      <c r="D9" s="223" t="s">
        <v>805</v>
      </c>
    </row>
  </sheetData>
  <mergeCells count="1">
    <mergeCell ref="A3:D3"/>
  </mergeCells>
  <pageMargins left="0.7" right="0.7" top="0.75" bottom="0.75" header="0.3" footer="0.3"/>
  <pageSetup paperSize="9" scale="52"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P21"/>
  <sheetViews>
    <sheetView view="pageBreakPreview" zoomScaleNormal="100" zoomScaleSheetLayoutView="100" workbookViewId="0">
      <pane xSplit="2" ySplit="4" topLeftCell="C5" activePane="bottomRight" state="frozen"/>
      <selection pane="topRight" activeCell="C1" sqref="C1"/>
      <selection pane="bottomLeft" activeCell="A5" sqref="A5"/>
      <selection pane="bottomRight" activeCell="K31" sqref="K31"/>
    </sheetView>
  </sheetViews>
  <sheetFormatPr defaultRowHeight="12.75" x14ac:dyDescent="0.2"/>
  <cols>
    <col min="1" max="1" width="9.140625" style="235"/>
    <col min="2" max="2" width="37.42578125" style="235" customWidth="1"/>
    <col min="3" max="3" width="15.7109375" style="235" customWidth="1"/>
    <col min="4" max="4" width="12.7109375" style="235" customWidth="1"/>
    <col min="5" max="5" width="13.7109375" style="235" customWidth="1"/>
    <col min="6" max="6" width="19.42578125" style="235" customWidth="1"/>
    <col min="7" max="7" width="15" style="235" customWidth="1"/>
    <col min="8" max="8" width="18" style="235" customWidth="1"/>
    <col min="9" max="9" width="17" style="235" customWidth="1"/>
    <col min="10" max="10" width="14.5703125" style="235" customWidth="1"/>
    <col min="11" max="11" width="15.140625" style="235" customWidth="1"/>
    <col min="12" max="12" width="16.7109375" style="235" customWidth="1"/>
    <col min="13" max="13" width="16.28515625" style="235" customWidth="1"/>
    <col min="14" max="14" width="22.5703125" style="235" customWidth="1"/>
    <col min="15" max="15" width="17.5703125" style="235" customWidth="1"/>
    <col min="16" max="16" width="0.28515625" style="235" customWidth="1"/>
    <col min="17" max="257" width="9.140625" style="235"/>
    <col min="258" max="258" width="37.42578125" style="235" customWidth="1"/>
    <col min="259" max="259" width="15.7109375" style="235" customWidth="1"/>
    <col min="260" max="260" width="12.7109375" style="235" customWidth="1"/>
    <col min="261" max="261" width="13.7109375" style="235" customWidth="1"/>
    <col min="262" max="262" width="19.42578125" style="235" customWidth="1"/>
    <col min="263" max="263" width="15" style="235" customWidth="1"/>
    <col min="264" max="264" width="18" style="235" customWidth="1"/>
    <col min="265" max="265" width="17" style="235" customWidth="1"/>
    <col min="266" max="266" width="14.5703125" style="235" customWidth="1"/>
    <col min="267" max="267" width="15.140625" style="235" customWidth="1"/>
    <col min="268" max="268" width="16.7109375" style="235" customWidth="1"/>
    <col min="269" max="269" width="16.28515625" style="235" customWidth="1"/>
    <col min="270" max="270" width="22.5703125" style="235" customWidth="1"/>
    <col min="271" max="271" width="17.5703125" style="235" customWidth="1"/>
    <col min="272" max="513" width="9.140625" style="235"/>
    <col min="514" max="514" width="37.42578125" style="235" customWidth="1"/>
    <col min="515" max="515" width="15.7109375" style="235" customWidth="1"/>
    <col min="516" max="516" width="12.7109375" style="235" customWidth="1"/>
    <col min="517" max="517" width="13.7109375" style="235" customWidth="1"/>
    <col min="518" max="518" width="19.42578125" style="235" customWidth="1"/>
    <col min="519" max="519" width="15" style="235" customWidth="1"/>
    <col min="520" max="520" width="18" style="235" customWidth="1"/>
    <col min="521" max="521" width="17" style="235" customWidth="1"/>
    <col min="522" max="522" width="14.5703125" style="235" customWidth="1"/>
    <col min="523" max="523" width="15.140625" style="235" customWidth="1"/>
    <col min="524" max="524" width="16.7109375" style="235" customWidth="1"/>
    <col min="525" max="525" width="16.28515625" style="235" customWidth="1"/>
    <col min="526" max="526" width="22.5703125" style="235" customWidth="1"/>
    <col min="527" max="527" width="17.5703125" style="235" customWidth="1"/>
    <col min="528" max="769" width="9.140625" style="235"/>
    <col min="770" max="770" width="37.42578125" style="235" customWidth="1"/>
    <col min="771" max="771" width="15.7109375" style="235" customWidth="1"/>
    <col min="772" max="772" width="12.7109375" style="235" customWidth="1"/>
    <col min="773" max="773" width="13.7109375" style="235" customWidth="1"/>
    <col min="774" max="774" width="19.42578125" style="235" customWidth="1"/>
    <col min="775" max="775" width="15" style="235" customWidth="1"/>
    <col min="776" max="776" width="18" style="235" customWidth="1"/>
    <col min="777" max="777" width="17" style="235" customWidth="1"/>
    <col min="778" max="778" width="14.5703125" style="235" customWidth="1"/>
    <col min="779" max="779" width="15.140625" style="235" customWidth="1"/>
    <col min="780" max="780" width="16.7109375" style="235" customWidth="1"/>
    <col min="781" max="781" width="16.28515625" style="235" customWidth="1"/>
    <col min="782" max="782" width="22.5703125" style="235" customWidth="1"/>
    <col min="783" max="783" width="17.5703125" style="235" customWidth="1"/>
    <col min="784" max="1025" width="9.140625" style="235"/>
    <col min="1026" max="1026" width="37.42578125" style="235" customWidth="1"/>
    <col min="1027" max="1027" width="15.7109375" style="235" customWidth="1"/>
    <col min="1028" max="1028" width="12.7109375" style="235" customWidth="1"/>
    <col min="1029" max="1029" width="13.7109375" style="235" customWidth="1"/>
    <col min="1030" max="1030" width="19.42578125" style="235" customWidth="1"/>
    <col min="1031" max="1031" width="15" style="235" customWidth="1"/>
    <col min="1032" max="1032" width="18" style="235" customWidth="1"/>
    <col min="1033" max="1033" width="17" style="235" customWidth="1"/>
    <col min="1034" max="1034" width="14.5703125" style="235" customWidth="1"/>
    <col min="1035" max="1035" width="15.140625" style="235" customWidth="1"/>
    <col min="1036" max="1036" width="16.7109375" style="235" customWidth="1"/>
    <col min="1037" max="1037" width="16.28515625" style="235" customWidth="1"/>
    <col min="1038" max="1038" width="22.5703125" style="235" customWidth="1"/>
    <col min="1039" max="1039" width="17.5703125" style="235" customWidth="1"/>
    <col min="1040" max="1281" width="9.140625" style="235"/>
    <col min="1282" max="1282" width="37.42578125" style="235" customWidth="1"/>
    <col min="1283" max="1283" width="15.7109375" style="235" customWidth="1"/>
    <col min="1284" max="1284" width="12.7109375" style="235" customWidth="1"/>
    <col min="1285" max="1285" width="13.7109375" style="235" customWidth="1"/>
    <col min="1286" max="1286" width="19.42578125" style="235" customWidth="1"/>
    <col min="1287" max="1287" width="15" style="235" customWidth="1"/>
    <col min="1288" max="1288" width="18" style="235" customWidth="1"/>
    <col min="1289" max="1289" width="17" style="235" customWidth="1"/>
    <col min="1290" max="1290" width="14.5703125" style="235" customWidth="1"/>
    <col min="1291" max="1291" width="15.140625" style="235" customWidth="1"/>
    <col min="1292" max="1292" width="16.7109375" style="235" customWidth="1"/>
    <col min="1293" max="1293" width="16.28515625" style="235" customWidth="1"/>
    <col min="1294" max="1294" width="22.5703125" style="235" customWidth="1"/>
    <col min="1295" max="1295" width="17.5703125" style="235" customWidth="1"/>
    <col min="1296" max="1537" width="9.140625" style="235"/>
    <col min="1538" max="1538" width="37.42578125" style="235" customWidth="1"/>
    <col min="1539" max="1539" width="15.7109375" style="235" customWidth="1"/>
    <col min="1540" max="1540" width="12.7109375" style="235" customWidth="1"/>
    <col min="1541" max="1541" width="13.7109375" style="235" customWidth="1"/>
    <col min="1542" max="1542" width="19.42578125" style="235" customWidth="1"/>
    <col min="1543" max="1543" width="15" style="235" customWidth="1"/>
    <col min="1544" max="1544" width="18" style="235" customWidth="1"/>
    <col min="1545" max="1545" width="17" style="235" customWidth="1"/>
    <col min="1546" max="1546" width="14.5703125" style="235" customWidth="1"/>
    <col min="1547" max="1547" width="15.140625" style="235" customWidth="1"/>
    <col min="1548" max="1548" width="16.7109375" style="235" customWidth="1"/>
    <col min="1549" max="1549" width="16.28515625" style="235" customWidth="1"/>
    <col min="1550" max="1550" width="22.5703125" style="235" customWidth="1"/>
    <col min="1551" max="1551" width="17.5703125" style="235" customWidth="1"/>
    <col min="1552" max="1793" width="9.140625" style="235"/>
    <col min="1794" max="1794" width="37.42578125" style="235" customWidth="1"/>
    <col min="1795" max="1795" width="15.7109375" style="235" customWidth="1"/>
    <col min="1796" max="1796" width="12.7109375" style="235" customWidth="1"/>
    <col min="1797" max="1797" width="13.7109375" style="235" customWidth="1"/>
    <col min="1798" max="1798" width="19.42578125" style="235" customWidth="1"/>
    <col min="1799" max="1799" width="15" style="235" customWidth="1"/>
    <col min="1800" max="1800" width="18" style="235" customWidth="1"/>
    <col min="1801" max="1801" width="17" style="235" customWidth="1"/>
    <col min="1802" max="1802" width="14.5703125" style="235" customWidth="1"/>
    <col min="1803" max="1803" width="15.140625" style="235" customWidth="1"/>
    <col min="1804" max="1804" width="16.7109375" style="235" customWidth="1"/>
    <col min="1805" max="1805" width="16.28515625" style="235" customWidth="1"/>
    <col min="1806" max="1806" width="22.5703125" style="235" customWidth="1"/>
    <col min="1807" max="1807" width="17.5703125" style="235" customWidth="1"/>
    <col min="1808" max="2049" width="9.140625" style="235"/>
    <col min="2050" max="2050" width="37.42578125" style="235" customWidth="1"/>
    <col min="2051" max="2051" width="15.7109375" style="235" customWidth="1"/>
    <col min="2052" max="2052" width="12.7109375" style="235" customWidth="1"/>
    <col min="2053" max="2053" width="13.7109375" style="235" customWidth="1"/>
    <col min="2054" max="2054" width="19.42578125" style="235" customWidth="1"/>
    <col min="2055" max="2055" width="15" style="235" customWidth="1"/>
    <col min="2056" max="2056" width="18" style="235" customWidth="1"/>
    <col min="2057" max="2057" width="17" style="235" customWidth="1"/>
    <col min="2058" max="2058" width="14.5703125" style="235" customWidth="1"/>
    <col min="2059" max="2059" width="15.140625" style="235" customWidth="1"/>
    <col min="2060" max="2060" width="16.7109375" style="235" customWidth="1"/>
    <col min="2061" max="2061" width="16.28515625" style="235" customWidth="1"/>
    <col min="2062" max="2062" width="22.5703125" style="235" customWidth="1"/>
    <col min="2063" max="2063" width="17.5703125" style="235" customWidth="1"/>
    <col min="2064" max="2305" width="9.140625" style="235"/>
    <col min="2306" max="2306" width="37.42578125" style="235" customWidth="1"/>
    <col min="2307" max="2307" width="15.7109375" style="235" customWidth="1"/>
    <col min="2308" max="2308" width="12.7109375" style="235" customWidth="1"/>
    <col min="2309" max="2309" width="13.7109375" style="235" customWidth="1"/>
    <col min="2310" max="2310" width="19.42578125" style="235" customWidth="1"/>
    <col min="2311" max="2311" width="15" style="235" customWidth="1"/>
    <col min="2312" max="2312" width="18" style="235" customWidth="1"/>
    <col min="2313" max="2313" width="17" style="235" customWidth="1"/>
    <col min="2314" max="2314" width="14.5703125" style="235" customWidth="1"/>
    <col min="2315" max="2315" width="15.140625" style="235" customWidth="1"/>
    <col min="2316" max="2316" width="16.7109375" style="235" customWidth="1"/>
    <col min="2317" max="2317" width="16.28515625" style="235" customWidth="1"/>
    <col min="2318" max="2318" width="22.5703125" style="235" customWidth="1"/>
    <col min="2319" max="2319" width="17.5703125" style="235" customWidth="1"/>
    <col min="2320" max="2561" width="9.140625" style="235"/>
    <col min="2562" max="2562" width="37.42578125" style="235" customWidth="1"/>
    <col min="2563" max="2563" width="15.7109375" style="235" customWidth="1"/>
    <col min="2564" max="2564" width="12.7109375" style="235" customWidth="1"/>
    <col min="2565" max="2565" width="13.7109375" style="235" customWidth="1"/>
    <col min="2566" max="2566" width="19.42578125" style="235" customWidth="1"/>
    <col min="2567" max="2567" width="15" style="235" customWidth="1"/>
    <col min="2568" max="2568" width="18" style="235" customWidth="1"/>
    <col min="2569" max="2569" width="17" style="235" customWidth="1"/>
    <col min="2570" max="2570" width="14.5703125" style="235" customWidth="1"/>
    <col min="2571" max="2571" width="15.140625" style="235" customWidth="1"/>
    <col min="2572" max="2572" width="16.7109375" style="235" customWidth="1"/>
    <col min="2573" max="2573" width="16.28515625" style="235" customWidth="1"/>
    <col min="2574" max="2574" width="22.5703125" style="235" customWidth="1"/>
    <col min="2575" max="2575" width="17.5703125" style="235" customWidth="1"/>
    <col min="2576" max="2817" width="9.140625" style="235"/>
    <col min="2818" max="2818" width="37.42578125" style="235" customWidth="1"/>
    <col min="2819" max="2819" width="15.7109375" style="235" customWidth="1"/>
    <col min="2820" max="2820" width="12.7109375" style="235" customWidth="1"/>
    <col min="2821" max="2821" width="13.7109375" style="235" customWidth="1"/>
    <col min="2822" max="2822" width="19.42578125" style="235" customWidth="1"/>
    <col min="2823" max="2823" width="15" style="235" customWidth="1"/>
    <col min="2824" max="2824" width="18" style="235" customWidth="1"/>
    <col min="2825" max="2825" width="17" style="235" customWidth="1"/>
    <col min="2826" max="2826" width="14.5703125" style="235" customWidth="1"/>
    <col min="2827" max="2827" width="15.140625" style="235" customWidth="1"/>
    <col min="2828" max="2828" width="16.7109375" style="235" customWidth="1"/>
    <col min="2829" max="2829" width="16.28515625" style="235" customWidth="1"/>
    <col min="2830" max="2830" width="22.5703125" style="235" customWidth="1"/>
    <col min="2831" max="2831" width="17.5703125" style="235" customWidth="1"/>
    <col min="2832" max="3073" width="9.140625" style="235"/>
    <col min="3074" max="3074" width="37.42578125" style="235" customWidth="1"/>
    <col min="3075" max="3075" width="15.7109375" style="235" customWidth="1"/>
    <col min="3076" max="3076" width="12.7109375" style="235" customWidth="1"/>
    <col min="3077" max="3077" width="13.7109375" style="235" customWidth="1"/>
    <col min="3078" max="3078" width="19.42578125" style="235" customWidth="1"/>
    <col min="3079" max="3079" width="15" style="235" customWidth="1"/>
    <col min="3080" max="3080" width="18" style="235" customWidth="1"/>
    <col min="3081" max="3081" width="17" style="235" customWidth="1"/>
    <col min="3082" max="3082" width="14.5703125" style="235" customWidth="1"/>
    <col min="3083" max="3083" width="15.140625" style="235" customWidth="1"/>
    <col min="3084" max="3084" width="16.7109375" style="235" customWidth="1"/>
    <col min="3085" max="3085" width="16.28515625" style="235" customWidth="1"/>
    <col min="3086" max="3086" width="22.5703125" style="235" customWidth="1"/>
    <col min="3087" max="3087" width="17.5703125" style="235" customWidth="1"/>
    <col min="3088" max="3329" width="9.140625" style="235"/>
    <col min="3330" max="3330" width="37.42578125" style="235" customWidth="1"/>
    <col min="3331" max="3331" width="15.7109375" style="235" customWidth="1"/>
    <col min="3332" max="3332" width="12.7109375" style="235" customWidth="1"/>
    <col min="3333" max="3333" width="13.7109375" style="235" customWidth="1"/>
    <col min="3334" max="3334" width="19.42578125" style="235" customWidth="1"/>
    <col min="3335" max="3335" width="15" style="235" customWidth="1"/>
    <col min="3336" max="3336" width="18" style="235" customWidth="1"/>
    <col min="3337" max="3337" width="17" style="235" customWidth="1"/>
    <col min="3338" max="3338" width="14.5703125" style="235" customWidth="1"/>
    <col min="3339" max="3339" width="15.140625" style="235" customWidth="1"/>
    <col min="3340" max="3340" width="16.7109375" style="235" customWidth="1"/>
    <col min="3341" max="3341" width="16.28515625" style="235" customWidth="1"/>
    <col min="3342" max="3342" width="22.5703125" style="235" customWidth="1"/>
    <col min="3343" max="3343" width="17.5703125" style="235" customWidth="1"/>
    <col min="3344" max="3585" width="9.140625" style="235"/>
    <col min="3586" max="3586" width="37.42578125" style="235" customWidth="1"/>
    <col min="3587" max="3587" width="15.7109375" style="235" customWidth="1"/>
    <col min="3588" max="3588" width="12.7109375" style="235" customWidth="1"/>
    <col min="3589" max="3589" width="13.7109375" style="235" customWidth="1"/>
    <col min="3590" max="3590" width="19.42578125" style="235" customWidth="1"/>
    <col min="3591" max="3591" width="15" style="235" customWidth="1"/>
    <col min="3592" max="3592" width="18" style="235" customWidth="1"/>
    <col min="3593" max="3593" width="17" style="235" customWidth="1"/>
    <col min="3594" max="3594" width="14.5703125" style="235" customWidth="1"/>
    <col min="3595" max="3595" width="15.140625" style="235" customWidth="1"/>
    <col min="3596" max="3596" width="16.7109375" style="235" customWidth="1"/>
    <col min="3597" max="3597" width="16.28515625" style="235" customWidth="1"/>
    <col min="3598" max="3598" width="22.5703125" style="235" customWidth="1"/>
    <col min="3599" max="3599" width="17.5703125" style="235" customWidth="1"/>
    <col min="3600" max="3841" width="9.140625" style="235"/>
    <col min="3842" max="3842" width="37.42578125" style="235" customWidth="1"/>
    <col min="3843" max="3843" width="15.7109375" style="235" customWidth="1"/>
    <col min="3844" max="3844" width="12.7109375" style="235" customWidth="1"/>
    <col min="3845" max="3845" width="13.7109375" style="235" customWidth="1"/>
    <col min="3846" max="3846" width="19.42578125" style="235" customWidth="1"/>
    <col min="3847" max="3847" width="15" style="235" customWidth="1"/>
    <col min="3848" max="3848" width="18" style="235" customWidth="1"/>
    <col min="3849" max="3849" width="17" style="235" customWidth="1"/>
    <col min="3850" max="3850" width="14.5703125" style="235" customWidth="1"/>
    <col min="3851" max="3851" width="15.140625" style="235" customWidth="1"/>
    <col min="3852" max="3852" width="16.7109375" style="235" customWidth="1"/>
    <col min="3853" max="3853" width="16.28515625" style="235" customWidth="1"/>
    <col min="3854" max="3854" width="22.5703125" style="235" customWidth="1"/>
    <col min="3855" max="3855" width="17.5703125" style="235" customWidth="1"/>
    <col min="3856" max="4097" width="9.140625" style="235"/>
    <col min="4098" max="4098" width="37.42578125" style="235" customWidth="1"/>
    <col min="4099" max="4099" width="15.7109375" style="235" customWidth="1"/>
    <col min="4100" max="4100" width="12.7109375" style="235" customWidth="1"/>
    <col min="4101" max="4101" width="13.7109375" style="235" customWidth="1"/>
    <col min="4102" max="4102" width="19.42578125" style="235" customWidth="1"/>
    <col min="4103" max="4103" width="15" style="235" customWidth="1"/>
    <col min="4104" max="4104" width="18" style="235" customWidth="1"/>
    <col min="4105" max="4105" width="17" style="235" customWidth="1"/>
    <col min="4106" max="4106" width="14.5703125" style="235" customWidth="1"/>
    <col min="4107" max="4107" width="15.140625" style="235" customWidth="1"/>
    <col min="4108" max="4108" width="16.7109375" style="235" customWidth="1"/>
    <col min="4109" max="4109" width="16.28515625" style="235" customWidth="1"/>
    <col min="4110" max="4110" width="22.5703125" style="235" customWidth="1"/>
    <col min="4111" max="4111" width="17.5703125" style="235" customWidth="1"/>
    <col min="4112" max="4353" width="9.140625" style="235"/>
    <col min="4354" max="4354" width="37.42578125" style="235" customWidth="1"/>
    <col min="4355" max="4355" width="15.7109375" style="235" customWidth="1"/>
    <col min="4356" max="4356" width="12.7109375" style="235" customWidth="1"/>
    <col min="4357" max="4357" width="13.7109375" style="235" customWidth="1"/>
    <col min="4358" max="4358" width="19.42578125" style="235" customWidth="1"/>
    <col min="4359" max="4359" width="15" style="235" customWidth="1"/>
    <col min="4360" max="4360" width="18" style="235" customWidth="1"/>
    <col min="4361" max="4361" width="17" style="235" customWidth="1"/>
    <col min="4362" max="4362" width="14.5703125" style="235" customWidth="1"/>
    <col min="4363" max="4363" width="15.140625" style="235" customWidth="1"/>
    <col min="4364" max="4364" width="16.7109375" style="235" customWidth="1"/>
    <col min="4365" max="4365" width="16.28515625" style="235" customWidth="1"/>
    <col min="4366" max="4366" width="22.5703125" style="235" customWidth="1"/>
    <col min="4367" max="4367" width="17.5703125" style="235" customWidth="1"/>
    <col min="4368" max="4609" width="9.140625" style="235"/>
    <col min="4610" max="4610" width="37.42578125" style="235" customWidth="1"/>
    <col min="4611" max="4611" width="15.7109375" style="235" customWidth="1"/>
    <col min="4612" max="4612" width="12.7109375" style="235" customWidth="1"/>
    <col min="4613" max="4613" width="13.7109375" style="235" customWidth="1"/>
    <col min="4614" max="4614" width="19.42578125" style="235" customWidth="1"/>
    <col min="4615" max="4615" width="15" style="235" customWidth="1"/>
    <col min="4616" max="4616" width="18" style="235" customWidth="1"/>
    <col min="4617" max="4617" width="17" style="235" customWidth="1"/>
    <col min="4618" max="4618" width="14.5703125" style="235" customWidth="1"/>
    <col min="4619" max="4619" width="15.140625" style="235" customWidth="1"/>
    <col min="4620" max="4620" width="16.7109375" style="235" customWidth="1"/>
    <col min="4621" max="4621" width="16.28515625" style="235" customWidth="1"/>
    <col min="4622" max="4622" width="22.5703125" style="235" customWidth="1"/>
    <col min="4623" max="4623" width="17.5703125" style="235" customWidth="1"/>
    <col min="4624" max="4865" width="9.140625" style="235"/>
    <col min="4866" max="4866" width="37.42578125" style="235" customWidth="1"/>
    <col min="4867" max="4867" width="15.7109375" style="235" customWidth="1"/>
    <col min="4868" max="4868" width="12.7109375" style="235" customWidth="1"/>
    <col min="4869" max="4869" width="13.7109375" style="235" customWidth="1"/>
    <col min="4870" max="4870" width="19.42578125" style="235" customWidth="1"/>
    <col min="4871" max="4871" width="15" style="235" customWidth="1"/>
    <col min="4872" max="4872" width="18" style="235" customWidth="1"/>
    <col min="4873" max="4873" width="17" style="235" customWidth="1"/>
    <col min="4874" max="4874" width="14.5703125" style="235" customWidth="1"/>
    <col min="4875" max="4875" width="15.140625" style="235" customWidth="1"/>
    <col min="4876" max="4876" width="16.7109375" style="235" customWidth="1"/>
    <col min="4877" max="4877" width="16.28515625" style="235" customWidth="1"/>
    <col min="4878" max="4878" width="22.5703125" style="235" customWidth="1"/>
    <col min="4879" max="4879" width="17.5703125" style="235" customWidth="1"/>
    <col min="4880" max="5121" width="9.140625" style="235"/>
    <col min="5122" max="5122" width="37.42578125" style="235" customWidth="1"/>
    <col min="5123" max="5123" width="15.7109375" style="235" customWidth="1"/>
    <col min="5124" max="5124" width="12.7109375" style="235" customWidth="1"/>
    <col min="5125" max="5125" width="13.7109375" style="235" customWidth="1"/>
    <col min="5126" max="5126" width="19.42578125" style="235" customWidth="1"/>
    <col min="5127" max="5127" width="15" style="235" customWidth="1"/>
    <col min="5128" max="5128" width="18" style="235" customWidth="1"/>
    <col min="5129" max="5129" width="17" style="235" customWidth="1"/>
    <col min="5130" max="5130" width="14.5703125" style="235" customWidth="1"/>
    <col min="5131" max="5131" width="15.140625" style="235" customWidth="1"/>
    <col min="5132" max="5132" width="16.7109375" style="235" customWidth="1"/>
    <col min="5133" max="5133" width="16.28515625" style="235" customWidth="1"/>
    <col min="5134" max="5134" width="22.5703125" style="235" customWidth="1"/>
    <col min="5135" max="5135" width="17.5703125" style="235" customWidth="1"/>
    <col min="5136" max="5377" width="9.140625" style="235"/>
    <col min="5378" max="5378" width="37.42578125" style="235" customWidth="1"/>
    <col min="5379" max="5379" width="15.7109375" style="235" customWidth="1"/>
    <col min="5380" max="5380" width="12.7109375" style="235" customWidth="1"/>
    <col min="5381" max="5381" width="13.7109375" style="235" customWidth="1"/>
    <col min="5382" max="5382" width="19.42578125" style="235" customWidth="1"/>
    <col min="5383" max="5383" width="15" style="235" customWidth="1"/>
    <col min="5384" max="5384" width="18" style="235" customWidth="1"/>
    <col min="5385" max="5385" width="17" style="235" customWidth="1"/>
    <col min="5386" max="5386" width="14.5703125" style="235" customWidth="1"/>
    <col min="5387" max="5387" width="15.140625" style="235" customWidth="1"/>
    <col min="5388" max="5388" width="16.7109375" style="235" customWidth="1"/>
    <col min="5389" max="5389" width="16.28515625" style="235" customWidth="1"/>
    <col min="5390" max="5390" width="22.5703125" style="235" customWidth="1"/>
    <col min="5391" max="5391" width="17.5703125" style="235" customWidth="1"/>
    <col min="5392" max="5633" width="9.140625" style="235"/>
    <col min="5634" max="5634" width="37.42578125" style="235" customWidth="1"/>
    <col min="5635" max="5635" width="15.7109375" style="235" customWidth="1"/>
    <col min="5636" max="5636" width="12.7109375" style="235" customWidth="1"/>
    <col min="5637" max="5637" width="13.7109375" style="235" customWidth="1"/>
    <col min="5638" max="5638" width="19.42578125" style="235" customWidth="1"/>
    <col min="5639" max="5639" width="15" style="235" customWidth="1"/>
    <col min="5640" max="5640" width="18" style="235" customWidth="1"/>
    <col min="5641" max="5641" width="17" style="235" customWidth="1"/>
    <col min="5642" max="5642" width="14.5703125" style="235" customWidth="1"/>
    <col min="5643" max="5643" width="15.140625" style="235" customWidth="1"/>
    <col min="5644" max="5644" width="16.7109375" style="235" customWidth="1"/>
    <col min="5645" max="5645" width="16.28515625" style="235" customWidth="1"/>
    <col min="5646" max="5646" width="22.5703125" style="235" customWidth="1"/>
    <col min="5647" max="5647" width="17.5703125" style="235" customWidth="1"/>
    <col min="5648" max="5889" width="9.140625" style="235"/>
    <col min="5890" max="5890" width="37.42578125" style="235" customWidth="1"/>
    <col min="5891" max="5891" width="15.7109375" style="235" customWidth="1"/>
    <col min="5892" max="5892" width="12.7109375" style="235" customWidth="1"/>
    <col min="5893" max="5893" width="13.7109375" style="235" customWidth="1"/>
    <col min="5894" max="5894" width="19.42578125" style="235" customWidth="1"/>
    <col min="5895" max="5895" width="15" style="235" customWidth="1"/>
    <col min="5896" max="5896" width="18" style="235" customWidth="1"/>
    <col min="5897" max="5897" width="17" style="235" customWidth="1"/>
    <col min="5898" max="5898" width="14.5703125" style="235" customWidth="1"/>
    <col min="5899" max="5899" width="15.140625" style="235" customWidth="1"/>
    <col min="5900" max="5900" width="16.7109375" style="235" customWidth="1"/>
    <col min="5901" max="5901" width="16.28515625" style="235" customWidth="1"/>
    <col min="5902" max="5902" width="22.5703125" style="235" customWidth="1"/>
    <col min="5903" max="5903" width="17.5703125" style="235" customWidth="1"/>
    <col min="5904" max="6145" width="9.140625" style="235"/>
    <col min="6146" max="6146" width="37.42578125" style="235" customWidth="1"/>
    <col min="6147" max="6147" width="15.7109375" style="235" customWidth="1"/>
    <col min="6148" max="6148" width="12.7109375" style="235" customWidth="1"/>
    <col min="6149" max="6149" width="13.7109375" style="235" customWidth="1"/>
    <col min="6150" max="6150" width="19.42578125" style="235" customWidth="1"/>
    <col min="6151" max="6151" width="15" style="235" customWidth="1"/>
    <col min="6152" max="6152" width="18" style="235" customWidth="1"/>
    <col min="6153" max="6153" width="17" style="235" customWidth="1"/>
    <col min="6154" max="6154" width="14.5703125" style="235" customWidth="1"/>
    <col min="6155" max="6155" width="15.140625" style="235" customWidth="1"/>
    <col min="6156" max="6156" width="16.7109375" style="235" customWidth="1"/>
    <col min="6157" max="6157" width="16.28515625" style="235" customWidth="1"/>
    <col min="6158" max="6158" width="22.5703125" style="235" customWidth="1"/>
    <col min="6159" max="6159" width="17.5703125" style="235" customWidth="1"/>
    <col min="6160" max="6401" width="9.140625" style="235"/>
    <col min="6402" max="6402" width="37.42578125" style="235" customWidth="1"/>
    <col min="6403" max="6403" width="15.7109375" style="235" customWidth="1"/>
    <col min="6404" max="6404" width="12.7109375" style="235" customWidth="1"/>
    <col min="6405" max="6405" width="13.7109375" style="235" customWidth="1"/>
    <col min="6406" max="6406" width="19.42578125" style="235" customWidth="1"/>
    <col min="6407" max="6407" width="15" style="235" customWidth="1"/>
    <col min="6408" max="6408" width="18" style="235" customWidth="1"/>
    <col min="6409" max="6409" width="17" style="235" customWidth="1"/>
    <col min="6410" max="6410" width="14.5703125" style="235" customWidth="1"/>
    <col min="6411" max="6411" width="15.140625" style="235" customWidth="1"/>
    <col min="6412" max="6412" width="16.7109375" style="235" customWidth="1"/>
    <col min="6413" max="6413" width="16.28515625" style="235" customWidth="1"/>
    <col min="6414" max="6414" width="22.5703125" style="235" customWidth="1"/>
    <col min="6415" max="6415" width="17.5703125" style="235" customWidth="1"/>
    <col min="6416" max="6657" width="9.140625" style="235"/>
    <col min="6658" max="6658" width="37.42578125" style="235" customWidth="1"/>
    <col min="6659" max="6659" width="15.7109375" style="235" customWidth="1"/>
    <col min="6660" max="6660" width="12.7109375" style="235" customWidth="1"/>
    <col min="6661" max="6661" width="13.7109375" style="235" customWidth="1"/>
    <col min="6662" max="6662" width="19.42578125" style="235" customWidth="1"/>
    <col min="6663" max="6663" width="15" style="235" customWidth="1"/>
    <col min="6664" max="6664" width="18" style="235" customWidth="1"/>
    <col min="6665" max="6665" width="17" style="235" customWidth="1"/>
    <col min="6666" max="6666" width="14.5703125" style="235" customWidth="1"/>
    <col min="6667" max="6667" width="15.140625" style="235" customWidth="1"/>
    <col min="6668" max="6668" width="16.7109375" style="235" customWidth="1"/>
    <col min="6669" max="6669" width="16.28515625" style="235" customWidth="1"/>
    <col min="6670" max="6670" width="22.5703125" style="235" customWidth="1"/>
    <col min="6671" max="6671" width="17.5703125" style="235" customWidth="1"/>
    <col min="6672" max="6913" width="9.140625" style="235"/>
    <col min="6914" max="6914" width="37.42578125" style="235" customWidth="1"/>
    <col min="6915" max="6915" width="15.7109375" style="235" customWidth="1"/>
    <col min="6916" max="6916" width="12.7109375" style="235" customWidth="1"/>
    <col min="6917" max="6917" width="13.7109375" style="235" customWidth="1"/>
    <col min="6918" max="6918" width="19.42578125" style="235" customWidth="1"/>
    <col min="6919" max="6919" width="15" style="235" customWidth="1"/>
    <col min="6920" max="6920" width="18" style="235" customWidth="1"/>
    <col min="6921" max="6921" width="17" style="235" customWidth="1"/>
    <col min="6922" max="6922" width="14.5703125" style="235" customWidth="1"/>
    <col min="6923" max="6923" width="15.140625" style="235" customWidth="1"/>
    <col min="6924" max="6924" width="16.7109375" style="235" customWidth="1"/>
    <col min="6925" max="6925" width="16.28515625" style="235" customWidth="1"/>
    <col min="6926" max="6926" width="22.5703125" style="235" customWidth="1"/>
    <col min="6927" max="6927" width="17.5703125" style="235" customWidth="1"/>
    <col min="6928" max="7169" width="9.140625" style="235"/>
    <col min="7170" max="7170" width="37.42578125" style="235" customWidth="1"/>
    <col min="7171" max="7171" width="15.7109375" style="235" customWidth="1"/>
    <col min="7172" max="7172" width="12.7109375" style="235" customWidth="1"/>
    <col min="7173" max="7173" width="13.7109375" style="235" customWidth="1"/>
    <col min="7174" max="7174" width="19.42578125" style="235" customWidth="1"/>
    <col min="7175" max="7175" width="15" style="235" customWidth="1"/>
    <col min="7176" max="7176" width="18" style="235" customWidth="1"/>
    <col min="7177" max="7177" width="17" style="235" customWidth="1"/>
    <col min="7178" max="7178" width="14.5703125" style="235" customWidth="1"/>
    <col min="7179" max="7179" width="15.140625" style="235" customWidth="1"/>
    <col min="7180" max="7180" width="16.7109375" style="235" customWidth="1"/>
    <col min="7181" max="7181" width="16.28515625" style="235" customWidth="1"/>
    <col min="7182" max="7182" width="22.5703125" style="235" customWidth="1"/>
    <col min="7183" max="7183" width="17.5703125" style="235" customWidth="1"/>
    <col min="7184" max="7425" width="9.140625" style="235"/>
    <col min="7426" max="7426" width="37.42578125" style="235" customWidth="1"/>
    <col min="7427" max="7427" width="15.7109375" style="235" customWidth="1"/>
    <col min="7428" max="7428" width="12.7109375" style="235" customWidth="1"/>
    <col min="7429" max="7429" width="13.7109375" style="235" customWidth="1"/>
    <col min="7430" max="7430" width="19.42578125" style="235" customWidth="1"/>
    <col min="7431" max="7431" width="15" style="235" customWidth="1"/>
    <col min="7432" max="7432" width="18" style="235" customWidth="1"/>
    <col min="7433" max="7433" width="17" style="235" customWidth="1"/>
    <col min="7434" max="7434" width="14.5703125" style="235" customWidth="1"/>
    <col min="7435" max="7435" width="15.140625" style="235" customWidth="1"/>
    <col min="7436" max="7436" width="16.7109375" style="235" customWidth="1"/>
    <col min="7437" max="7437" width="16.28515625" style="235" customWidth="1"/>
    <col min="7438" max="7438" width="22.5703125" style="235" customWidth="1"/>
    <col min="7439" max="7439" width="17.5703125" style="235" customWidth="1"/>
    <col min="7440" max="7681" width="9.140625" style="235"/>
    <col min="7682" max="7682" width="37.42578125" style="235" customWidth="1"/>
    <col min="7683" max="7683" width="15.7109375" style="235" customWidth="1"/>
    <col min="7684" max="7684" width="12.7109375" style="235" customWidth="1"/>
    <col min="7685" max="7685" width="13.7109375" style="235" customWidth="1"/>
    <col min="7686" max="7686" width="19.42578125" style="235" customWidth="1"/>
    <col min="7687" max="7687" width="15" style="235" customWidth="1"/>
    <col min="7688" max="7688" width="18" style="235" customWidth="1"/>
    <col min="7689" max="7689" width="17" style="235" customWidth="1"/>
    <col min="7690" max="7690" width="14.5703125" style="235" customWidth="1"/>
    <col min="7691" max="7691" width="15.140625" style="235" customWidth="1"/>
    <col min="7692" max="7692" width="16.7109375" style="235" customWidth="1"/>
    <col min="7693" max="7693" width="16.28515625" style="235" customWidth="1"/>
    <col min="7694" max="7694" width="22.5703125" style="235" customWidth="1"/>
    <col min="7695" max="7695" width="17.5703125" style="235" customWidth="1"/>
    <col min="7696" max="7937" width="9.140625" style="235"/>
    <col min="7938" max="7938" width="37.42578125" style="235" customWidth="1"/>
    <col min="7939" max="7939" width="15.7109375" style="235" customWidth="1"/>
    <col min="7940" max="7940" width="12.7109375" style="235" customWidth="1"/>
    <col min="7941" max="7941" width="13.7109375" style="235" customWidth="1"/>
    <col min="7942" max="7942" width="19.42578125" style="235" customWidth="1"/>
    <col min="7943" max="7943" width="15" style="235" customWidth="1"/>
    <col min="7944" max="7944" width="18" style="235" customWidth="1"/>
    <col min="7945" max="7945" width="17" style="235" customWidth="1"/>
    <col min="7946" max="7946" width="14.5703125" style="235" customWidth="1"/>
    <col min="7947" max="7947" width="15.140625" style="235" customWidth="1"/>
    <col min="7948" max="7948" width="16.7109375" style="235" customWidth="1"/>
    <col min="7949" max="7949" width="16.28515625" style="235" customWidth="1"/>
    <col min="7950" max="7950" width="22.5703125" style="235" customWidth="1"/>
    <col min="7951" max="7951" width="17.5703125" style="235" customWidth="1"/>
    <col min="7952" max="8193" width="9.140625" style="235"/>
    <col min="8194" max="8194" width="37.42578125" style="235" customWidth="1"/>
    <col min="8195" max="8195" width="15.7109375" style="235" customWidth="1"/>
    <col min="8196" max="8196" width="12.7109375" style="235" customWidth="1"/>
    <col min="8197" max="8197" width="13.7109375" style="235" customWidth="1"/>
    <col min="8198" max="8198" width="19.42578125" style="235" customWidth="1"/>
    <col min="8199" max="8199" width="15" style="235" customWidth="1"/>
    <col min="8200" max="8200" width="18" style="235" customWidth="1"/>
    <col min="8201" max="8201" width="17" style="235" customWidth="1"/>
    <col min="8202" max="8202" width="14.5703125" style="235" customWidth="1"/>
    <col min="8203" max="8203" width="15.140625" style="235" customWidth="1"/>
    <col min="8204" max="8204" width="16.7109375" style="235" customWidth="1"/>
    <col min="8205" max="8205" width="16.28515625" style="235" customWidth="1"/>
    <col min="8206" max="8206" width="22.5703125" style="235" customWidth="1"/>
    <col min="8207" max="8207" width="17.5703125" style="235" customWidth="1"/>
    <col min="8208" max="8449" width="9.140625" style="235"/>
    <col min="8450" max="8450" width="37.42578125" style="235" customWidth="1"/>
    <col min="8451" max="8451" width="15.7109375" style="235" customWidth="1"/>
    <col min="8452" max="8452" width="12.7109375" style="235" customWidth="1"/>
    <col min="8453" max="8453" width="13.7109375" style="235" customWidth="1"/>
    <col min="8454" max="8454" width="19.42578125" style="235" customWidth="1"/>
    <col min="8455" max="8455" width="15" style="235" customWidth="1"/>
    <col min="8456" max="8456" width="18" style="235" customWidth="1"/>
    <col min="8457" max="8457" width="17" style="235" customWidth="1"/>
    <col min="8458" max="8458" width="14.5703125" style="235" customWidth="1"/>
    <col min="8459" max="8459" width="15.140625" style="235" customWidth="1"/>
    <col min="8460" max="8460" width="16.7109375" style="235" customWidth="1"/>
    <col min="8461" max="8461" width="16.28515625" style="235" customWidth="1"/>
    <col min="8462" max="8462" width="22.5703125" style="235" customWidth="1"/>
    <col min="8463" max="8463" width="17.5703125" style="235" customWidth="1"/>
    <col min="8464" max="8705" width="9.140625" style="235"/>
    <col min="8706" max="8706" width="37.42578125" style="235" customWidth="1"/>
    <col min="8707" max="8707" width="15.7109375" style="235" customWidth="1"/>
    <col min="8708" max="8708" width="12.7109375" style="235" customWidth="1"/>
    <col min="8709" max="8709" width="13.7109375" style="235" customWidth="1"/>
    <col min="8710" max="8710" width="19.42578125" style="235" customWidth="1"/>
    <col min="8711" max="8711" width="15" style="235" customWidth="1"/>
    <col min="8712" max="8712" width="18" style="235" customWidth="1"/>
    <col min="8713" max="8713" width="17" style="235" customWidth="1"/>
    <col min="8714" max="8714" width="14.5703125" style="235" customWidth="1"/>
    <col min="8715" max="8715" width="15.140625" style="235" customWidth="1"/>
    <col min="8716" max="8716" width="16.7109375" style="235" customWidth="1"/>
    <col min="8717" max="8717" width="16.28515625" style="235" customWidth="1"/>
    <col min="8718" max="8718" width="22.5703125" style="235" customWidth="1"/>
    <col min="8719" max="8719" width="17.5703125" style="235" customWidth="1"/>
    <col min="8720" max="8961" width="9.140625" style="235"/>
    <col min="8962" max="8962" width="37.42578125" style="235" customWidth="1"/>
    <col min="8963" max="8963" width="15.7109375" style="235" customWidth="1"/>
    <col min="8964" max="8964" width="12.7109375" style="235" customWidth="1"/>
    <col min="8965" max="8965" width="13.7109375" style="235" customWidth="1"/>
    <col min="8966" max="8966" width="19.42578125" style="235" customWidth="1"/>
    <col min="8967" max="8967" width="15" style="235" customWidth="1"/>
    <col min="8968" max="8968" width="18" style="235" customWidth="1"/>
    <col min="8969" max="8969" width="17" style="235" customWidth="1"/>
    <col min="8970" max="8970" width="14.5703125" style="235" customWidth="1"/>
    <col min="8971" max="8971" width="15.140625" style="235" customWidth="1"/>
    <col min="8972" max="8972" width="16.7109375" style="235" customWidth="1"/>
    <col min="8973" max="8973" width="16.28515625" style="235" customWidth="1"/>
    <col min="8974" max="8974" width="22.5703125" style="235" customWidth="1"/>
    <col min="8975" max="8975" width="17.5703125" style="235" customWidth="1"/>
    <col min="8976" max="9217" width="9.140625" style="235"/>
    <col min="9218" max="9218" width="37.42578125" style="235" customWidth="1"/>
    <col min="9219" max="9219" width="15.7109375" style="235" customWidth="1"/>
    <col min="9220" max="9220" width="12.7109375" style="235" customWidth="1"/>
    <col min="9221" max="9221" width="13.7109375" style="235" customWidth="1"/>
    <col min="9222" max="9222" width="19.42578125" style="235" customWidth="1"/>
    <col min="9223" max="9223" width="15" style="235" customWidth="1"/>
    <col min="9224" max="9224" width="18" style="235" customWidth="1"/>
    <col min="9225" max="9225" width="17" style="235" customWidth="1"/>
    <col min="9226" max="9226" width="14.5703125" style="235" customWidth="1"/>
    <col min="9227" max="9227" width="15.140625" style="235" customWidth="1"/>
    <col min="9228" max="9228" width="16.7109375" style="235" customWidth="1"/>
    <col min="9229" max="9229" width="16.28515625" style="235" customWidth="1"/>
    <col min="9230" max="9230" width="22.5703125" style="235" customWidth="1"/>
    <col min="9231" max="9231" width="17.5703125" style="235" customWidth="1"/>
    <col min="9232" max="9473" width="9.140625" style="235"/>
    <col min="9474" max="9474" width="37.42578125" style="235" customWidth="1"/>
    <col min="9475" max="9475" width="15.7109375" style="235" customWidth="1"/>
    <col min="9476" max="9476" width="12.7109375" style="235" customWidth="1"/>
    <col min="9477" max="9477" width="13.7109375" style="235" customWidth="1"/>
    <col min="9478" max="9478" width="19.42578125" style="235" customWidth="1"/>
    <col min="9479" max="9479" width="15" style="235" customWidth="1"/>
    <col min="9480" max="9480" width="18" style="235" customWidth="1"/>
    <col min="9481" max="9481" width="17" style="235" customWidth="1"/>
    <col min="9482" max="9482" width="14.5703125" style="235" customWidth="1"/>
    <col min="9483" max="9483" width="15.140625" style="235" customWidth="1"/>
    <col min="9484" max="9484" width="16.7109375" style="235" customWidth="1"/>
    <col min="9485" max="9485" width="16.28515625" style="235" customWidth="1"/>
    <col min="9486" max="9486" width="22.5703125" style="235" customWidth="1"/>
    <col min="9487" max="9487" width="17.5703125" style="235" customWidth="1"/>
    <col min="9488" max="9729" width="9.140625" style="235"/>
    <col min="9730" max="9730" width="37.42578125" style="235" customWidth="1"/>
    <col min="9731" max="9731" width="15.7109375" style="235" customWidth="1"/>
    <col min="9732" max="9732" width="12.7109375" style="235" customWidth="1"/>
    <col min="9733" max="9733" width="13.7109375" style="235" customWidth="1"/>
    <col min="9734" max="9734" width="19.42578125" style="235" customWidth="1"/>
    <col min="9735" max="9735" width="15" style="235" customWidth="1"/>
    <col min="9736" max="9736" width="18" style="235" customWidth="1"/>
    <col min="9737" max="9737" width="17" style="235" customWidth="1"/>
    <col min="9738" max="9738" width="14.5703125" style="235" customWidth="1"/>
    <col min="9739" max="9739" width="15.140625" style="235" customWidth="1"/>
    <col min="9740" max="9740" width="16.7109375" style="235" customWidth="1"/>
    <col min="9741" max="9741" width="16.28515625" style="235" customWidth="1"/>
    <col min="9742" max="9742" width="22.5703125" style="235" customWidth="1"/>
    <col min="9743" max="9743" width="17.5703125" style="235" customWidth="1"/>
    <col min="9744" max="9985" width="9.140625" style="235"/>
    <col min="9986" max="9986" width="37.42578125" style="235" customWidth="1"/>
    <col min="9987" max="9987" width="15.7109375" style="235" customWidth="1"/>
    <col min="9988" max="9988" width="12.7109375" style="235" customWidth="1"/>
    <col min="9989" max="9989" width="13.7109375" style="235" customWidth="1"/>
    <col min="9990" max="9990" width="19.42578125" style="235" customWidth="1"/>
    <col min="9991" max="9991" width="15" style="235" customWidth="1"/>
    <col min="9992" max="9992" width="18" style="235" customWidth="1"/>
    <col min="9993" max="9993" width="17" style="235" customWidth="1"/>
    <col min="9994" max="9994" width="14.5703125" style="235" customWidth="1"/>
    <col min="9995" max="9995" width="15.140625" style="235" customWidth="1"/>
    <col min="9996" max="9996" width="16.7109375" style="235" customWidth="1"/>
    <col min="9997" max="9997" width="16.28515625" style="235" customWidth="1"/>
    <col min="9998" max="9998" width="22.5703125" style="235" customWidth="1"/>
    <col min="9999" max="9999" width="17.5703125" style="235" customWidth="1"/>
    <col min="10000" max="10241" width="9.140625" style="235"/>
    <col min="10242" max="10242" width="37.42578125" style="235" customWidth="1"/>
    <col min="10243" max="10243" width="15.7109375" style="235" customWidth="1"/>
    <col min="10244" max="10244" width="12.7109375" style="235" customWidth="1"/>
    <col min="10245" max="10245" width="13.7109375" style="235" customWidth="1"/>
    <col min="10246" max="10246" width="19.42578125" style="235" customWidth="1"/>
    <col min="10247" max="10247" width="15" style="235" customWidth="1"/>
    <col min="10248" max="10248" width="18" style="235" customWidth="1"/>
    <col min="10249" max="10249" width="17" style="235" customWidth="1"/>
    <col min="10250" max="10250" width="14.5703125" style="235" customWidth="1"/>
    <col min="10251" max="10251" width="15.140625" style="235" customWidth="1"/>
    <col min="10252" max="10252" width="16.7109375" style="235" customWidth="1"/>
    <col min="10253" max="10253" width="16.28515625" style="235" customWidth="1"/>
    <col min="10254" max="10254" width="22.5703125" style="235" customWidth="1"/>
    <col min="10255" max="10255" width="17.5703125" style="235" customWidth="1"/>
    <col min="10256" max="10497" width="9.140625" style="235"/>
    <col min="10498" max="10498" width="37.42578125" style="235" customWidth="1"/>
    <col min="10499" max="10499" width="15.7109375" style="235" customWidth="1"/>
    <col min="10500" max="10500" width="12.7109375" style="235" customWidth="1"/>
    <col min="10501" max="10501" width="13.7109375" style="235" customWidth="1"/>
    <col min="10502" max="10502" width="19.42578125" style="235" customWidth="1"/>
    <col min="10503" max="10503" width="15" style="235" customWidth="1"/>
    <col min="10504" max="10504" width="18" style="235" customWidth="1"/>
    <col min="10505" max="10505" width="17" style="235" customWidth="1"/>
    <col min="10506" max="10506" width="14.5703125" style="235" customWidth="1"/>
    <col min="10507" max="10507" width="15.140625" style="235" customWidth="1"/>
    <col min="10508" max="10508" width="16.7109375" style="235" customWidth="1"/>
    <col min="10509" max="10509" width="16.28515625" style="235" customWidth="1"/>
    <col min="10510" max="10510" width="22.5703125" style="235" customWidth="1"/>
    <col min="10511" max="10511" width="17.5703125" style="235" customWidth="1"/>
    <col min="10512" max="10753" width="9.140625" style="235"/>
    <col min="10754" max="10754" width="37.42578125" style="235" customWidth="1"/>
    <col min="10755" max="10755" width="15.7109375" style="235" customWidth="1"/>
    <col min="10756" max="10756" width="12.7109375" style="235" customWidth="1"/>
    <col min="10757" max="10757" width="13.7109375" style="235" customWidth="1"/>
    <col min="10758" max="10758" width="19.42578125" style="235" customWidth="1"/>
    <col min="10759" max="10759" width="15" style="235" customWidth="1"/>
    <col min="10760" max="10760" width="18" style="235" customWidth="1"/>
    <col min="10761" max="10761" width="17" style="235" customWidth="1"/>
    <col min="10762" max="10762" width="14.5703125" style="235" customWidth="1"/>
    <col min="10763" max="10763" width="15.140625" style="235" customWidth="1"/>
    <col min="10764" max="10764" width="16.7109375" style="235" customWidth="1"/>
    <col min="10765" max="10765" width="16.28515625" style="235" customWidth="1"/>
    <col min="10766" max="10766" width="22.5703125" style="235" customWidth="1"/>
    <col min="10767" max="10767" width="17.5703125" style="235" customWidth="1"/>
    <col min="10768" max="11009" width="9.140625" style="235"/>
    <col min="11010" max="11010" width="37.42578125" style="235" customWidth="1"/>
    <col min="11011" max="11011" width="15.7109375" style="235" customWidth="1"/>
    <col min="11012" max="11012" width="12.7109375" style="235" customWidth="1"/>
    <col min="11013" max="11013" width="13.7109375" style="235" customWidth="1"/>
    <col min="11014" max="11014" width="19.42578125" style="235" customWidth="1"/>
    <col min="11015" max="11015" width="15" style="235" customWidth="1"/>
    <col min="11016" max="11016" width="18" style="235" customWidth="1"/>
    <col min="11017" max="11017" width="17" style="235" customWidth="1"/>
    <col min="11018" max="11018" width="14.5703125" style="235" customWidth="1"/>
    <col min="11019" max="11019" width="15.140625" style="235" customWidth="1"/>
    <col min="11020" max="11020" width="16.7109375" style="235" customWidth="1"/>
    <col min="11021" max="11021" width="16.28515625" style="235" customWidth="1"/>
    <col min="11022" max="11022" width="22.5703125" style="235" customWidth="1"/>
    <col min="11023" max="11023" width="17.5703125" style="235" customWidth="1"/>
    <col min="11024" max="11265" width="9.140625" style="235"/>
    <col min="11266" max="11266" width="37.42578125" style="235" customWidth="1"/>
    <col min="11267" max="11267" width="15.7109375" style="235" customWidth="1"/>
    <col min="11268" max="11268" width="12.7109375" style="235" customWidth="1"/>
    <col min="11269" max="11269" width="13.7109375" style="235" customWidth="1"/>
    <col min="11270" max="11270" width="19.42578125" style="235" customWidth="1"/>
    <col min="11271" max="11271" width="15" style="235" customWidth="1"/>
    <col min="11272" max="11272" width="18" style="235" customWidth="1"/>
    <col min="11273" max="11273" width="17" style="235" customWidth="1"/>
    <col min="11274" max="11274" width="14.5703125" style="235" customWidth="1"/>
    <col min="11275" max="11275" width="15.140625" style="235" customWidth="1"/>
    <col min="11276" max="11276" width="16.7109375" style="235" customWidth="1"/>
    <col min="11277" max="11277" width="16.28515625" style="235" customWidth="1"/>
    <col min="11278" max="11278" width="22.5703125" style="235" customWidth="1"/>
    <col min="11279" max="11279" width="17.5703125" style="235" customWidth="1"/>
    <col min="11280" max="11521" width="9.140625" style="235"/>
    <col min="11522" max="11522" width="37.42578125" style="235" customWidth="1"/>
    <col min="11523" max="11523" width="15.7109375" style="235" customWidth="1"/>
    <col min="11524" max="11524" width="12.7109375" style="235" customWidth="1"/>
    <col min="11525" max="11525" width="13.7109375" style="235" customWidth="1"/>
    <col min="11526" max="11526" width="19.42578125" style="235" customWidth="1"/>
    <col min="11527" max="11527" width="15" style="235" customWidth="1"/>
    <col min="11528" max="11528" width="18" style="235" customWidth="1"/>
    <col min="11529" max="11529" width="17" style="235" customWidth="1"/>
    <col min="11530" max="11530" width="14.5703125" style="235" customWidth="1"/>
    <col min="11531" max="11531" width="15.140625" style="235" customWidth="1"/>
    <col min="11532" max="11532" width="16.7109375" style="235" customWidth="1"/>
    <col min="11533" max="11533" width="16.28515625" style="235" customWidth="1"/>
    <col min="11534" max="11534" width="22.5703125" style="235" customWidth="1"/>
    <col min="11535" max="11535" width="17.5703125" style="235" customWidth="1"/>
    <col min="11536" max="11777" width="9.140625" style="235"/>
    <col min="11778" max="11778" width="37.42578125" style="235" customWidth="1"/>
    <col min="11779" max="11779" width="15.7109375" style="235" customWidth="1"/>
    <col min="11780" max="11780" width="12.7109375" style="235" customWidth="1"/>
    <col min="11781" max="11781" width="13.7109375" style="235" customWidth="1"/>
    <col min="11782" max="11782" width="19.42578125" style="235" customWidth="1"/>
    <col min="11783" max="11783" width="15" style="235" customWidth="1"/>
    <col min="11784" max="11784" width="18" style="235" customWidth="1"/>
    <col min="11785" max="11785" width="17" style="235" customWidth="1"/>
    <col min="11786" max="11786" width="14.5703125" style="235" customWidth="1"/>
    <col min="11787" max="11787" width="15.140625" style="235" customWidth="1"/>
    <col min="11788" max="11788" width="16.7109375" style="235" customWidth="1"/>
    <col min="11789" max="11789" width="16.28515625" style="235" customWidth="1"/>
    <col min="11790" max="11790" width="22.5703125" style="235" customWidth="1"/>
    <col min="11791" max="11791" width="17.5703125" style="235" customWidth="1"/>
    <col min="11792" max="12033" width="9.140625" style="235"/>
    <col min="12034" max="12034" width="37.42578125" style="235" customWidth="1"/>
    <col min="12035" max="12035" width="15.7109375" style="235" customWidth="1"/>
    <col min="12036" max="12036" width="12.7109375" style="235" customWidth="1"/>
    <col min="12037" max="12037" width="13.7109375" style="235" customWidth="1"/>
    <col min="12038" max="12038" width="19.42578125" style="235" customWidth="1"/>
    <col min="12039" max="12039" width="15" style="235" customWidth="1"/>
    <col min="12040" max="12040" width="18" style="235" customWidth="1"/>
    <col min="12041" max="12041" width="17" style="235" customWidth="1"/>
    <col min="12042" max="12042" width="14.5703125" style="235" customWidth="1"/>
    <col min="12043" max="12043" width="15.140625" style="235" customWidth="1"/>
    <col min="12044" max="12044" width="16.7109375" style="235" customWidth="1"/>
    <col min="12045" max="12045" width="16.28515625" style="235" customWidth="1"/>
    <col min="12046" max="12046" width="22.5703125" style="235" customWidth="1"/>
    <col min="12047" max="12047" width="17.5703125" style="235" customWidth="1"/>
    <col min="12048" max="12289" width="9.140625" style="235"/>
    <col min="12290" max="12290" width="37.42578125" style="235" customWidth="1"/>
    <col min="12291" max="12291" width="15.7109375" style="235" customWidth="1"/>
    <col min="12292" max="12292" width="12.7109375" style="235" customWidth="1"/>
    <col min="12293" max="12293" width="13.7109375" style="235" customWidth="1"/>
    <col min="12294" max="12294" width="19.42578125" style="235" customWidth="1"/>
    <col min="12295" max="12295" width="15" style="235" customWidth="1"/>
    <col min="12296" max="12296" width="18" style="235" customWidth="1"/>
    <col min="12297" max="12297" width="17" style="235" customWidth="1"/>
    <col min="12298" max="12298" width="14.5703125" style="235" customWidth="1"/>
    <col min="12299" max="12299" width="15.140625" style="235" customWidth="1"/>
    <col min="12300" max="12300" width="16.7109375" style="235" customWidth="1"/>
    <col min="12301" max="12301" width="16.28515625" style="235" customWidth="1"/>
    <col min="12302" max="12302" width="22.5703125" style="235" customWidth="1"/>
    <col min="12303" max="12303" width="17.5703125" style="235" customWidth="1"/>
    <col min="12304" max="12545" width="9.140625" style="235"/>
    <col min="12546" max="12546" width="37.42578125" style="235" customWidth="1"/>
    <col min="12547" max="12547" width="15.7109375" style="235" customWidth="1"/>
    <col min="12548" max="12548" width="12.7109375" style="235" customWidth="1"/>
    <col min="12549" max="12549" width="13.7109375" style="235" customWidth="1"/>
    <col min="12550" max="12550" width="19.42578125" style="235" customWidth="1"/>
    <col min="12551" max="12551" width="15" style="235" customWidth="1"/>
    <col min="12552" max="12552" width="18" style="235" customWidth="1"/>
    <col min="12553" max="12553" width="17" style="235" customWidth="1"/>
    <col min="12554" max="12554" width="14.5703125" style="235" customWidth="1"/>
    <col min="12555" max="12555" width="15.140625" style="235" customWidth="1"/>
    <col min="12556" max="12556" width="16.7109375" style="235" customWidth="1"/>
    <col min="12557" max="12557" width="16.28515625" style="235" customWidth="1"/>
    <col min="12558" max="12558" width="22.5703125" style="235" customWidth="1"/>
    <col min="12559" max="12559" width="17.5703125" style="235" customWidth="1"/>
    <col min="12560" max="12801" width="9.140625" style="235"/>
    <col min="12802" max="12802" width="37.42578125" style="235" customWidth="1"/>
    <col min="12803" max="12803" width="15.7109375" style="235" customWidth="1"/>
    <col min="12804" max="12804" width="12.7109375" style="235" customWidth="1"/>
    <col min="12805" max="12805" width="13.7109375" style="235" customWidth="1"/>
    <col min="12806" max="12806" width="19.42578125" style="235" customWidth="1"/>
    <col min="12807" max="12807" width="15" style="235" customWidth="1"/>
    <col min="12808" max="12808" width="18" style="235" customWidth="1"/>
    <col min="12809" max="12809" width="17" style="235" customWidth="1"/>
    <col min="12810" max="12810" width="14.5703125" style="235" customWidth="1"/>
    <col min="12811" max="12811" width="15.140625" style="235" customWidth="1"/>
    <col min="12812" max="12812" width="16.7109375" style="235" customWidth="1"/>
    <col min="12813" max="12813" width="16.28515625" style="235" customWidth="1"/>
    <col min="12814" max="12814" width="22.5703125" style="235" customWidth="1"/>
    <col min="12815" max="12815" width="17.5703125" style="235" customWidth="1"/>
    <col min="12816" max="13057" width="9.140625" style="235"/>
    <col min="13058" max="13058" width="37.42578125" style="235" customWidth="1"/>
    <col min="13059" max="13059" width="15.7109375" style="235" customWidth="1"/>
    <col min="13060" max="13060" width="12.7109375" style="235" customWidth="1"/>
    <col min="13061" max="13061" width="13.7109375" style="235" customWidth="1"/>
    <col min="13062" max="13062" width="19.42578125" style="235" customWidth="1"/>
    <col min="13063" max="13063" width="15" style="235" customWidth="1"/>
    <col min="13064" max="13064" width="18" style="235" customWidth="1"/>
    <col min="13065" max="13065" width="17" style="235" customWidth="1"/>
    <col min="13066" max="13066" width="14.5703125" style="235" customWidth="1"/>
    <col min="13067" max="13067" width="15.140625" style="235" customWidth="1"/>
    <col min="13068" max="13068" width="16.7109375" style="235" customWidth="1"/>
    <col min="13069" max="13069" width="16.28515625" style="235" customWidth="1"/>
    <col min="13070" max="13070" width="22.5703125" style="235" customWidth="1"/>
    <col min="13071" max="13071" width="17.5703125" style="235" customWidth="1"/>
    <col min="13072" max="13313" width="9.140625" style="235"/>
    <col min="13314" max="13314" width="37.42578125" style="235" customWidth="1"/>
    <col min="13315" max="13315" width="15.7109375" style="235" customWidth="1"/>
    <col min="13316" max="13316" width="12.7109375" style="235" customWidth="1"/>
    <col min="13317" max="13317" width="13.7109375" style="235" customWidth="1"/>
    <col min="13318" max="13318" width="19.42578125" style="235" customWidth="1"/>
    <col min="13319" max="13319" width="15" style="235" customWidth="1"/>
    <col min="13320" max="13320" width="18" style="235" customWidth="1"/>
    <col min="13321" max="13321" width="17" style="235" customWidth="1"/>
    <col min="13322" max="13322" width="14.5703125" style="235" customWidth="1"/>
    <col min="13323" max="13323" width="15.140625" style="235" customWidth="1"/>
    <col min="13324" max="13324" width="16.7109375" style="235" customWidth="1"/>
    <col min="13325" max="13325" width="16.28515625" style="235" customWidth="1"/>
    <col min="13326" max="13326" width="22.5703125" style="235" customWidth="1"/>
    <col min="13327" max="13327" width="17.5703125" style="235" customWidth="1"/>
    <col min="13328" max="13569" width="9.140625" style="235"/>
    <col min="13570" max="13570" width="37.42578125" style="235" customWidth="1"/>
    <col min="13571" max="13571" width="15.7109375" style="235" customWidth="1"/>
    <col min="13572" max="13572" width="12.7109375" style="235" customWidth="1"/>
    <col min="13573" max="13573" width="13.7109375" style="235" customWidth="1"/>
    <col min="13574" max="13574" width="19.42578125" style="235" customWidth="1"/>
    <col min="13575" max="13575" width="15" style="235" customWidth="1"/>
    <col min="13576" max="13576" width="18" style="235" customWidth="1"/>
    <col min="13577" max="13577" width="17" style="235" customWidth="1"/>
    <col min="13578" max="13578" width="14.5703125" style="235" customWidth="1"/>
    <col min="13579" max="13579" width="15.140625" style="235" customWidth="1"/>
    <col min="13580" max="13580" width="16.7109375" style="235" customWidth="1"/>
    <col min="13581" max="13581" width="16.28515625" style="235" customWidth="1"/>
    <col min="13582" max="13582" width="22.5703125" style="235" customWidth="1"/>
    <col min="13583" max="13583" width="17.5703125" style="235" customWidth="1"/>
    <col min="13584" max="13825" width="9.140625" style="235"/>
    <col min="13826" max="13826" width="37.42578125" style="235" customWidth="1"/>
    <col min="13827" max="13827" width="15.7109375" style="235" customWidth="1"/>
    <col min="13828" max="13828" width="12.7109375" style="235" customWidth="1"/>
    <col min="13829" max="13829" width="13.7109375" style="235" customWidth="1"/>
    <col min="13830" max="13830" width="19.42578125" style="235" customWidth="1"/>
    <col min="13831" max="13831" width="15" style="235" customWidth="1"/>
    <col min="13832" max="13832" width="18" style="235" customWidth="1"/>
    <col min="13833" max="13833" width="17" style="235" customWidth="1"/>
    <col min="13834" max="13834" width="14.5703125" style="235" customWidth="1"/>
    <col min="13835" max="13835" width="15.140625" style="235" customWidth="1"/>
    <col min="13836" max="13836" width="16.7109375" style="235" customWidth="1"/>
    <col min="13837" max="13837" width="16.28515625" style="235" customWidth="1"/>
    <col min="13838" max="13838" width="22.5703125" style="235" customWidth="1"/>
    <col min="13839" max="13839" width="17.5703125" style="235" customWidth="1"/>
    <col min="13840" max="14081" width="9.140625" style="235"/>
    <col min="14082" max="14082" width="37.42578125" style="235" customWidth="1"/>
    <col min="14083" max="14083" width="15.7109375" style="235" customWidth="1"/>
    <col min="14084" max="14084" width="12.7109375" style="235" customWidth="1"/>
    <col min="14085" max="14085" width="13.7109375" style="235" customWidth="1"/>
    <col min="14086" max="14086" width="19.42578125" style="235" customWidth="1"/>
    <col min="14087" max="14087" width="15" style="235" customWidth="1"/>
    <col min="14088" max="14088" width="18" style="235" customWidth="1"/>
    <col min="14089" max="14089" width="17" style="235" customWidth="1"/>
    <col min="14090" max="14090" width="14.5703125" style="235" customWidth="1"/>
    <col min="14091" max="14091" width="15.140625" style="235" customWidth="1"/>
    <col min="14092" max="14092" width="16.7109375" style="235" customWidth="1"/>
    <col min="14093" max="14093" width="16.28515625" style="235" customWidth="1"/>
    <col min="14094" max="14094" width="22.5703125" style="235" customWidth="1"/>
    <col min="14095" max="14095" width="17.5703125" style="235" customWidth="1"/>
    <col min="14096" max="14337" width="9.140625" style="235"/>
    <col min="14338" max="14338" width="37.42578125" style="235" customWidth="1"/>
    <col min="14339" max="14339" width="15.7109375" style="235" customWidth="1"/>
    <col min="14340" max="14340" width="12.7109375" style="235" customWidth="1"/>
    <col min="14341" max="14341" width="13.7109375" style="235" customWidth="1"/>
    <col min="14342" max="14342" width="19.42578125" style="235" customWidth="1"/>
    <col min="14343" max="14343" width="15" style="235" customWidth="1"/>
    <col min="14344" max="14344" width="18" style="235" customWidth="1"/>
    <col min="14345" max="14345" width="17" style="235" customWidth="1"/>
    <col min="14346" max="14346" width="14.5703125" style="235" customWidth="1"/>
    <col min="14347" max="14347" width="15.140625" style="235" customWidth="1"/>
    <col min="14348" max="14348" width="16.7109375" style="235" customWidth="1"/>
    <col min="14349" max="14349" width="16.28515625" style="235" customWidth="1"/>
    <col min="14350" max="14350" width="22.5703125" style="235" customWidth="1"/>
    <col min="14351" max="14351" width="17.5703125" style="235" customWidth="1"/>
    <col min="14352" max="14593" width="9.140625" style="235"/>
    <col min="14594" max="14594" width="37.42578125" style="235" customWidth="1"/>
    <col min="14595" max="14595" width="15.7109375" style="235" customWidth="1"/>
    <col min="14596" max="14596" width="12.7109375" style="235" customWidth="1"/>
    <col min="14597" max="14597" width="13.7109375" style="235" customWidth="1"/>
    <col min="14598" max="14598" width="19.42578125" style="235" customWidth="1"/>
    <col min="14599" max="14599" width="15" style="235" customWidth="1"/>
    <col min="14600" max="14600" width="18" style="235" customWidth="1"/>
    <col min="14601" max="14601" width="17" style="235" customWidth="1"/>
    <col min="14602" max="14602" width="14.5703125" style="235" customWidth="1"/>
    <col min="14603" max="14603" width="15.140625" style="235" customWidth="1"/>
    <col min="14604" max="14604" width="16.7109375" style="235" customWidth="1"/>
    <col min="14605" max="14605" width="16.28515625" style="235" customWidth="1"/>
    <col min="14606" max="14606" width="22.5703125" style="235" customWidth="1"/>
    <col min="14607" max="14607" width="17.5703125" style="235" customWidth="1"/>
    <col min="14608" max="14849" width="9.140625" style="235"/>
    <col min="14850" max="14850" width="37.42578125" style="235" customWidth="1"/>
    <col min="14851" max="14851" width="15.7109375" style="235" customWidth="1"/>
    <col min="14852" max="14852" width="12.7109375" style="235" customWidth="1"/>
    <col min="14853" max="14853" width="13.7109375" style="235" customWidth="1"/>
    <col min="14854" max="14854" width="19.42578125" style="235" customWidth="1"/>
    <col min="14855" max="14855" width="15" style="235" customWidth="1"/>
    <col min="14856" max="14856" width="18" style="235" customWidth="1"/>
    <col min="14857" max="14857" width="17" style="235" customWidth="1"/>
    <col min="14858" max="14858" width="14.5703125" style="235" customWidth="1"/>
    <col min="14859" max="14859" width="15.140625" style="235" customWidth="1"/>
    <col min="14860" max="14860" width="16.7109375" style="235" customWidth="1"/>
    <col min="14861" max="14861" width="16.28515625" style="235" customWidth="1"/>
    <col min="14862" max="14862" width="22.5703125" style="235" customWidth="1"/>
    <col min="14863" max="14863" width="17.5703125" style="235" customWidth="1"/>
    <col min="14864" max="15105" width="9.140625" style="235"/>
    <col min="15106" max="15106" width="37.42578125" style="235" customWidth="1"/>
    <col min="15107" max="15107" width="15.7109375" style="235" customWidth="1"/>
    <col min="15108" max="15108" width="12.7109375" style="235" customWidth="1"/>
    <col min="15109" max="15109" width="13.7109375" style="235" customWidth="1"/>
    <col min="15110" max="15110" width="19.42578125" style="235" customWidth="1"/>
    <col min="15111" max="15111" width="15" style="235" customWidth="1"/>
    <col min="15112" max="15112" width="18" style="235" customWidth="1"/>
    <col min="15113" max="15113" width="17" style="235" customWidth="1"/>
    <col min="15114" max="15114" width="14.5703125" style="235" customWidth="1"/>
    <col min="15115" max="15115" width="15.140625" style="235" customWidth="1"/>
    <col min="15116" max="15116" width="16.7109375" style="235" customWidth="1"/>
    <col min="15117" max="15117" width="16.28515625" style="235" customWidth="1"/>
    <col min="15118" max="15118" width="22.5703125" style="235" customWidth="1"/>
    <col min="15119" max="15119" width="17.5703125" style="235" customWidth="1"/>
    <col min="15120" max="15361" width="9.140625" style="235"/>
    <col min="15362" max="15362" width="37.42578125" style="235" customWidth="1"/>
    <col min="15363" max="15363" width="15.7109375" style="235" customWidth="1"/>
    <col min="15364" max="15364" width="12.7109375" style="235" customWidth="1"/>
    <col min="15365" max="15365" width="13.7109375" style="235" customWidth="1"/>
    <col min="15366" max="15366" width="19.42578125" style="235" customWidth="1"/>
    <col min="15367" max="15367" width="15" style="235" customWidth="1"/>
    <col min="15368" max="15368" width="18" style="235" customWidth="1"/>
    <col min="15369" max="15369" width="17" style="235" customWidth="1"/>
    <col min="15370" max="15370" width="14.5703125" style="235" customWidth="1"/>
    <col min="15371" max="15371" width="15.140625" style="235" customWidth="1"/>
    <col min="15372" max="15372" width="16.7109375" style="235" customWidth="1"/>
    <col min="15373" max="15373" width="16.28515625" style="235" customWidth="1"/>
    <col min="15374" max="15374" width="22.5703125" style="235" customWidth="1"/>
    <col min="15375" max="15375" width="17.5703125" style="235" customWidth="1"/>
    <col min="15376" max="15617" width="9.140625" style="235"/>
    <col min="15618" max="15618" width="37.42578125" style="235" customWidth="1"/>
    <col min="15619" max="15619" width="15.7109375" style="235" customWidth="1"/>
    <col min="15620" max="15620" width="12.7109375" style="235" customWidth="1"/>
    <col min="15621" max="15621" width="13.7109375" style="235" customWidth="1"/>
    <col min="15622" max="15622" width="19.42578125" style="235" customWidth="1"/>
    <col min="15623" max="15623" width="15" style="235" customWidth="1"/>
    <col min="15624" max="15624" width="18" style="235" customWidth="1"/>
    <col min="15625" max="15625" width="17" style="235" customWidth="1"/>
    <col min="15626" max="15626" width="14.5703125" style="235" customWidth="1"/>
    <col min="15627" max="15627" width="15.140625" style="235" customWidth="1"/>
    <col min="15628" max="15628" width="16.7109375" style="235" customWidth="1"/>
    <col min="15629" max="15629" width="16.28515625" style="235" customWidth="1"/>
    <col min="15630" max="15630" width="22.5703125" style="235" customWidth="1"/>
    <col min="15631" max="15631" width="17.5703125" style="235" customWidth="1"/>
    <col min="15632" max="15873" width="9.140625" style="235"/>
    <col min="15874" max="15874" width="37.42578125" style="235" customWidth="1"/>
    <col min="15875" max="15875" width="15.7109375" style="235" customWidth="1"/>
    <col min="15876" max="15876" width="12.7109375" style="235" customWidth="1"/>
    <col min="15877" max="15877" width="13.7109375" style="235" customWidth="1"/>
    <col min="15878" max="15878" width="19.42578125" style="235" customWidth="1"/>
    <col min="15879" max="15879" width="15" style="235" customWidth="1"/>
    <col min="15880" max="15880" width="18" style="235" customWidth="1"/>
    <col min="15881" max="15881" width="17" style="235" customWidth="1"/>
    <col min="15882" max="15882" width="14.5703125" style="235" customWidth="1"/>
    <col min="15883" max="15883" width="15.140625" style="235" customWidth="1"/>
    <col min="15884" max="15884" width="16.7109375" style="235" customWidth="1"/>
    <col min="15885" max="15885" width="16.28515625" style="235" customWidth="1"/>
    <col min="15886" max="15886" width="22.5703125" style="235" customWidth="1"/>
    <col min="15887" max="15887" width="17.5703125" style="235" customWidth="1"/>
    <col min="15888" max="16129" width="9.140625" style="235"/>
    <col min="16130" max="16130" width="37.42578125" style="235" customWidth="1"/>
    <col min="16131" max="16131" width="15.7109375" style="235" customWidth="1"/>
    <col min="16132" max="16132" width="12.7109375" style="235" customWidth="1"/>
    <col min="16133" max="16133" width="13.7109375" style="235" customWidth="1"/>
    <col min="16134" max="16134" width="19.42578125" style="235" customWidth="1"/>
    <col min="16135" max="16135" width="15" style="235" customWidth="1"/>
    <col min="16136" max="16136" width="18" style="235" customWidth="1"/>
    <col min="16137" max="16137" width="17" style="235" customWidth="1"/>
    <col min="16138" max="16138" width="14.5703125" style="235" customWidth="1"/>
    <col min="16139" max="16139" width="15.140625" style="235" customWidth="1"/>
    <col min="16140" max="16140" width="16.7109375" style="235" customWidth="1"/>
    <col min="16141" max="16141" width="16.28515625" style="235" customWidth="1"/>
    <col min="16142" max="16142" width="22.5703125" style="235" customWidth="1"/>
    <col min="16143" max="16143" width="17.5703125" style="235" customWidth="1"/>
    <col min="16144" max="16384" width="9.140625" style="235"/>
  </cols>
  <sheetData>
    <row r="3" spans="1:16" ht="15.75" x14ac:dyDescent="0.25">
      <c r="A3" s="700" t="s">
        <v>25</v>
      </c>
      <c r="B3" s="702" t="s">
        <v>762</v>
      </c>
      <c r="C3" s="704" t="s">
        <v>763</v>
      </c>
      <c r="D3" s="705"/>
      <c r="E3" s="705"/>
      <c r="F3" s="705"/>
      <c r="G3" s="705"/>
      <c r="H3" s="705"/>
      <c r="I3" s="705"/>
      <c r="J3" s="705"/>
      <c r="K3" s="705"/>
      <c r="L3" s="705"/>
      <c r="M3" s="705"/>
      <c r="N3" s="705"/>
      <c r="O3" s="234"/>
    </row>
    <row r="4" spans="1:16" ht="102" customHeight="1" x14ac:dyDescent="0.2">
      <c r="A4" s="701"/>
      <c r="B4" s="703"/>
      <c r="C4" s="204" t="s">
        <v>764</v>
      </c>
      <c r="D4" s="204" t="s">
        <v>765</v>
      </c>
      <c r="E4" s="204" t="s">
        <v>766</v>
      </c>
      <c r="F4" s="204" t="s">
        <v>767</v>
      </c>
      <c r="G4" s="204" t="s">
        <v>768</v>
      </c>
      <c r="H4" s="204" t="s">
        <v>769</v>
      </c>
      <c r="I4" s="204" t="s">
        <v>770</v>
      </c>
      <c r="J4" s="204" t="s">
        <v>771</v>
      </c>
      <c r="K4" s="204" t="s">
        <v>772</v>
      </c>
      <c r="L4" s="204" t="s">
        <v>773</v>
      </c>
      <c r="M4" s="204" t="s">
        <v>774</v>
      </c>
      <c r="N4" s="204" t="s">
        <v>775</v>
      </c>
      <c r="O4" s="204" t="s">
        <v>776</v>
      </c>
      <c r="P4" s="236"/>
    </row>
    <row r="5" spans="1:16" ht="53.25" customHeight="1" x14ac:dyDescent="0.2">
      <c r="A5" s="237">
        <v>1</v>
      </c>
      <c r="B5" s="238" t="s">
        <v>777</v>
      </c>
      <c r="C5" s="239">
        <f>D5/E5</f>
        <v>1</v>
      </c>
      <c r="D5" s="240">
        <v>11</v>
      </c>
      <c r="E5" s="240">
        <v>11</v>
      </c>
      <c r="F5" s="206">
        <f>G5/H5</f>
        <v>1.0873788500561177</v>
      </c>
      <c r="G5" s="206">
        <f>'Приложение № 5'!F28</f>
        <v>153604.67500000002</v>
      </c>
      <c r="H5" s="206">
        <f>'Приложение № 5'!E28</f>
        <v>141261.41500000001</v>
      </c>
      <c r="I5" s="206">
        <f>C5/F5</f>
        <v>0.91964268014629102</v>
      </c>
      <c r="J5" s="210">
        <f>'Приложение 1'!J28</f>
        <v>5.0720746388443017</v>
      </c>
      <c r="K5" s="210">
        <v>6</v>
      </c>
      <c r="L5" s="241">
        <f>J5/K5</f>
        <v>0.84534577314071691</v>
      </c>
      <c r="M5" s="208">
        <f>L5*I5</f>
        <v>0.77741605246146739</v>
      </c>
      <c r="N5" s="242">
        <f>G5/G15</f>
        <v>3.5665018977072742E-2</v>
      </c>
      <c r="O5" s="208">
        <f>M5*N5</f>
        <v>2.7726558264119211E-2</v>
      </c>
      <c r="P5" s="236"/>
    </row>
    <row r="6" spans="1:16" ht="43.5" customHeight="1" x14ac:dyDescent="0.2">
      <c r="A6" s="252">
        <v>2</v>
      </c>
      <c r="B6" s="238" t="str">
        <f>'[5]Приложение № 4 (краевой б)'!B135</f>
        <v>Подпрограмма № 2 «Развитие малого и среднего предпринимательства в Приморском крае» на 2013-2020 годы</v>
      </c>
      <c r="C6" s="239">
        <f>D6/E6</f>
        <v>1</v>
      </c>
      <c r="D6" s="239">
        <v>7</v>
      </c>
      <c r="E6" s="239">
        <v>7</v>
      </c>
      <c r="F6" s="206">
        <f>G6/H6</f>
        <v>1</v>
      </c>
      <c r="G6" s="206">
        <f>'Приложение № 5'!F214+'Приложение № 5'!F215</f>
        <v>120571.6</v>
      </c>
      <c r="H6" s="206">
        <f>'Приложение № 5'!E215+'Приложение № 5'!E214</f>
        <v>120571.6</v>
      </c>
      <c r="I6" s="206">
        <f>C6/F6</f>
        <v>1</v>
      </c>
      <c r="J6" s="210">
        <f>'Приложение 1'!K44</f>
        <v>11.843776223776224</v>
      </c>
      <c r="K6" s="210">
        <v>12</v>
      </c>
      <c r="L6" s="241">
        <f>J6/K6</f>
        <v>0.98698135198135206</v>
      </c>
      <c r="M6" s="208">
        <f>L6*I6</f>
        <v>0.98698135198135206</v>
      </c>
      <c r="N6" s="242">
        <f>G6/G15</f>
        <v>2.7995166176394196E-2</v>
      </c>
      <c r="O6" s="208">
        <f>M6*N6</f>
        <v>2.7630706961720163E-2</v>
      </c>
      <c r="P6" s="236"/>
    </row>
    <row r="7" spans="1:16" ht="14.25" hidden="1" x14ac:dyDescent="0.2">
      <c r="A7" s="205"/>
      <c r="B7" s="205"/>
      <c r="C7" s="205"/>
      <c r="D7" s="205"/>
      <c r="E7" s="205"/>
      <c r="F7" s="206"/>
      <c r="G7" s="207"/>
      <c r="H7" s="207"/>
      <c r="I7" s="205"/>
      <c r="J7" s="205"/>
      <c r="K7" s="205"/>
      <c r="L7" s="206"/>
      <c r="M7" s="208"/>
      <c r="N7" s="209"/>
      <c r="O7" s="208"/>
      <c r="P7" s="236"/>
    </row>
    <row r="8" spans="1:16" ht="14.25" hidden="1" x14ac:dyDescent="0.2">
      <c r="A8" s="237"/>
      <c r="B8" s="205"/>
      <c r="C8" s="205"/>
      <c r="D8" s="205"/>
      <c r="E8" s="205"/>
      <c r="F8" s="206"/>
      <c r="G8" s="205"/>
      <c r="H8" s="205"/>
      <c r="I8" s="205"/>
      <c r="J8" s="205"/>
      <c r="K8" s="205"/>
      <c r="L8" s="205"/>
      <c r="M8" s="208"/>
      <c r="N8" s="205"/>
      <c r="O8" s="208"/>
      <c r="P8" s="236"/>
    </row>
    <row r="9" spans="1:16" ht="76.5" x14ac:dyDescent="0.2">
      <c r="A9" s="237">
        <v>3</v>
      </c>
      <c r="B9" s="238" t="str">
        <f>'[5]Приложение № 4 (краевой б)'!B188</f>
        <v>Подпрограмма № 3 «Долгосрочное финансовое планирование и организация бюджетного процесса, совершенствование межбюджетных отношений в Приморском    крае»     на     2013 -    2020 годы</v>
      </c>
      <c r="C9" s="211">
        <f>D9/E9</f>
        <v>1</v>
      </c>
      <c r="D9" s="211">
        <v>10</v>
      </c>
      <c r="E9" s="211">
        <v>10</v>
      </c>
      <c r="F9" s="206">
        <f>G9/H9</f>
        <v>0.93678488634509893</v>
      </c>
      <c r="G9" s="206">
        <f>'Приложение № 5'!F299+'Приложение № 5'!F298</f>
        <v>2579213.9</v>
      </c>
      <c r="H9" s="206">
        <f>'Приложение № 5'!E299+'Приложение № 5'!E298</f>
        <v>2753261.648</v>
      </c>
      <c r="I9" s="206">
        <f>C9/F9</f>
        <v>1.067480928200643</v>
      </c>
      <c r="J9" s="210">
        <f>'Приложение 1'!J47</f>
        <v>2</v>
      </c>
      <c r="K9" s="210">
        <v>2</v>
      </c>
      <c r="L9" s="241">
        <f>J9/K9</f>
        <v>1</v>
      </c>
      <c r="M9" s="208">
        <f>L9*I9</f>
        <v>1.067480928200643</v>
      </c>
      <c r="N9" s="242">
        <f>G9/G15</f>
        <v>0.59886011079695178</v>
      </c>
      <c r="O9" s="208">
        <f>M9*N9</f>
        <v>0.63927174693586997</v>
      </c>
      <c r="P9" s="236"/>
    </row>
    <row r="10" spans="1:16" ht="25.5" hidden="1" customHeight="1" x14ac:dyDescent="0.2">
      <c r="A10" s="205"/>
      <c r="B10" s="205"/>
      <c r="C10" s="205"/>
      <c r="D10" s="205"/>
      <c r="E10" s="205"/>
      <c r="F10" s="206"/>
      <c r="G10" s="205"/>
      <c r="H10" s="205"/>
      <c r="I10" s="205"/>
      <c r="J10" s="205"/>
      <c r="K10" s="205"/>
      <c r="L10" s="243"/>
      <c r="M10" s="208"/>
      <c r="N10" s="242"/>
      <c r="O10" s="208">
        <f>M10*N10</f>
        <v>0</v>
      </c>
      <c r="P10" s="236"/>
    </row>
    <row r="11" spans="1:16" ht="63.75" customHeight="1" x14ac:dyDescent="0.2">
      <c r="A11" s="237">
        <v>4</v>
      </c>
      <c r="B11" s="238" t="str">
        <f>'Приложение № 5'!B395</f>
        <v>Подпрограмма № 4 «Управление имуществом, находящимся в собственности и в ведении Приморского края» на 2014-2021 годы</v>
      </c>
      <c r="C11" s="239">
        <f>D11/E11</f>
        <v>0.76923076923076927</v>
      </c>
      <c r="D11" s="239">
        <v>10</v>
      </c>
      <c r="E11" s="239">
        <v>13</v>
      </c>
      <c r="F11" s="206">
        <f>G11/H11</f>
        <v>0.88583510860751769</v>
      </c>
      <c r="G11" s="206">
        <f>'Приложение № 5'!F395</f>
        <v>1439001.92</v>
      </c>
      <c r="H11" s="206">
        <f>'Приложение № 5'!E395</f>
        <v>1624457.99</v>
      </c>
      <c r="I11" s="206">
        <f>C11/F11</f>
        <v>0.86836789573621231</v>
      </c>
      <c r="J11" s="210">
        <f>'Приложение 1'!K62</f>
        <v>14.373608102918585</v>
      </c>
      <c r="K11" s="210">
        <v>15</v>
      </c>
      <c r="L11" s="241">
        <f>J11/K11</f>
        <v>0.95824054019457228</v>
      </c>
      <c r="M11" s="208">
        <f>L11*I11</f>
        <v>0.83210532149789207</v>
      </c>
      <c r="N11" s="242">
        <f>G11/G15</f>
        <v>0.33411763531835276</v>
      </c>
      <c r="O11" s="208">
        <f>M11*N11</f>
        <v>0.27802106235469337</v>
      </c>
      <c r="P11" s="236"/>
    </row>
    <row r="12" spans="1:16" ht="14.25" hidden="1" x14ac:dyDescent="0.2">
      <c r="A12" s="205"/>
      <c r="B12" s="205"/>
      <c r="C12" s="205"/>
      <c r="D12" s="205"/>
      <c r="E12" s="205"/>
      <c r="F12" s="206"/>
      <c r="G12" s="205"/>
      <c r="H12" s="205"/>
      <c r="I12" s="206"/>
      <c r="J12" s="206"/>
      <c r="K12" s="206"/>
      <c r="L12" s="241"/>
      <c r="M12" s="208"/>
      <c r="N12" s="242"/>
      <c r="O12" s="208"/>
      <c r="P12" s="236"/>
    </row>
    <row r="13" spans="1:16" ht="63.75" hidden="1" x14ac:dyDescent="0.2">
      <c r="A13" s="237">
        <v>6</v>
      </c>
      <c r="B13" s="238" t="str">
        <f>'[6]Приложение 1'!A71</f>
        <v>Подпрограмма № 6. "Поддержка социально ориентированных некоммерческих и иных общественных организаций в Приморском крае" на 2014 - 2017 годы</v>
      </c>
      <c r="C13" s="239">
        <v>0</v>
      </c>
      <c r="D13" s="239">
        <v>0</v>
      </c>
      <c r="E13" s="239">
        <v>0</v>
      </c>
      <c r="F13" s="206">
        <v>0</v>
      </c>
      <c r="G13" s="206">
        <f>'Приложение № 5'!F516</f>
        <v>14480</v>
      </c>
      <c r="H13" s="206">
        <f>'Приложение № 5'!E514</f>
        <v>14480</v>
      </c>
      <c r="I13" s="206">
        <v>0</v>
      </c>
      <c r="J13" s="210">
        <v>0</v>
      </c>
      <c r="K13" s="210">
        <v>0</v>
      </c>
      <c r="L13" s="241">
        <v>0</v>
      </c>
      <c r="M13" s="208">
        <v>0</v>
      </c>
      <c r="N13" s="242">
        <f>G13/G16</f>
        <v>3.3620687312284812E-3</v>
      </c>
      <c r="O13" s="208">
        <v>0</v>
      </c>
      <c r="P13" s="236"/>
    </row>
    <row r="14" spans="1:16" ht="14.25" hidden="1" x14ac:dyDescent="0.2">
      <c r="A14" s="205"/>
      <c r="B14" s="205"/>
      <c r="C14" s="244"/>
      <c r="D14" s="205"/>
      <c r="E14" s="205"/>
      <c r="F14" s="206"/>
      <c r="G14" s="205"/>
      <c r="H14" s="205"/>
      <c r="I14" s="206"/>
      <c r="J14" s="206"/>
      <c r="K14" s="206"/>
      <c r="L14" s="206"/>
      <c r="M14" s="208"/>
      <c r="N14" s="242"/>
      <c r="O14" s="208"/>
      <c r="P14" s="236"/>
    </row>
    <row r="15" spans="1:16" ht="85.5" x14ac:dyDescent="0.2">
      <c r="A15" s="245" t="s">
        <v>778</v>
      </c>
      <c r="B15" s="246" t="str">
        <f>'[6]Приложение 1'!A12</f>
        <v>Государственная программа Приморского края "Экономическое развитие и инновационная экономика Приморского края" на 2013 - 2017 годы</v>
      </c>
      <c r="C15" s="244">
        <f>D15/E15</f>
        <v>0.92682926829268297</v>
      </c>
      <c r="D15" s="206">
        <f>D13+D11+D9+D6+D5</f>
        <v>38</v>
      </c>
      <c r="E15" s="206">
        <f>E13+E11+E9+E6+E5</f>
        <v>41</v>
      </c>
      <c r="F15" s="206">
        <f>G15/H15</f>
        <v>0.92540650573729455</v>
      </c>
      <c r="G15" s="208">
        <f>'Приложение № 5'!F12+'Приложение № 5'!F16</f>
        <v>4306872.0949999997</v>
      </c>
      <c r="H15" s="208">
        <f>'Приложение № 5'!E12+'Приложение № 5'!E16</f>
        <v>4654032.652999999</v>
      </c>
      <c r="I15" s="206">
        <f t="shared" ref="I15" si="0">C15/F15</f>
        <v>1.0015374460267652</v>
      </c>
      <c r="J15" s="211">
        <v>8</v>
      </c>
      <c r="K15" s="211">
        <v>8</v>
      </c>
      <c r="L15" s="208">
        <f>J15/K15</f>
        <v>1</v>
      </c>
      <c r="M15" s="208">
        <f t="shared" ref="M15" si="1">L15*I15</f>
        <v>1.0015374460267652</v>
      </c>
      <c r="N15" s="242">
        <f>G15/G16</f>
        <v>1</v>
      </c>
      <c r="O15" s="247">
        <f>0.5*L15/F15+0.5*((M5*N5)+(M6*N6)+(M9*N9)+(M11*N11)+(M13*N13))</f>
        <v>1.0266281331410614</v>
      </c>
      <c r="P15" s="248"/>
    </row>
    <row r="16" spans="1:16" ht="14.25" hidden="1" x14ac:dyDescent="0.2">
      <c r="G16" s="208">
        <f>'Приложение № 5'!F12+'Приложение № 5'!F16</f>
        <v>4306872.0949999997</v>
      </c>
      <c r="H16" s="249">
        <f>'Приложение № 5'!E12+'Приложение № 5'!E16</f>
        <v>4654032.652999999</v>
      </c>
    </row>
    <row r="17" spans="11:14" hidden="1" x14ac:dyDescent="0.2"/>
    <row r="18" spans="11:14" x14ac:dyDescent="0.2">
      <c r="K18" s="250">
        <f>K5+K6+K9+K11+K15</f>
        <v>43</v>
      </c>
      <c r="L18" s="251"/>
    </row>
    <row r="19" spans="11:14" x14ac:dyDescent="0.2">
      <c r="N19" s="251"/>
    </row>
    <row r="21" spans="11:14" x14ac:dyDescent="0.2">
      <c r="M21" s="250"/>
    </row>
  </sheetData>
  <mergeCells count="3">
    <mergeCell ref="A3:A4"/>
    <mergeCell ref="B3:B4"/>
    <mergeCell ref="C3:N3"/>
  </mergeCells>
  <pageMargins left="0.70866141732283472" right="0.70866141732283472" top="0.74803149606299213" bottom="0.74803149606299213" header="0.31496062992125984" footer="0.31496062992125984"/>
  <pageSetup paperSize="9" scale="5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T10"/>
  <sheetViews>
    <sheetView tabSelected="1" zoomScale="75" zoomScaleNormal="75" workbookViewId="0">
      <selection activeCell="I7" sqref="I7"/>
    </sheetView>
  </sheetViews>
  <sheetFormatPr defaultRowHeight="15" x14ac:dyDescent="0.25"/>
  <cols>
    <col min="1" max="1" width="4.5703125" customWidth="1"/>
    <col min="2" max="2" width="21.28515625" customWidth="1"/>
    <col min="3" max="3" width="8.7109375" bestFit="1" customWidth="1"/>
    <col min="4" max="4" width="11.7109375" customWidth="1"/>
    <col min="5" max="47" width="14" customWidth="1"/>
  </cols>
  <sheetData>
    <row r="1" spans="1:46" ht="96" x14ac:dyDescent="0.25">
      <c r="A1" s="283"/>
      <c r="B1" s="284"/>
      <c r="C1" s="285" t="s">
        <v>877</v>
      </c>
      <c r="D1" s="338" t="s">
        <v>878</v>
      </c>
      <c r="E1" s="286" t="s">
        <v>705</v>
      </c>
      <c r="F1" s="287" t="s">
        <v>879</v>
      </c>
      <c r="G1" s="287" t="s">
        <v>528</v>
      </c>
      <c r="H1" s="287" t="s">
        <v>521</v>
      </c>
      <c r="I1" s="287" t="s">
        <v>520</v>
      </c>
      <c r="J1" s="287" t="s">
        <v>516</v>
      </c>
      <c r="K1" s="286" t="s">
        <v>133</v>
      </c>
      <c r="L1" s="287" t="s">
        <v>880</v>
      </c>
      <c r="M1" s="287" t="s">
        <v>881</v>
      </c>
      <c r="N1" s="287" t="s">
        <v>81</v>
      </c>
      <c r="O1" s="287" t="s">
        <v>82</v>
      </c>
      <c r="P1" s="287" t="s">
        <v>120</v>
      </c>
      <c r="Q1" s="287" t="s">
        <v>882</v>
      </c>
      <c r="R1" s="286" t="str">
        <f>'[7]Приложение № 2'!$B$125</f>
        <v>Подпрограмма № 3 «Долгосрочное финансовое планирование и организация бюджетного процесса, совершенствование межбюджетных отношений в Приморском    крае»     на     2013 -    2020 годы</v>
      </c>
      <c r="S1" s="287" t="s">
        <v>510</v>
      </c>
      <c r="T1" s="287" t="s">
        <v>883</v>
      </c>
      <c r="U1" s="287" t="s">
        <v>884</v>
      </c>
      <c r="V1" s="287" t="s">
        <v>885</v>
      </c>
      <c r="W1" s="287" t="s">
        <v>886</v>
      </c>
      <c r="X1" s="287" t="s">
        <v>887</v>
      </c>
      <c r="Y1" s="287" t="s">
        <v>888</v>
      </c>
      <c r="Z1" s="287" t="s">
        <v>889</v>
      </c>
      <c r="AA1" s="287" t="s">
        <v>491</v>
      </c>
      <c r="AB1" s="287" t="s">
        <v>489</v>
      </c>
      <c r="AC1" s="288" t="s">
        <v>890</v>
      </c>
      <c r="AD1" s="289" t="s">
        <v>485</v>
      </c>
      <c r="AE1" s="289" t="s">
        <v>484</v>
      </c>
      <c r="AF1" s="289" t="s">
        <v>482</v>
      </c>
      <c r="AG1" s="289" t="s">
        <v>891</v>
      </c>
      <c r="AH1" s="289" t="s">
        <v>892</v>
      </c>
      <c r="AI1" s="289" t="s">
        <v>478</v>
      </c>
      <c r="AJ1" s="289" t="s">
        <v>476</v>
      </c>
      <c r="AK1" s="289" t="s">
        <v>474</v>
      </c>
      <c r="AL1" s="289" t="s">
        <v>472</v>
      </c>
      <c r="AM1" s="289" t="s">
        <v>893</v>
      </c>
      <c r="AN1" s="290" t="s">
        <v>894</v>
      </c>
      <c r="AO1" s="290" t="s">
        <v>470</v>
      </c>
      <c r="AP1" s="288" t="str">
        <f>'[7]Приложение № 4'!$B$223</f>
        <v>Подпрограмма N 5 "Поддержка социально ориентированных некоммерческих и иных общественных организаций в Приморском крае" на 2014-2020 годы *</v>
      </c>
      <c r="AQ1" s="291" t="s">
        <v>895</v>
      </c>
      <c r="AR1" s="289" t="s">
        <v>896</v>
      </c>
      <c r="AS1" s="292" t="s">
        <v>897</v>
      </c>
      <c r="AT1" s="289" t="s">
        <v>898</v>
      </c>
    </row>
    <row r="2" spans="1:46" ht="66.75" customHeight="1" x14ac:dyDescent="0.25">
      <c r="A2" s="283">
        <v>1</v>
      </c>
      <c r="B2" s="284" t="s">
        <v>899</v>
      </c>
      <c r="C2" s="285" t="s">
        <v>900</v>
      </c>
      <c r="D2" s="338"/>
      <c r="E2" s="293"/>
      <c r="F2" s="294">
        <v>1</v>
      </c>
      <c r="G2" s="294">
        <v>0.95</v>
      </c>
      <c r="H2" s="295">
        <v>0.95</v>
      </c>
      <c r="I2" s="295">
        <v>1</v>
      </c>
      <c r="J2" s="294">
        <v>1</v>
      </c>
      <c r="K2" s="293"/>
      <c r="L2" s="294">
        <f>'[8]прил 10 (мероприятия)'!J139</f>
        <v>0</v>
      </c>
      <c r="M2" s="294">
        <v>0.98</v>
      </c>
      <c r="N2" s="294">
        <v>0.98</v>
      </c>
      <c r="O2" s="294">
        <v>0.98</v>
      </c>
      <c r="P2" s="294">
        <v>0.98</v>
      </c>
      <c r="Q2" s="294">
        <v>1</v>
      </c>
      <c r="R2" s="293"/>
      <c r="S2" s="294">
        <v>1</v>
      </c>
      <c r="T2" s="294">
        <v>0</v>
      </c>
      <c r="U2" s="294">
        <v>1</v>
      </c>
      <c r="V2" s="294">
        <v>1</v>
      </c>
      <c r="W2" s="294">
        <v>1</v>
      </c>
      <c r="X2" s="294">
        <v>1</v>
      </c>
      <c r="Y2" s="294">
        <v>1</v>
      </c>
      <c r="Z2" s="294">
        <v>1</v>
      </c>
      <c r="AA2" s="294">
        <v>0</v>
      </c>
      <c r="AB2" s="294">
        <v>1</v>
      </c>
      <c r="AC2" s="293"/>
      <c r="AD2" s="294">
        <v>0.96</v>
      </c>
      <c r="AE2" s="294">
        <v>0</v>
      </c>
      <c r="AF2" s="294">
        <v>0.51</v>
      </c>
      <c r="AG2" s="294">
        <f>'Приложение № 2'!J161</f>
        <v>1</v>
      </c>
      <c r="AH2" s="294">
        <f>'Приложение № 2'!J162</f>
        <v>0.96</v>
      </c>
      <c r="AI2" s="294">
        <f>'Приложение № 2'!J163</f>
        <v>1</v>
      </c>
      <c r="AJ2" s="294">
        <f>'Приложение № 2'!J165</f>
        <v>0.85</v>
      </c>
      <c r="AK2" s="294">
        <f>'Приложение № 2'!J166</f>
        <v>0.99</v>
      </c>
      <c r="AL2" s="294">
        <f>'Приложение № 2'!J167</f>
        <v>0.95799999999999996</v>
      </c>
      <c r="AM2" s="294">
        <f>'Приложение № 2'!J168</f>
        <v>0.93</v>
      </c>
      <c r="AN2" s="294">
        <f>'Приложение № 2'!J169</f>
        <v>0.85</v>
      </c>
      <c r="AO2" s="294">
        <f>'Приложение № 2'!J170</f>
        <v>0.95799999999999996</v>
      </c>
      <c r="AP2" s="293"/>
      <c r="AQ2" s="294">
        <v>1</v>
      </c>
      <c r="AR2" s="294">
        <v>1</v>
      </c>
      <c r="AS2" s="294">
        <v>1</v>
      </c>
      <c r="AT2" s="294">
        <v>1</v>
      </c>
    </row>
    <row r="3" spans="1:46" ht="78" customHeight="1" x14ac:dyDescent="0.25">
      <c r="A3" s="283">
        <v>2</v>
      </c>
      <c r="B3" s="284" t="s">
        <v>901</v>
      </c>
      <c r="C3" s="285" t="s">
        <v>902</v>
      </c>
      <c r="D3" s="448">
        <f>'Приложение № 5'!J11</f>
        <v>0.92544336231745439</v>
      </c>
      <c r="E3" s="293"/>
      <c r="F3" s="294">
        <v>1</v>
      </c>
      <c r="G3" s="294">
        <v>0.94</v>
      </c>
      <c r="H3" s="295">
        <v>0.97</v>
      </c>
      <c r="I3" s="295">
        <v>1</v>
      </c>
      <c r="J3" s="294">
        <v>1</v>
      </c>
      <c r="K3" s="293"/>
      <c r="L3" s="294">
        <f>'[8]прил 13 (все ресурсы)'!Q715</f>
        <v>0</v>
      </c>
      <c r="M3" s="294">
        <v>1</v>
      </c>
      <c r="N3" s="294">
        <v>1</v>
      </c>
      <c r="O3" s="294">
        <v>1</v>
      </c>
      <c r="P3" s="294">
        <v>1</v>
      </c>
      <c r="Q3" s="294">
        <v>1</v>
      </c>
      <c r="R3" s="293"/>
      <c r="S3" s="294">
        <v>0.93</v>
      </c>
      <c r="T3" s="294">
        <f>'[8]прил 13 (все ресурсы)'!Q1240</f>
        <v>0</v>
      </c>
      <c r="U3" s="294">
        <v>0.99</v>
      </c>
      <c r="V3" s="294">
        <v>1</v>
      </c>
      <c r="W3" s="294">
        <v>1</v>
      </c>
      <c r="X3" s="294">
        <v>1</v>
      </c>
      <c r="Y3" s="294">
        <v>0.99</v>
      </c>
      <c r="Z3" s="294">
        <v>1</v>
      </c>
      <c r="AA3" s="294">
        <v>0</v>
      </c>
      <c r="AB3" s="294">
        <v>1</v>
      </c>
      <c r="AC3" s="293"/>
      <c r="AD3" s="294">
        <v>0.87</v>
      </c>
      <c r="AE3" s="294">
        <v>0.7</v>
      </c>
      <c r="AF3" s="294">
        <v>0.82</v>
      </c>
      <c r="AG3" s="294">
        <v>1</v>
      </c>
      <c r="AH3" s="294">
        <v>0.96</v>
      </c>
      <c r="AI3" s="294">
        <v>1</v>
      </c>
      <c r="AJ3" s="294">
        <v>0.85</v>
      </c>
      <c r="AK3" s="294">
        <v>0.99</v>
      </c>
      <c r="AL3" s="294">
        <v>0.96</v>
      </c>
      <c r="AM3" s="294">
        <v>0.93</v>
      </c>
      <c r="AN3" s="294">
        <v>0.85</v>
      </c>
      <c r="AO3" s="294">
        <v>0.96</v>
      </c>
      <c r="AP3" s="293"/>
      <c r="AQ3" s="294">
        <v>1</v>
      </c>
      <c r="AR3" s="294">
        <v>1</v>
      </c>
      <c r="AS3" s="298">
        <v>1</v>
      </c>
      <c r="AT3" s="294">
        <v>1</v>
      </c>
    </row>
    <row r="4" spans="1:46" ht="75" customHeight="1" x14ac:dyDescent="0.25">
      <c r="A4" s="283">
        <v>3</v>
      </c>
      <c r="B4" s="284" t="s">
        <v>903</v>
      </c>
      <c r="C4" s="285" t="s">
        <v>904</v>
      </c>
      <c r="D4" s="338"/>
      <c r="E4" s="299">
        <f>(F4+G4+H4+I4+J4)/5</f>
        <v>0.99800394823426186</v>
      </c>
      <c r="F4" s="338">
        <f>F2/F3</f>
        <v>1</v>
      </c>
      <c r="G4" s="338">
        <f>G2/G3</f>
        <v>1.0106382978723405</v>
      </c>
      <c r="H4" s="338">
        <f t="shared" ref="H4:J4" si="0">H2/H3</f>
        <v>0.97938144329896903</v>
      </c>
      <c r="I4" s="338">
        <f t="shared" si="0"/>
        <v>1</v>
      </c>
      <c r="J4" s="338">
        <f t="shared" si="0"/>
        <v>1</v>
      </c>
      <c r="K4" s="299">
        <f>(M2/M3+N2/N3+O2/O3+P2/P3+Q2/Q3)/5</f>
        <v>0.98399999999999999</v>
      </c>
      <c r="L4" s="300"/>
      <c r="M4" s="300">
        <f>M2/M3</f>
        <v>0.98</v>
      </c>
      <c r="N4" s="300">
        <f t="shared" ref="N4:Q4" si="1">N2/N3</f>
        <v>0.98</v>
      </c>
      <c r="O4" s="300">
        <f t="shared" si="1"/>
        <v>0.98</v>
      </c>
      <c r="P4" s="300">
        <f t="shared" si="1"/>
        <v>0.98</v>
      </c>
      <c r="Q4" s="300">
        <f t="shared" si="1"/>
        <v>1</v>
      </c>
      <c r="R4" s="299">
        <f>(S4+T4+U4+V4+W4+X4+Y4+Z4+AA4+AB4)/10</f>
        <v>0.80954708374063211</v>
      </c>
      <c r="S4" s="300">
        <f>S2/S3</f>
        <v>1.075268817204301</v>
      </c>
      <c r="T4" s="300">
        <v>0</v>
      </c>
      <c r="U4" s="300">
        <f t="shared" ref="U4:AB4" si="2">U2/U3</f>
        <v>1.0101010101010102</v>
      </c>
      <c r="V4" s="300">
        <f t="shared" si="2"/>
        <v>1</v>
      </c>
      <c r="W4" s="300">
        <f t="shared" si="2"/>
        <v>1</v>
      </c>
      <c r="X4" s="300">
        <f t="shared" si="2"/>
        <v>1</v>
      </c>
      <c r="Y4" s="300">
        <f t="shared" si="2"/>
        <v>1.0101010101010102</v>
      </c>
      <c r="Z4" s="300">
        <f t="shared" si="2"/>
        <v>1</v>
      </c>
      <c r="AA4" s="300">
        <v>0</v>
      </c>
      <c r="AB4" s="300">
        <f t="shared" si="2"/>
        <v>1</v>
      </c>
      <c r="AC4" s="339">
        <f>(AD2/AD3+AE2/AE3+AF2/AF3+AG2/AG3+AH2/AH3+AI2/AI3+AJ2/AJ3+AK2/AK3+AL2/AL3+AM2/AM3+AN2/AM3+AN2/AN3+AO2/AO3)/12</f>
        <v>0.96960094361093774</v>
      </c>
      <c r="AD4" s="296"/>
      <c r="AE4" s="296"/>
      <c r="AF4" s="296"/>
      <c r="AG4" s="296"/>
      <c r="AH4" s="296"/>
      <c r="AI4" s="296"/>
      <c r="AJ4" s="296"/>
      <c r="AK4" s="296"/>
      <c r="AL4" s="296"/>
      <c r="AM4" s="296"/>
      <c r="AN4" s="296"/>
      <c r="AO4" s="296"/>
      <c r="AP4" s="293">
        <f>(AQ2/AQ3+AR2/AR3+AS2/AS3+AT2/AT3)/4</f>
        <v>1</v>
      </c>
      <c r="AQ4" s="296"/>
      <c r="AR4" s="296"/>
      <c r="AS4" s="297"/>
      <c r="AT4" s="296"/>
    </row>
    <row r="5" spans="1:46" ht="83.25" customHeight="1" x14ac:dyDescent="0.25">
      <c r="A5" s="283">
        <v>4</v>
      </c>
      <c r="B5" s="284" t="s">
        <v>905</v>
      </c>
      <c r="C5" s="285" t="s">
        <v>906</v>
      </c>
      <c r="D5" s="706" t="s">
        <v>938</v>
      </c>
      <c r="E5" s="706"/>
      <c r="F5" s="706"/>
      <c r="G5" s="706"/>
      <c r="H5" s="706"/>
      <c r="I5" s="706"/>
      <c r="J5" s="706"/>
      <c r="K5" s="706"/>
      <c r="L5" s="706"/>
      <c r="M5" s="706"/>
      <c r="N5" s="706"/>
      <c r="O5" s="706"/>
      <c r="P5" s="706"/>
      <c r="Q5" s="706"/>
      <c r="R5" s="706"/>
      <c r="S5" s="706"/>
      <c r="T5" s="706"/>
      <c r="U5" s="706"/>
      <c r="V5" s="706"/>
      <c r="W5" s="296"/>
      <c r="X5" s="296"/>
      <c r="Y5" s="296"/>
      <c r="Z5" s="296"/>
      <c r="AA5" s="296"/>
      <c r="AB5" s="296"/>
      <c r="AC5" s="301"/>
      <c r="AD5" s="296"/>
      <c r="AE5" s="296"/>
      <c r="AF5" s="296"/>
      <c r="AG5" s="296"/>
      <c r="AH5" s="296"/>
      <c r="AI5" s="296"/>
      <c r="AJ5" s="296"/>
      <c r="AK5" s="296"/>
      <c r="AL5" s="296"/>
      <c r="AM5" s="296"/>
      <c r="AN5" s="296"/>
      <c r="AO5" s="296"/>
      <c r="AP5" s="293"/>
      <c r="AQ5" s="296"/>
      <c r="AR5" s="296"/>
      <c r="AS5" s="297"/>
      <c r="AT5" s="296"/>
    </row>
    <row r="6" spans="1:46" ht="65.25" customHeight="1" thickBot="1" x14ac:dyDescent="0.3">
      <c r="A6" s="283">
        <v>5</v>
      </c>
      <c r="B6" s="284" t="s">
        <v>907</v>
      </c>
      <c r="C6" s="285" t="s">
        <v>908</v>
      </c>
      <c r="D6" s="338"/>
      <c r="E6" s="302">
        <f>('Приложение 1'!N22+'Приложение 1'!N23+'Приложение 1'!N24+'Приложение 1'!N25+'Приложение 1'!N26+'Приложение 1'!N27)/6</f>
        <v>0.84500000000000008</v>
      </c>
      <c r="F6" s="295"/>
      <c r="G6" s="295"/>
      <c r="H6" s="295"/>
      <c r="I6" s="295"/>
      <c r="J6" s="303"/>
      <c r="K6" s="286">
        <f>('Приложение 1'!N29+'Приложение 1'!N30+'Приложение 1'!N31+'Приложение 1'!N32+'Приложение 1'!N36+'Приложение 1'!N37+'Приложение 1'!N38+'Приложение 1'!N39+'Приложение 1'!N40+'Приложение 1'!N41+'Приложение 1'!N42+'Приложение 1'!N43)/12</f>
        <v>0.98333333333333339</v>
      </c>
      <c r="L6" s="303"/>
      <c r="M6" s="303"/>
      <c r="N6" s="303"/>
      <c r="O6" s="303"/>
      <c r="P6" s="303"/>
      <c r="Q6" s="303"/>
      <c r="R6" s="286">
        <f>('Приложение 1'!N45+'Приложение 1'!N46)/2</f>
        <v>1</v>
      </c>
      <c r="S6" s="303"/>
      <c r="T6" s="303"/>
      <c r="U6" s="303"/>
      <c r="V6" s="303"/>
      <c r="W6" s="296"/>
      <c r="X6" s="296"/>
      <c r="Y6" s="296"/>
      <c r="Z6" s="296"/>
      <c r="AA6" s="296"/>
      <c r="AB6" s="296"/>
      <c r="AC6" s="447">
        <f>('Приложение 1'!N48+'Приложение 1'!N49+'Приложение 1'!N50+'Приложение 1'!N51+'Приложение 1'!N52+'Приложение 1'!N53+'Приложение 1'!N54+'Приложение 1'!N55+'Приложение 1'!N56+'Приложение 1'!N57+'Приложение 1'!N58+'Приложение 1'!N59+'Приложение 1'!N60+'Приложение 1'!N61+'Приложение 1'!N62)/15</f>
        <v>0.95800000000000007</v>
      </c>
      <c r="AD6" s="296"/>
      <c r="AE6" s="296"/>
      <c r="AF6" s="296"/>
      <c r="AG6" s="296"/>
      <c r="AH6" s="296"/>
      <c r="AI6" s="296"/>
      <c r="AJ6" s="296"/>
      <c r="AK6" s="296"/>
      <c r="AL6" s="296"/>
      <c r="AM6" s="296"/>
      <c r="AN6" s="296"/>
      <c r="AO6" s="296"/>
      <c r="AP6" s="286">
        <v>1</v>
      </c>
      <c r="AQ6" s="296"/>
      <c r="AR6" s="296"/>
      <c r="AS6" s="297"/>
      <c r="AT6" s="296"/>
    </row>
    <row r="7" spans="1:46" ht="69" customHeight="1" thickBot="1" x14ac:dyDescent="0.3">
      <c r="A7" s="304">
        <v>6</v>
      </c>
      <c r="B7" s="305" t="s">
        <v>909</v>
      </c>
      <c r="C7" s="306" t="s">
        <v>910</v>
      </c>
      <c r="D7" s="307"/>
      <c r="E7" s="308">
        <f>E4*E6</f>
        <v>0.84331333625795135</v>
      </c>
      <c r="F7" s="299"/>
      <c r="G7" s="299"/>
      <c r="H7" s="299"/>
      <c r="I7" s="299"/>
      <c r="J7" s="309"/>
      <c r="K7" s="309">
        <f>K4*K6</f>
        <v>0.96760000000000002</v>
      </c>
      <c r="L7" s="309"/>
      <c r="M7" s="309"/>
      <c r="N7" s="309"/>
      <c r="O7" s="309"/>
      <c r="P7" s="309"/>
      <c r="Q7" s="309"/>
      <c r="R7" s="309">
        <f>R4*R6</f>
        <v>0.80954708374063211</v>
      </c>
      <c r="S7" s="309"/>
      <c r="T7" s="309"/>
      <c r="U7" s="309"/>
      <c r="V7" s="309"/>
      <c r="W7" s="301"/>
      <c r="X7" s="301"/>
      <c r="Y7" s="301"/>
      <c r="Z7" s="301"/>
      <c r="AA7" s="301"/>
      <c r="AB7" s="301"/>
      <c r="AC7" s="447">
        <f>AC4*AC6</f>
        <v>0.92887770397927838</v>
      </c>
      <c r="AD7" s="301"/>
      <c r="AE7" s="301"/>
      <c r="AF7" s="301"/>
      <c r="AG7" s="301"/>
      <c r="AH7" s="301"/>
      <c r="AI7" s="301"/>
      <c r="AJ7" s="301"/>
      <c r="AK7" s="301"/>
      <c r="AL7" s="301"/>
      <c r="AM7" s="301"/>
      <c r="AN7" s="301"/>
      <c r="AO7" s="301"/>
      <c r="AP7" s="446">
        <f>AP4*AP6</f>
        <v>1</v>
      </c>
      <c r="AQ7" s="301"/>
      <c r="AR7" s="301"/>
      <c r="AS7" s="451"/>
      <c r="AT7" s="301"/>
    </row>
    <row r="8" spans="1:46" ht="51.75" customHeight="1" x14ac:dyDescent="0.25">
      <c r="A8" s="283">
        <v>7</v>
      </c>
      <c r="B8" s="284" t="s">
        <v>911</v>
      </c>
      <c r="C8" s="285" t="s">
        <v>912</v>
      </c>
      <c r="D8" s="448">
        <f>('Приложение 1'!N19+'Приложение 1'!N20)/2</f>
        <v>1</v>
      </c>
      <c r="E8" s="310"/>
      <c r="F8" s="295"/>
      <c r="G8" s="295"/>
      <c r="H8" s="295"/>
      <c r="I8" s="295"/>
      <c r="J8" s="303"/>
      <c r="K8" s="286"/>
      <c r="L8" s="303"/>
      <c r="M8" s="303"/>
      <c r="N8" s="303"/>
      <c r="O8" s="303"/>
      <c r="P8" s="303"/>
      <c r="Q8" s="303"/>
      <c r="R8" s="286"/>
      <c r="S8" s="303"/>
      <c r="T8" s="303"/>
      <c r="U8" s="303"/>
      <c r="V8" s="303"/>
      <c r="W8" s="296"/>
      <c r="X8" s="296"/>
      <c r="Y8" s="296"/>
      <c r="Z8" s="296"/>
      <c r="AA8" s="296"/>
      <c r="AB8" s="296"/>
      <c r="AC8" s="301"/>
      <c r="AD8" s="296"/>
      <c r="AE8" s="296"/>
      <c r="AF8" s="296"/>
      <c r="AG8" s="296"/>
      <c r="AH8" s="296"/>
      <c r="AI8" s="296"/>
      <c r="AJ8" s="296"/>
      <c r="AK8" s="296"/>
      <c r="AL8" s="296"/>
      <c r="AM8" s="296"/>
      <c r="AN8" s="296"/>
      <c r="AO8" s="296"/>
      <c r="AP8" s="301"/>
      <c r="AQ8" s="296"/>
      <c r="AR8" s="296"/>
      <c r="AS8" s="297"/>
      <c r="AT8" s="296"/>
    </row>
    <row r="9" spans="1:46" ht="45" customHeight="1" x14ac:dyDescent="0.25">
      <c r="A9" s="283"/>
      <c r="B9" s="284" t="s">
        <v>913</v>
      </c>
      <c r="C9" s="285" t="s">
        <v>914</v>
      </c>
      <c r="D9" s="338"/>
      <c r="E9" s="286">
        <f>'Приложение № 5'!F28/'Приложение № 5'!F11</f>
        <v>3.5635650754381742E-2</v>
      </c>
      <c r="F9" s="295"/>
      <c r="G9" s="295"/>
      <c r="H9" s="295"/>
      <c r="I9" s="295"/>
      <c r="J9" s="303"/>
      <c r="K9" s="286">
        <f>'Приложение № 5'!F213/'Приложение № 5'!F11</f>
        <v>2.8795559817984807E-2</v>
      </c>
      <c r="L9" s="303"/>
      <c r="M9" s="303"/>
      <c r="N9" s="303"/>
      <c r="O9" s="303"/>
      <c r="P9" s="303"/>
      <c r="Q9" s="303"/>
      <c r="R9" s="286">
        <f>'Приложение № 5'!F297/'Приложение № 5'!F11</f>
        <v>0.59836698174223446</v>
      </c>
      <c r="S9" s="303"/>
      <c r="T9" s="303"/>
      <c r="U9" s="303"/>
      <c r="V9" s="303"/>
      <c r="W9" s="296"/>
      <c r="X9" s="296"/>
      <c r="Y9" s="296"/>
      <c r="Z9" s="296"/>
      <c r="AA9" s="296"/>
      <c r="AB9" s="296"/>
      <c r="AC9" s="447">
        <f>'Приложение № 5'!F395/'Приложение № 5'!F11</f>
        <v>0.33384250743673499</v>
      </c>
      <c r="AD9" s="296"/>
      <c r="AE9" s="296"/>
      <c r="AF9" s="296"/>
      <c r="AG9" s="296"/>
      <c r="AH9" s="296"/>
      <c r="AI9" s="296"/>
      <c r="AJ9" s="296"/>
      <c r="AK9" s="296"/>
      <c r="AL9" s="296"/>
      <c r="AM9" s="296"/>
      <c r="AN9" s="296"/>
      <c r="AO9" s="296"/>
      <c r="AP9" s="449">
        <f>'Приложение № 5'!F514/'Приложение № 5'!F11</f>
        <v>3.3593002486639648E-3</v>
      </c>
      <c r="AQ9" s="296"/>
      <c r="AR9" s="296"/>
      <c r="AS9" s="297"/>
      <c r="AT9" s="296"/>
    </row>
    <row r="10" spans="1:46" ht="63" customHeight="1" thickBot="1" x14ac:dyDescent="0.3">
      <c r="A10" s="311">
        <v>8</v>
      </c>
      <c r="B10" s="312" t="s">
        <v>915</v>
      </c>
      <c r="C10" s="313" t="s">
        <v>916</v>
      </c>
      <c r="D10" s="450">
        <f>0.5*D8/D3+0.5*(E7*E9+K7*K9+R7*R9+AC7*AC9+AP7*AP9)</f>
        <v>0.96817108301130794</v>
      </c>
      <c r="E10" s="314"/>
      <c r="F10" s="315"/>
      <c r="G10" s="315"/>
      <c r="H10" s="315"/>
      <c r="I10" s="315"/>
      <c r="J10" s="316"/>
      <c r="K10" s="314"/>
      <c r="L10" s="316"/>
      <c r="M10" s="316"/>
      <c r="N10" s="316"/>
      <c r="O10" s="316"/>
      <c r="P10" s="316"/>
      <c r="Q10" s="316"/>
      <c r="R10" s="314"/>
      <c r="S10" s="316"/>
      <c r="T10" s="316"/>
      <c r="U10" s="316"/>
      <c r="V10" s="316"/>
      <c r="W10" s="296"/>
      <c r="X10" s="296"/>
      <c r="Y10" s="296"/>
      <c r="Z10" s="296"/>
      <c r="AA10" s="296"/>
      <c r="AB10" s="296"/>
      <c r="AC10" s="301"/>
      <c r="AD10" s="296"/>
      <c r="AE10" s="296"/>
      <c r="AF10" s="296"/>
      <c r="AG10" s="296"/>
      <c r="AH10" s="296"/>
      <c r="AI10" s="296"/>
      <c r="AJ10" s="296"/>
      <c r="AK10" s="296"/>
      <c r="AL10" s="296"/>
      <c r="AM10" s="296"/>
      <c r="AN10" s="296"/>
      <c r="AO10" s="296"/>
      <c r="AP10" s="301"/>
      <c r="AQ10" s="296"/>
      <c r="AR10" s="296"/>
      <c r="AS10" s="297"/>
      <c r="AT10" s="296"/>
    </row>
  </sheetData>
  <mergeCells count="1">
    <mergeCell ref="D5:V5"/>
  </mergeCells>
  <pageMargins left="0.25" right="0.25" top="0.75" bottom="0.75" header="0.3" footer="0.3"/>
  <pageSetup paperSize="9" scale="75"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10</vt:i4>
      </vt:variant>
    </vt:vector>
  </HeadingPairs>
  <TitlesOfParts>
    <vt:vector size="20" baseType="lpstr">
      <vt:lpstr>Приложение 1</vt:lpstr>
      <vt:lpstr>Лист6</vt:lpstr>
      <vt:lpstr>Приложение № 2</vt:lpstr>
      <vt:lpstr>Приложение 3</vt:lpstr>
      <vt:lpstr>Приложение № 4</vt:lpstr>
      <vt:lpstr>Приложение № 5</vt:lpstr>
      <vt:lpstr>Приложение 6</vt:lpstr>
      <vt:lpstr>Приложение № 7</vt:lpstr>
      <vt:lpstr>ЭФФЕКТИВНОСТЬ </vt:lpstr>
      <vt:lpstr>Эффективность уточ </vt:lpstr>
      <vt:lpstr>'Приложение 1'!Заголовки_для_печати</vt:lpstr>
      <vt:lpstr>'Приложение № 2'!Заголовки_для_печати</vt:lpstr>
      <vt:lpstr>'Приложение № 4'!Заголовки_для_печати</vt:lpstr>
      <vt:lpstr>'Приложение № 5'!Заголовки_для_печати</vt:lpstr>
      <vt:lpstr>'Приложение 1'!Область_печати</vt:lpstr>
      <vt:lpstr>'Приложение № 2'!Область_печати</vt:lpstr>
      <vt:lpstr>'Приложение № 4'!Область_печати</vt:lpstr>
      <vt:lpstr>'Приложение № 5'!Область_печати</vt:lpstr>
      <vt:lpstr>'Приложение № 7'!Область_печати</vt:lpstr>
      <vt:lpstr>'ЭФФЕКТИВНОСТЬ '!Область_печати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Трефилова Мария Васильевна</dc:creator>
  <cp:lastModifiedBy>Данилова Наталья Эдуардовна</cp:lastModifiedBy>
  <cp:lastPrinted>2019-04-12T04:51:32Z</cp:lastPrinted>
  <dcterms:created xsi:type="dcterms:W3CDTF">2015-01-12T06:36:05Z</dcterms:created>
  <dcterms:modified xsi:type="dcterms:W3CDTF">2019-04-12T07:05:07Z</dcterms:modified>
</cp:coreProperties>
</file>