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72" windowWidth="22692" windowHeight="8676" activeTab="1"/>
  </bookViews>
  <sheets>
    <sheet name="Приложение 1" sheetId="4" r:id="rId1"/>
    <sheet name="Приложение 2" sheetId="5" r:id="rId2"/>
    <sheet name="Приложение 3" sheetId="8" r:id="rId3"/>
    <sheet name="Приложение 4" sheetId="9" r:id="rId4"/>
  </sheets>
  <definedNames>
    <definedName name="_xlnm._FilterDatabase" localSheetId="2" hidden="1">'Приложение 3'!$A$8:$E$287</definedName>
    <definedName name="_xlnm.Print_Titles" localSheetId="0">'Приложение 1'!$5:$7</definedName>
    <definedName name="_xlnm.Print_Titles" localSheetId="1">'Приложение 2'!$5:$7</definedName>
    <definedName name="_xlnm.Print_Titles" localSheetId="2">'Приложение 3'!$5:$7</definedName>
    <definedName name="_xlnm.Print_Area" localSheetId="2">'Приложение 3'!$A$1:$E$287</definedName>
    <definedName name="_xlnm.Print_Area" localSheetId="3">'Приложение 4'!$A$1:$N$46</definedName>
  </definedNames>
  <calcPr calcId="145621"/>
</workbook>
</file>

<file path=xl/calcChain.xml><?xml version="1.0" encoding="utf-8"?>
<calcChain xmlns="http://schemas.openxmlformats.org/spreadsheetml/2006/main">
  <c r="M44" i="9" l="1"/>
  <c r="L44" i="9"/>
  <c r="H44" i="9"/>
  <c r="J44" i="9" s="1"/>
  <c r="F44" i="9"/>
  <c r="N43" i="9"/>
  <c r="K43" i="9"/>
  <c r="J43" i="9"/>
  <c r="D43" i="9"/>
  <c r="E43" i="9" s="1"/>
  <c r="C43" i="9"/>
  <c r="N42" i="9"/>
  <c r="K42" i="9"/>
  <c r="J42" i="9"/>
  <c r="D42" i="9"/>
  <c r="E42" i="9" s="1"/>
  <c r="C42" i="9"/>
  <c r="N41" i="9"/>
  <c r="K41" i="9"/>
  <c r="J41" i="9"/>
  <c r="D41" i="9"/>
  <c r="E41" i="9" s="1"/>
  <c r="C41" i="9"/>
  <c r="N40" i="9"/>
  <c r="K40" i="9"/>
  <c r="J40" i="9"/>
  <c r="D40" i="9"/>
  <c r="E40" i="9" s="1"/>
  <c r="C40" i="9"/>
  <c r="N39" i="9"/>
  <c r="K39" i="9"/>
  <c r="J39" i="9"/>
  <c r="D39" i="9"/>
  <c r="E39" i="9" s="1"/>
  <c r="C39" i="9"/>
  <c r="N38" i="9"/>
  <c r="K38" i="9"/>
  <c r="J38" i="9"/>
  <c r="D38" i="9"/>
  <c r="E38" i="9" s="1"/>
  <c r="C38" i="9"/>
  <c r="N37" i="9"/>
  <c r="K37" i="9"/>
  <c r="J37" i="9"/>
  <c r="D37" i="9"/>
  <c r="E37" i="9" s="1"/>
  <c r="C37" i="9"/>
  <c r="N36" i="9"/>
  <c r="K36" i="9"/>
  <c r="J36" i="9"/>
  <c r="D36" i="9"/>
  <c r="E36" i="9" s="1"/>
  <c r="C36" i="9"/>
  <c r="N35" i="9"/>
  <c r="K35" i="9"/>
  <c r="J35" i="9"/>
  <c r="D35" i="9"/>
  <c r="E35" i="9" s="1"/>
  <c r="C35" i="9"/>
  <c r="N34" i="9"/>
  <c r="K34" i="9"/>
  <c r="J34" i="9"/>
  <c r="D34" i="9"/>
  <c r="E34" i="9" s="1"/>
  <c r="C34" i="9"/>
  <c r="N33" i="9"/>
  <c r="K33" i="9"/>
  <c r="J33" i="9"/>
  <c r="D33" i="9"/>
  <c r="E33" i="9" s="1"/>
  <c r="C33" i="9"/>
  <c r="N32" i="9"/>
  <c r="K32" i="9"/>
  <c r="J32" i="9"/>
  <c r="D32" i="9"/>
  <c r="E32" i="9" s="1"/>
  <c r="C32" i="9"/>
  <c r="N31" i="9"/>
  <c r="K31" i="9"/>
  <c r="J31" i="9"/>
  <c r="D31" i="9"/>
  <c r="E31" i="9" s="1"/>
  <c r="C31" i="9"/>
  <c r="N30" i="9"/>
  <c r="K30" i="9"/>
  <c r="J30" i="9"/>
  <c r="D30" i="9"/>
  <c r="E30" i="9" s="1"/>
  <c r="C30" i="9"/>
  <c r="N29" i="9"/>
  <c r="K29" i="9"/>
  <c r="J29" i="9"/>
  <c r="D29" i="9"/>
  <c r="E29" i="9" s="1"/>
  <c r="C29" i="9"/>
  <c r="N28" i="9"/>
  <c r="K28" i="9"/>
  <c r="J28" i="9"/>
  <c r="D28" i="9"/>
  <c r="E28" i="9" s="1"/>
  <c r="C28" i="9"/>
  <c r="N27" i="9"/>
  <c r="K27" i="9"/>
  <c r="J27" i="9"/>
  <c r="D27" i="9"/>
  <c r="E27" i="9" s="1"/>
  <c r="C27" i="9"/>
  <c r="N26" i="9"/>
  <c r="J26" i="9"/>
  <c r="D26" i="9"/>
  <c r="C26" i="9"/>
  <c r="E26" i="9" s="1"/>
  <c r="N25" i="9"/>
  <c r="K25" i="9"/>
  <c r="J25" i="9"/>
  <c r="D25" i="9"/>
  <c r="C25" i="9"/>
  <c r="E25" i="9" s="1"/>
  <c r="N24" i="9"/>
  <c r="K24" i="9"/>
  <c r="J24" i="9"/>
  <c r="D24" i="9"/>
  <c r="C24" i="9"/>
  <c r="E24" i="9" s="1"/>
  <c r="N23" i="9"/>
  <c r="K23" i="9"/>
  <c r="J23" i="9"/>
  <c r="D23" i="9"/>
  <c r="C23" i="9"/>
  <c r="E23" i="9" s="1"/>
  <c r="N22" i="9"/>
  <c r="K22" i="9"/>
  <c r="J22" i="9"/>
  <c r="D22" i="9"/>
  <c r="C22" i="9"/>
  <c r="E22" i="9" s="1"/>
  <c r="N21" i="9"/>
  <c r="K21" i="9"/>
  <c r="J21" i="9"/>
  <c r="D21" i="9"/>
  <c r="C21" i="9"/>
  <c r="E21" i="9" s="1"/>
  <c r="N20" i="9"/>
  <c r="K20" i="9"/>
  <c r="J20" i="9"/>
  <c r="D20" i="9"/>
  <c r="C20" i="9"/>
  <c r="E20" i="9" s="1"/>
  <c r="N19" i="9"/>
  <c r="K19" i="9"/>
  <c r="J19" i="9"/>
  <c r="D19" i="9"/>
  <c r="C19" i="9"/>
  <c r="E19" i="9" s="1"/>
  <c r="N18" i="9"/>
  <c r="K18" i="9"/>
  <c r="J18" i="9"/>
  <c r="D18" i="9"/>
  <c r="C18" i="9"/>
  <c r="E18" i="9" s="1"/>
  <c r="N17" i="9"/>
  <c r="K17" i="9"/>
  <c r="J17" i="9"/>
  <c r="D17" i="9"/>
  <c r="C17" i="9"/>
  <c r="E17" i="9" s="1"/>
  <c r="N16" i="9"/>
  <c r="K16" i="9"/>
  <c r="J16" i="9"/>
  <c r="D16" i="9"/>
  <c r="C16" i="9"/>
  <c r="E16" i="9" s="1"/>
  <c r="N15" i="9"/>
  <c r="K15" i="9"/>
  <c r="J15" i="9"/>
  <c r="D15" i="9"/>
  <c r="C15" i="9"/>
  <c r="E15" i="9" s="1"/>
  <c r="N14" i="9"/>
  <c r="K14" i="9"/>
  <c r="J14" i="9"/>
  <c r="D14" i="9"/>
  <c r="C14" i="9"/>
  <c r="E14" i="9" s="1"/>
  <c r="N13" i="9"/>
  <c r="K13" i="9"/>
  <c r="J13" i="9"/>
  <c r="D13" i="9"/>
  <c r="C13" i="9"/>
  <c r="E13" i="9" s="1"/>
  <c r="N12" i="9"/>
  <c r="K12" i="9"/>
  <c r="J12" i="9"/>
  <c r="D12" i="9"/>
  <c r="C12" i="9"/>
  <c r="E12" i="9" s="1"/>
  <c r="N11" i="9"/>
  <c r="K11" i="9"/>
  <c r="J11" i="9"/>
  <c r="D11" i="9"/>
  <c r="C11" i="9"/>
  <c r="E11" i="9" s="1"/>
  <c r="N10" i="9"/>
  <c r="N44" i="9" s="1"/>
  <c r="K10" i="9"/>
  <c r="J10" i="9"/>
  <c r="D10" i="9"/>
  <c r="D44" i="9" s="1"/>
  <c r="E44" i="9" s="1"/>
  <c r="C10" i="9"/>
  <c r="C44" i="9" s="1"/>
  <c r="E141" i="8"/>
  <c r="D140" i="8"/>
  <c r="E140" i="8" s="1"/>
  <c r="C140" i="8"/>
  <c r="E10" i="9" l="1"/>
  <c r="E161" i="8" l="1"/>
  <c r="E74" i="8"/>
  <c r="E224" i="8" l="1"/>
  <c r="E215" i="8"/>
  <c r="E188" i="8"/>
  <c r="E180" i="8"/>
  <c r="E52" i="8"/>
  <c r="E146" i="8"/>
  <c r="E286" i="8"/>
  <c r="E285" i="8"/>
  <c r="E284" i="8"/>
  <c r="E283" i="8"/>
  <c r="E282" i="8"/>
  <c r="E281" i="8"/>
  <c r="E280" i="8"/>
  <c r="E279" i="8"/>
  <c r="E278" i="8"/>
  <c r="E277" i="8"/>
  <c r="E276" i="8"/>
  <c r="E275" i="8"/>
  <c r="E274" i="8"/>
  <c r="E273" i="8"/>
  <c r="E272" i="8"/>
  <c r="E271" i="8"/>
  <c r="E270" i="8"/>
  <c r="E269" i="8"/>
  <c r="E268" i="8"/>
  <c r="E267" i="8"/>
  <c r="E266" i="8"/>
  <c r="E265" i="8"/>
  <c r="E264" i="8"/>
  <c r="E263" i="8"/>
  <c r="E262" i="8"/>
  <c r="E259" i="8"/>
  <c r="E256" i="8"/>
  <c r="E255" i="8"/>
  <c r="E253" i="8"/>
  <c r="E252" i="8"/>
  <c r="E250" i="8"/>
  <c r="E249" i="8"/>
  <c r="E246" i="8"/>
  <c r="E244" i="8"/>
  <c r="E242" i="8"/>
  <c r="E241" i="8"/>
  <c r="E240" i="8"/>
  <c r="E239" i="8"/>
  <c r="E237" i="8"/>
  <c r="E236" i="8"/>
  <c r="E235" i="8"/>
  <c r="E234" i="8"/>
  <c r="E233" i="8"/>
  <c r="E232" i="8"/>
  <c r="E231" i="8"/>
  <c r="E230" i="8"/>
  <c r="E229" i="8"/>
  <c r="E228" i="8"/>
  <c r="E225" i="8"/>
  <c r="E223" i="8"/>
  <c r="E221" i="8"/>
  <c r="E219" i="8"/>
  <c r="E217" i="8"/>
  <c r="E216" i="8"/>
  <c r="E213" i="8"/>
  <c r="E210" i="8"/>
  <c r="E208" i="8"/>
  <c r="E205" i="8"/>
  <c r="E203" i="8"/>
  <c r="E201" i="8"/>
  <c r="E199" i="8"/>
  <c r="E197" i="8"/>
  <c r="E195" i="8"/>
  <c r="E193" i="8"/>
  <c r="E191" i="8"/>
  <c r="E189" i="8"/>
  <c r="E186" i="8"/>
  <c r="E185" i="8"/>
  <c r="E183" i="8"/>
  <c r="E181" i="8"/>
  <c r="E178" i="8"/>
  <c r="E176" i="8"/>
  <c r="E174" i="8"/>
  <c r="E172" i="8"/>
  <c r="E169" i="8"/>
  <c r="E167" i="8"/>
  <c r="E166" i="8"/>
  <c r="E164" i="8"/>
  <c r="E162" i="8"/>
  <c r="E160" i="8"/>
  <c r="E158" i="8"/>
  <c r="E155" i="8"/>
  <c r="E153" i="8"/>
  <c r="E151" i="8"/>
  <c r="E149" i="8"/>
  <c r="E148" i="8"/>
  <c r="E147" i="8"/>
  <c r="E144" i="8"/>
  <c r="E142" i="8"/>
  <c r="E139" i="8"/>
  <c r="E138" i="8"/>
  <c r="E135" i="8"/>
  <c r="E133" i="8"/>
  <c r="E131" i="8"/>
  <c r="E130" i="8"/>
  <c r="E128" i="8"/>
  <c r="E127" i="8"/>
  <c r="E125" i="8"/>
  <c r="E124" i="8"/>
  <c r="E123" i="8"/>
  <c r="E120" i="8"/>
  <c r="E119" i="8"/>
  <c r="E118" i="8"/>
  <c r="E116" i="8"/>
  <c r="E115" i="8"/>
  <c r="E114" i="8"/>
  <c r="E113" i="8"/>
  <c r="E112" i="8"/>
  <c r="E111" i="8"/>
  <c r="E110" i="8"/>
  <c r="E109" i="8"/>
  <c r="E106" i="8"/>
  <c r="E104" i="8"/>
  <c r="E103" i="8"/>
  <c r="E102" i="8"/>
  <c r="E101" i="8"/>
  <c r="E99" i="8"/>
  <c r="E97" i="8"/>
  <c r="E96" i="8"/>
  <c r="E94" i="8"/>
  <c r="E93" i="8"/>
  <c r="E92" i="8"/>
  <c r="E90" i="8"/>
  <c r="E88" i="8"/>
  <c r="E87" i="8"/>
  <c r="E84" i="8"/>
  <c r="E83" i="8"/>
  <c r="E82" i="8"/>
  <c r="E80" i="8"/>
  <c r="E78" i="8"/>
  <c r="E77" i="8"/>
  <c r="E76" i="8"/>
  <c r="E75" i="8"/>
  <c r="E73" i="8"/>
  <c r="E72" i="8"/>
  <c r="E71" i="8"/>
  <c r="E68" i="8"/>
  <c r="E66" i="8"/>
  <c r="E64" i="8"/>
  <c r="E63" i="8"/>
  <c r="E61" i="8"/>
  <c r="E59" i="8"/>
  <c r="E56" i="8"/>
  <c r="E55" i="8"/>
  <c r="E53" i="8"/>
  <c r="E51" i="8"/>
  <c r="E49" i="8"/>
  <c r="E48" i="8"/>
  <c r="E47" i="8"/>
  <c r="E46" i="8"/>
  <c r="E45" i="8"/>
  <c r="E44" i="8"/>
  <c r="E43" i="8"/>
  <c r="E41" i="8"/>
  <c r="E40" i="8"/>
  <c r="E38" i="8"/>
  <c r="E37" i="8"/>
  <c r="E34" i="8"/>
  <c r="E32" i="8"/>
  <c r="E31" i="8"/>
  <c r="E29" i="8"/>
  <c r="E27" i="8"/>
  <c r="E26" i="8"/>
  <c r="E25" i="8"/>
  <c r="E23" i="8"/>
  <c r="E22" i="8"/>
  <c r="E20" i="8"/>
  <c r="E17" i="8"/>
  <c r="E15" i="8"/>
  <c r="E14" i="8"/>
  <c r="E12" i="8"/>
  <c r="E11" i="8"/>
  <c r="E257" i="8"/>
  <c r="E247" i="8"/>
  <c r="E226" i="8"/>
  <c r="E214" i="8"/>
  <c r="E211" i="8"/>
  <c r="E206" i="8"/>
  <c r="E187" i="8"/>
  <c r="E179" i="8"/>
  <c r="E170" i="8"/>
  <c r="E156" i="8"/>
  <c r="E145" i="8"/>
  <c r="E136" i="8"/>
  <c r="E121" i="8"/>
  <c r="E107" i="8"/>
  <c r="E85" i="8"/>
  <c r="E69" i="8"/>
  <c r="E57" i="8"/>
  <c r="E35" i="8"/>
  <c r="E18" i="8"/>
  <c r="E9" i="8"/>
  <c r="E243" i="8"/>
  <c r="E159" i="8"/>
  <c r="E202" i="8" l="1"/>
  <c r="E245" i="8"/>
  <c r="E58" i="8"/>
  <c r="E60" i="8"/>
  <c r="E207" i="8"/>
  <c r="E21" i="8"/>
  <c r="E65" i="8"/>
  <c r="E168" i="8"/>
  <c r="E171" i="8"/>
  <c r="E175" i="8"/>
  <c r="E54" i="8"/>
  <c r="E62" i="8"/>
  <c r="E157" i="8"/>
  <c r="E152" i="8"/>
  <c r="E184" i="8"/>
  <c r="E190" i="8"/>
  <c r="E200" i="8"/>
  <c r="E173" i="8"/>
  <c r="E134" i="8"/>
  <c r="E163" i="8"/>
  <c r="E177" i="8"/>
  <c r="E258" i="8"/>
  <c r="E39" i="8"/>
  <c r="E86" i="8"/>
  <c r="E126" i="8"/>
  <c r="E132" i="8"/>
  <c r="E150" i="8"/>
  <c r="E165" i="8"/>
  <c r="E182" i="8"/>
  <c r="E192" i="8"/>
  <c r="E218" i="8"/>
  <c r="E220" i="8"/>
  <c r="E238" i="8"/>
  <c r="E50" i="8"/>
  <c r="E81" i="8"/>
  <c r="E24" i="8"/>
  <c r="E67" i="8"/>
  <c r="E98" i="8"/>
  <c r="E137" i="8"/>
  <c r="E154" i="8"/>
  <c r="E198" i="8"/>
  <c r="E204" i="8"/>
  <c r="E209" i="8"/>
  <c r="E222" i="8"/>
  <c r="E194" i="8"/>
  <c r="E105" i="8"/>
  <c r="E16" i="8"/>
  <c r="E33" i="8"/>
  <c r="E143" i="8"/>
  <c r="E196" i="8"/>
  <c r="E248" i="8"/>
  <c r="E79" i="8"/>
  <c r="E19" i="8"/>
  <c r="E28" i="8"/>
  <c r="E89" i="8"/>
  <c r="E254" i="8"/>
  <c r="E212" i="8"/>
  <c r="E129" i="8" l="1"/>
  <c r="E30" i="8"/>
  <c r="E70" i="8"/>
  <c r="E100" i="8"/>
  <c r="E42" i="8"/>
  <c r="E13" i="8"/>
  <c r="E95" i="8"/>
  <c r="E122" i="8"/>
  <c r="E91" i="8"/>
  <c r="E10" i="8"/>
  <c r="E117" i="8"/>
  <c r="E36" i="8"/>
  <c r="E251" i="8"/>
  <c r="E227" i="8"/>
  <c r="E108" i="8"/>
  <c r="E261" i="8"/>
  <c r="E260" i="8" s="1"/>
  <c r="E8" i="8" l="1"/>
  <c r="E287" i="8" s="1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8" i="5"/>
</calcChain>
</file>

<file path=xl/sharedStrings.xml><?xml version="1.0" encoding="utf-8"?>
<sst xmlns="http://schemas.openxmlformats.org/spreadsheetml/2006/main" count="856" uniqueCount="348">
  <si>
    <t>Всего</t>
  </si>
  <si>
    <t>Подпрограмма "Мероприятия в сфере занятости населения"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</si>
  <si>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</si>
  <si>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</si>
  <si>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</si>
  <si>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</si>
  <si>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</si>
  <si>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</si>
  <si>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Подпрограмма "Информирование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крае"</t>
  </si>
  <si>
    <t>Другие вопросы в области средств массовой информации</t>
  </si>
  <si>
    <t>Мероприятия непрограммных направлений деятельности органов государственной власти</t>
  </si>
  <si>
    <t>Непрограммные направления деятельности органов государственной власти</t>
  </si>
  <si>
    <t>Периодическая печать и издательства</t>
  </si>
  <si>
    <t>Телевидение и радиовещание</t>
  </si>
  <si>
    <t>СРЕДСТВА МАССОВОЙ ИНФОРМАЦИИ</t>
  </si>
  <si>
    <t>05</t>
  </si>
  <si>
    <t>Подпрограмма "Развитие массовой физической культуры и спорта в Приморском крае"</t>
  </si>
  <si>
    <t>Государственная программа "Развитие физической культуры и спорта Приморского края" на 2013-2020 годы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</si>
  <si>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</si>
  <si>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</si>
  <si>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</si>
  <si>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 И СПОРТ</t>
  </si>
  <si>
    <t>Подпрограмма "Использование информационно-коммуникационных технологий в социально ориентированных областях"</t>
  </si>
  <si>
    <t>Подпрограмма "Социальная поддержка отдельных категорий граждан в Приморском крае"</t>
  </si>
  <si>
    <t>Другие вопросы в области социальной политики</t>
  </si>
  <si>
    <t>Подпрограмма "Социальная поддержка семей и детей"</t>
  </si>
  <si>
    <t>Подпрограмма "Развитие системы общего образования"</t>
  </si>
  <si>
    <t>Охрана семьи и детства</t>
  </si>
  <si>
    <t>Подпрограмма "Устойчивое развитие сельских территорий Приморского края"</t>
  </si>
  <si>
    <t>03</t>
  </si>
  <si>
    <t>Подпрограмма "Снижение рисков и смягчение последствий чрезвычайных ситуаций природного и техногенного характера в Приморском крае"</t>
  </si>
  <si>
    <t>Подпрограмма "Социальная поддержка пенсионеров Приморского края"</t>
  </si>
  <si>
    <t>Подпрограмма "Развитие кадрового потенциала"</t>
  </si>
  <si>
    <t>Подпрограмма "Формирование эффективной системы организации медицинской помощи"</t>
  </si>
  <si>
    <t>Социальное обеспечение населения</t>
  </si>
  <si>
    <t>Социальное обслуживание населения</t>
  </si>
  <si>
    <t>Пенсионное обеспечение</t>
  </si>
  <si>
    <t>СОЦИАЛЬНАЯ ПОЛИТИКА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</si>
  <si>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</si>
  <si>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Другие вопросы в области здравоохранения</t>
  </si>
  <si>
    <t>Санитарно-эпидемиологическое благополучие</t>
  </si>
  <si>
    <t>Заготовка, переработка, хранение и обеспечение безопасности донорской крови и ее компонентов</t>
  </si>
  <si>
    <t>Скорая медицинская помощь</t>
  </si>
  <si>
    <t>Медицинская помощь в дневных стационарах всех типов</t>
  </si>
  <si>
    <t>02</t>
  </si>
  <si>
    <t>09</t>
  </si>
  <si>
    <t>Амбулаторная помощь</t>
  </si>
  <si>
    <t>Стационарная медицинская помощь</t>
  </si>
  <si>
    <t>ЗДРАВООХРАНЕНИЕ</t>
  </si>
  <si>
    <t>Подпрограмма "Управление государственной программой Приморского края"</t>
  </si>
  <si>
    <t>Другие вопросы в области культуры, кинематографии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</si>
  <si>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культуры"</t>
  </si>
  <si>
    <t>Культура</t>
  </si>
  <si>
    <t>КУЛЬТУРА, КИНЕМАТОГРАФИЯ</t>
  </si>
  <si>
    <t>Подпрограмма "Патриотическое воспитание граждан в Приморском крае"</t>
  </si>
  <si>
    <t>Подпрограмма "Реализация отдельных полномочий органа исполнительной власти в сфере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</si>
  <si>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</si>
  <si>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Другие вопросы в области образования</t>
  </si>
  <si>
    <t>Молодежная политика и оздоровление детей</t>
  </si>
  <si>
    <t>Подпрограмма "Развитие профессионального образования Приморского края"</t>
  </si>
  <si>
    <t>Профессиональная подготовка, переподготовка и повышение квалификации</t>
  </si>
  <si>
    <t>Среднее профессиональное образование</t>
  </si>
  <si>
    <t>Дополнительное образование детей</t>
  </si>
  <si>
    <t>Подпрограмма "Содействие созданию в Приморском крае новых мест в общеобразовательных организациях Приморского края"</t>
  </si>
  <si>
    <t>Общее образование</t>
  </si>
  <si>
    <t>Подпрограмма "Развитие системы дошкольного образования"</t>
  </si>
  <si>
    <t>Дошкольное образование</t>
  </si>
  <si>
    <t>ОБРАЗОВАНИЕ</t>
  </si>
  <si>
    <t>Подпрограмма "Повышение уровня экологической культуры населения Приморского края"</t>
  </si>
  <si>
    <t>Подпрограмма "Обеспечение реализации государственной программы"</t>
  </si>
  <si>
    <t>Подпрограмма "Биологическое разнообразие Приморского края"</t>
  </si>
  <si>
    <t>Подпрограмма "Развитие водохозяйственного комплекса Приморского края"</t>
  </si>
  <si>
    <t>Подпрограмма "Обращение с твердыми бытовыми и промышленными отходами в Приморском крае"</t>
  </si>
  <si>
    <t>Другие вопросы в области охраны окружающей среды</t>
  </si>
  <si>
    <t>Подпрограмма "Развитие системы государственного управления"</t>
  </si>
  <si>
    <t>Охрана объектов растительного и животного мира и среды их обитания</t>
  </si>
  <si>
    <t>ОХРАНА ОКРУЖАЮЩЕЙ СРЕДЫ</t>
  </si>
  <si>
    <t>Другие вопросы в области жилищно-коммунального хозяйства</t>
  </si>
  <si>
    <t>Подпрограмма "Формирование современной городской среды муниципальных образований Приморского края"</t>
  </si>
  <si>
    <t xml:space="preserve">Благоустройство </t>
  </si>
  <si>
    <t>Подпрограмма "Развитие туристско-рекреационного комплекса на территории Приморского края"</t>
  </si>
  <si>
    <t>Коммунальное хозяйство</t>
  </si>
  <si>
    <t>Подпрограмма "Доступная ипотека"</t>
  </si>
  <si>
    <t>Жилищное хозяйство</t>
  </si>
  <si>
    <t>ЖИЛИЩНО-КОММУНАЛЬНОЕ ХОЗЯЙСТВО</t>
  </si>
  <si>
    <t>Подпрограмма "Продвижение туристского продукта Приморского края на российском и мировом туристских рынках"</t>
  </si>
  <si>
    <t>Подпрограмма "Повышение качества туристских услуг"</t>
  </si>
  <si>
    <t xml:space="preserve">Государственная программа "Развитие туризма в Приморском крае" </t>
  </si>
  <si>
    <t>Другие вопросы в области национальной экономики</t>
  </si>
  <si>
    <t>Подпрограмма "Использование результатов космической деятельности и современных геоинформационных технологий в интересах социально-экономического развития Приморского края"</t>
  </si>
  <si>
    <t>Подпрограмма "Развитие отрасли информационных технологий и телекоммуникаций"</t>
  </si>
  <si>
    <t>Подпрограмма "Развитие информационных систем и информационных сервисов для жителей Приморского края, формирование электронного правительства"</t>
  </si>
  <si>
    <t>Связь и информатика</t>
  </si>
  <si>
    <t>Подпрограмма "Развитие дорожной отрасли в Приморском крае"</t>
  </si>
  <si>
    <t>Дорожное хозяйство (дорожные фонды)</t>
  </si>
  <si>
    <t>08</t>
  </si>
  <si>
    <t>04</t>
  </si>
  <si>
    <t>Подпрограмма "Развитие транспортного комплекса в Приморском крае"</t>
  </si>
  <si>
    <t>Транспорт</t>
  </si>
  <si>
    <t>Подпрограмма "Охрана лесов от пожаров"</t>
  </si>
  <si>
    <t>Лесное хозяйство</t>
  </si>
  <si>
    <t>Водное хозяйство</t>
  </si>
  <si>
    <t>Подпрограмма "Стимулирование обновления и модернизации основных производственных фондов рыбохозяйственного комплекса в Приморском крае"</t>
  </si>
  <si>
    <t>Подпрограмма "Развитие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животноводства"</t>
  </si>
  <si>
    <t>Подпрограмма "Снижение финансовых рисков и повышение финансовой устойчивости"</t>
  </si>
  <si>
    <t>Сельское хозяйство и рыболовство</t>
  </si>
  <si>
    <t>Подпрограмма "Сопровождение инвалидов при трудоустройстве в рамках мероприятий по содействию занятости населения"</t>
  </si>
  <si>
    <t>Подпрограмма "Повышение мобильности трудовых ресурсов"</t>
  </si>
  <si>
    <t>01</t>
  </si>
  <si>
    <t>Общеэкономические вопросы</t>
  </si>
  <si>
    <t>НАЦИОНАЛЬНАЯ ЭКОНОМИКА</t>
  </si>
  <si>
    <t>Миграционная политика</t>
  </si>
  <si>
    <t>Подпрограмма "Пожарная безопасность"</t>
  </si>
  <si>
    <t>Обеспечение пожарной безопасности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</si>
  <si>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</si>
  <si>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</si>
  <si>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Мобилизационная подготовка экономики</t>
  </si>
  <si>
    <t>Мобилизационная и вневойсковая подготовка</t>
  </si>
  <si>
    <t>НАЦИОНАЛЬНАЯ ОБОРОНА</t>
  </si>
  <si>
    <t>Уполномоченный по защите прав предпринимателей в Приморском крае</t>
  </si>
  <si>
    <t>Уполномоченный по правам человека в Приморском крае</t>
  </si>
  <si>
    <t>Подпрограмма "Государственное управление в сфере международных и внешнеэкономических связей Приморского края"</t>
  </si>
  <si>
    <t>Подпрограмма "Улучшение условий и охраны труда в Приморском крае"</t>
  </si>
  <si>
    <t>Другие общегосударственные вопросы</t>
  </si>
  <si>
    <t>Прикладные научные исследования в области общегосударственных вопросов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</si>
  <si>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</si>
  <si>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</si>
  <si>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</si>
  <si>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</si>
  <si>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</si>
  <si>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</si>
  <si>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</si>
  <si>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</si>
  <si>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Законопроект на 2019 год</t>
  </si>
  <si>
    <t>Наименование</t>
  </si>
  <si>
    <t>Прз</t>
  </si>
  <si>
    <t>Рз</t>
  </si>
  <si>
    <t>Утверждено законом о краевом бюджете на 2018 год</t>
  </si>
  <si>
    <t>Отклонение 2019/2018</t>
  </si>
  <si>
    <t xml:space="preserve">Законопроект на 2019 год </t>
  </si>
  <si>
    <t>(млн рублей)</t>
  </si>
  <si>
    <t>Приложение 1</t>
  </si>
  <si>
    <t>00</t>
  </si>
  <si>
    <t>06</t>
  </si>
  <si>
    <t>07</t>
  </si>
  <si>
    <t>№ п/п</t>
  </si>
  <si>
    <t>Код ведомства</t>
  </si>
  <si>
    <t>Администрация Приморского края</t>
  </si>
  <si>
    <t>Департамент финансов Приморского края</t>
  </si>
  <si>
    <t>Законодательное Собрание Приморского края</t>
  </si>
  <si>
    <t>Департамент транспорта и дорожного хозяйства Приморского края</t>
  </si>
  <si>
    <t>Департамент информатизации и телекоммуникаций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</si>
  <si>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</si>
  <si>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</si>
  <si>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</si>
  <si>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труда и социального развития Приморского края</t>
  </si>
  <si>
    <t>Департамент здравоохранения Приморского края</t>
  </si>
  <si>
    <t>Контрольно-счетная палата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</si>
  <si>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</si>
  <si>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</si>
  <si>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</si>
  <si>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</si>
  <si>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</si>
  <si>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</si>
  <si>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>Департамент гражданской защиты Приморского края</t>
  </si>
  <si>
    <t>Департамент по тарифам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</si>
  <si>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</si>
  <si>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</si>
  <si>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</si>
  <si>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Департамент градостроительства Приморского края</t>
  </si>
  <si>
    <t>Государственная ветеринарная инспекция Приморского края</t>
  </si>
  <si>
    <t>Департамент государственных программ и внутреннего государственного финансового контроля Приморского края</t>
  </si>
  <si>
    <t>Департамент земельных и имущественных отношений Приморского края</t>
  </si>
  <si>
    <t>Департамент туризма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</si>
  <si>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</si>
  <si>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рыбного хозяйства и водных биологических ресурсов Приморского края</t>
  </si>
  <si>
    <t>Департамент экономики и развития предпринимательства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</si>
  <si>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</si>
  <si>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</si>
  <si>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</si>
  <si>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</si>
  <si>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Приморского края</t>
  </si>
  <si>
    <t>Департамент промышленности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</si>
  <si>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</si>
  <si>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</si>
  <si>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Департамент по защите государственной тайны, информационной безопасности и мобилизационной подготовки Приморского края</t>
  </si>
  <si>
    <t>Департамент проектного управления Приморского края</t>
  </si>
  <si>
    <t>Инспекция по охране объектов культурного наследия Приморского края</t>
  </si>
  <si>
    <t>ВСЕГО</t>
  </si>
  <si>
    <t>доля (%)</t>
  </si>
  <si>
    <t>сумма</t>
  </si>
  <si>
    <t>Приложение 2</t>
  </si>
  <si>
    <t>Отклонение на 2019/2018</t>
  </si>
  <si>
    <t>(тыс. рублей)</t>
  </si>
  <si>
    <t>Ведомство</t>
  </si>
  <si>
    <t>Отклонения</t>
  </si>
  <si>
    <t>Государственные программы Приморского края</t>
  </si>
  <si>
    <t>000</t>
  </si>
  <si>
    <t>761</t>
  </si>
  <si>
    <t>775</t>
  </si>
  <si>
    <t>759</t>
  </si>
  <si>
    <t>774</t>
  </si>
  <si>
    <t>789</t>
  </si>
  <si>
    <t>760</t>
  </si>
  <si>
    <t>764</t>
  </si>
  <si>
    <t>765</t>
  </si>
  <si>
    <t>779</t>
  </si>
  <si>
    <t>Подпрограмма "Предоставление  мер социальной поддержки по обеспечению жильем отдельных категорий граждан"</t>
  </si>
  <si>
    <t>752</t>
  </si>
  <si>
    <t>756</t>
  </si>
  <si>
    <t>Подпрограмма  "Мероприятия в сфере культуры и охраны объектов историко-культурного наследия"</t>
  </si>
  <si>
    <t>771</t>
  </si>
  <si>
    <t>772</t>
  </si>
  <si>
    <t>Департамент градостроительства  Приморского края</t>
  </si>
  <si>
    <t>Подпрограмма "Поддержка  культуры в Приморском крае"</t>
  </si>
  <si>
    <t>768</t>
  </si>
  <si>
    <t>769</t>
  </si>
  <si>
    <t>795</t>
  </si>
  <si>
    <t>758</t>
  </si>
  <si>
    <t>776</t>
  </si>
  <si>
    <t>755</t>
  </si>
  <si>
    <t>790</t>
  </si>
  <si>
    <t>782</t>
  </si>
  <si>
    <t>Подпрограмма " Развитие спорта высших достижений в Приморском крае "</t>
  </si>
  <si>
    <t>780</t>
  </si>
  <si>
    <t>754</t>
  </si>
  <si>
    <t>Подпрограмма "Развитие телекоммуникационной инфраструктуры органов государственной власти Приморского края и органов местного cамоуправления"</t>
  </si>
  <si>
    <t>Департамент экономики и стратегического развития Приморского края</t>
  </si>
  <si>
    <t>784</t>
  </si>
  <si>
    <t>Департамент энергетики Примрского края</t>
  </si>
  <si>
    <t>787</t>
  </si>
  <si>
    <t>Подпрограмма  "Техническая и технологическая модернизация, инновационное развитие агропромышленного комплекса"</t>
  </si>
  <si>
    <t>Подпрограмма  "Сохранение и повышение плодородия почв. Ввод в оборот неиспользованной пашни и залежных земель сельскохозяйственного назначения"</t>
  </si>
  <si>
    <t>Подпрограмма  "Развитие мелиорации сельскохозяйственных земель Приморского края"</t>
  </si>
  <si>
    <t>Подпрограмма  "Развитие подотрасли растениеводства, переработки и реализации продукции растениеводства"</t>
  </si>
  <si>
    <t>Подпрограмма  "Поддержка малых форм хозяйствования, садоводческих и дачных объединений и обществ"</t>
  </si>
  <si>
    <t>Подпрограмма "Обеспечение функций управления реализации государственной программы  Приморского края"</t>
  </si>
  <si>
    <t>783</t>
  </si>
  <si>
    <t>763</t>
  </si>
  <si>
    <t>794</t>
  </si>
  <si>
    <t>798</t>
  </si>
  <si>
    <t>785</t>
  </si>
  <si>
    <t>751</t>
  </si>
  <si>
    <t>Подпрограмма "Этнокультурное развитие народов Приморского края и гармонизация межнациональных отношений"</t>
  </si>
  <si>
    <t>753</t>
  </si>
  <si>
    <t>757</t>
  </si>
  <si>
    <t>762</t>
  </si>
  <si>
    <t>Департамент  культуры Приморского края</t>
  </si>
  <si>
    <t>766</t>
  </si>
  <si>
    <t>767</t>
  </si>
  <si>
    <t>770</t>
  </si>
  <si>
    <t>778</t>
  </si>
  <si>
    <t>786</t>
  </si>
  <si>
    <t>796</t>
  </si>
  <si>
    <t>797</t>
  </si>
  <si>
    <t>ИТОГО</t>
  </si>
  <si>
    <t>Приложение 3</t>
  </si>
  <si>
    <t xml:space="preserve">Государственная программа  "Развитие здравоохранения Приморского края" </t>
  </si>
  <si>
    <t xml:space="preserve">Государственная программа "Развитие  образования Приморского края" </t>
  </si>
  <si>
    <t>Государственная программа "Социальная поддержка населения Приморского края"</t>
  </si>
  <si>
    <t xml:space="preserve">Подпрограмма "Доступная среда" </t>
  </si>
  <si>
    <t>Подпрограмма "Модернизация и развитие социального обслуживания населения  в Приморском крае"</t>
  </si>
  <si>
    <t>Государственная программа "Содействие занятости населения Приморского края"</t>
  </si>
  <si>
    <t xml:space="preserve">Подпрограмма "Об оказании содействия добровольному переселению в Приморский край соотечественников, проживающих за рубежом" </t>
  </si>
  <si>
    <t>Государственная программа "Развитие культуры Приморского края"</t>
  </si>
  <si>
    <t xml:space="preserve">Государственная программа "Обеспечение доступным жильем и качественными услугами жилищно-коммунального хозяйства населения Приморского края" </t>
  </si>
  <si>
    <t xml:space="preserve">Подпрограмма "Стимулирование развития жилищного строительства на территории Приморского края" </t>
  </si>
  <si>
    <t xml:space="preserve">Подпрограмма "Обеспечение жильем молодых семей Приморского края" </t>
  </si>
  <si>
    <t xml:space="preserve">Подпрограмма "Обеспечение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родителей" </t>
  </si>
  <si>
    <t xml:space="preserve">Подпрограмма "Чистая вода Приморского края" </t>
  </si>
  <si>
    <t xml:space="preserve">Подпрограмма "Переселение граждан из аварийного жилищного фонда в Приморском крае" </t>
  </si>
  <si>
    <t xml:space="preserve">Подпрограмма "Создание условий для обеспечения качественными услугами жилищно-коммунального хозяйства Приморского края" </t>
  </si>
  <si>
    <t xml:space="preserve">Государственная программа "Защита населения и территории от чрезвычайных ситуаций, обеспечение пожарной безопасности и безопасности на водных объектах Приморского края" </t>
  </si>
  <si>
    <t xml:space="preserve">Государственная программа "Охрана окружающей среды Приморского края" </t>
  </si>
  <si>
    <t xml:space="preserve">Государственная программа "Информационное общество" </t>
  </si>
  <si>
    <t xml:space="preserve">Государственная программа "Развитие транспортного комплекса Приморского края" </t>
  </si>
  <si>
    <t>Подпрограмма "Управление в сфере реализации развития транспортного  комплекса  и дорожной отрасли в Приморском крае"</t>
  </si>
  <si>
    <t xml:space="preserve">Государственная программа "Энергоэффективность, развитие газоснабжения и энергетики в Приморском крае" </t>
  </si>
  <si>
    <t xml:space="preserve">Подпрограмма "Создание и развитие системы газоснабжения Приморского края" </t>
  </si>
  <si>
    <t xml:space="preserve">Подпрограмма "Развитие энергетики в Приморском крае" </t>
  </si>
  <si>
    <t xml:space="preserve">Подпрограмма "Энергосбережение и повышение энергетической эффективности в Приморском крае" </t>
  </si>
  <si>
    <t xml:space="preserve">Государственная программа "Развитие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края" </t>
  </si>
  <si>
    <t>Государственная программа "Развитие рыбохозяйственного комплекса в Приморском крае"</t>
  </si>
  <si>
    <t>Государственная программа "Развитие лесного хозяйства в Приморском крае"</t>
  </si>
  <si>
    <t xml:space="preserve">Государственная программа "Экономическое развитие и инновационная экономика Приморского края" </t>
  </si>
  <si>
    <t xml:space="preserve">Подпрограмма "Улучшение инвестиционного климата в Приморском крае" </t>
  </si>
  <si>
    <t xml:space="preserve">Подпрограмма "Долгосрочное финансовое планирование и организация бюджетного процесса, совершенствование межбюджетных отношений в Приморском крае" </t>
  </si>
  <si>
    <t xml:space="preserve">Подпрограмма "Управление имуществом, находящимся в собственности и ведении Приморского края" </t>
  </si>
  <si>
    <t xml:space="preserve">Подпрограмма "Развитие малого и среднего предпринимательства в Приморском крае" </t>
  </si>
  <si>
    <t>Подпрограмма "Поддержка социально ориентированных некоммерческих и иных общественных организаций в Приморском крае"</t>
  </si>
  <si>
    <t>Государственная программа Приморского края "Безопасный край"</t>
  </si>
  <si>
    <t xml:space="preserve">Подпрограмма "Комплексные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крае" </t>
  </si>
  <si>
    <t xml:space="preserve">Подпрограмма "Повышение безопасности дорожного движения в Приморском крае" </t>
  </si>
  <si>
    <t xml:space="preserve">Подпрограмма "Обеспечение информационной безопасности детей в Приморском крае" </t>
  </si>
  <si>
    <t xml:space="preserve">Подпрограмма "Обеспечение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программы" </t>
  </si>
  <si>
    <t xml:space="preserve">Государственная программа Приморского края "Патриотическое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края" </t>
  </si>
  <si>
    <t xml:space="preserve">Государственная программа Приморского края "Формирование современной городской среды муниципальных образований Приморского края" </t>
  </si>
  <si>
    <t>Подпрограмма "Подготовка спортивного резерва в Приморском крае"</t>
  </si>
  <si>
    <t xml:space="preserve">Подпрограмма "Информационно-навигационное обеспечение автомобильных маршрутов по транспортному коридору "Восток-Запад" в Приморском крае </t>
  </si>
  <si>
    <t>Приложение 4</t>
  </si>
  <si>
    <t>Анализ планируемого распределения дотаций на выравнивание бюджетной обеспеченности городских округов и муниципальных районов из регионального фонда финансовой поддержки на 2018  и 2019 годы</t>
  </si>
  <si>
    <t>Муниципальные образования* Приморского края</t>
  </si>
  <si>
    <t>Общий объем дотации с учетом сумм, переданных по дополнительному нормативу</t>
  </si>
  <si>
    <t>в том числе</t>
  </si>
  <si>
    <t>Дополнительные нормативы отчислений от НДФЛ (%)</t>
  </si>
  <si>
    <t>Дотация (млн рублей)</t>
  </si>
  <si>
    <t>на 2018 год</t>
  </si>
  <si>
    <t>на 2019 год</t>
  </si>
  <si>
    <t>Отклонения 2019/2018</t>
  </si>
  <si>
    <t>%</t>
  </si>
  <si>
    <t>Арсеньевский ГО</t>
  </si>
  <si>
    <t>Артемовский ГО</t>
  </si>
  <si>
    <t>ГО Большой Камень</t>
  </si>
  <si>
    <t>Владивостокский ГО</t>
  </si>
  <si>
    <t>Дальнегорский ГО</t>
  </si>
  <si>
    <t>Дальнереченский ГО</t>
  </si>
  <si>
    <t>Лесозаводский ГО</t>
  </si>
  <si>
    <t>Находкинский ГО</t>
  </si>
  <si>
    <t>Партизанский ГО</t>
  </si>
  <si>
    <t>ГО Спасск-Дальний</t>
  </si>
  <si>
    <t>Уссурийский ГО</t>
  </si>
  <si>
    <t>ГО ЗАТО г. Фокино</t>
  </si>
  <si>
    <t>Анучинский МО</t>
  </si>
  <si>
    <t>Дальнереченский МО</t>
  </si>
  <si>
    <t>Кавалеровский МО</t>
  </si>
  <si>
    <t>Кировский МО</t>
  </si>
  <si>
    <t>Красноармейский МО</t>
  </si>
  <si>
    <t>Лазовский МО</t>
  </si>
  <si>
    <t>Михайловский МО</t>
  </si>
  <si>
    <t>Надеждинский МО</t>
  </si>
  <si>
    <t>Октябрьский МО</t>
  </si>
  <si>
    <t>Ольгинский МО</t>
  </si>
  <si>
    <t>Партизанский МО</t>
  </si>
  <si>
    <t>Пограничный МО</t>
  </si>
  <si>
    <t>Пожарский МО</t>
  </si>
  <si>
    <t>Спасский МО</t>
  </si>
  <si>
    <t>Тернейский МО</t>
  </si>
  <si>
    <t>Ханкайский МО</t>
  </si>
  <si>
    <t>Хасанский МО</t>
  </si>
  <si>
    <t>Хорольский МО</t>
  </si>
  <si>
    <t>Черниговский МО</t>
  </si>
  <si>
    <t>Чугуевский МО</t>
  </si>
  <si>
    <t>Шкотовский МО</t>
  </si>
  <si>
    <t>Яковлевский МО</t>
  </si>
  <si>
    <t>* ГО - городской округ, МО  - муниципальный район</t>
  </si>
  <si>
    <t>Планируемые расходы краевого бюджета на 2018 и 2019 годы по  разделам и подразделам  бюджетной классификации расходов</t>
  </si>
  <si>
    <t xml:space="preserve">Планируемые расходы краевого бюджета на 2018 и 2019 годы в разрезе главных распорядителей бюджетных средств </t>
  </si>
  <si>
    <t xml:space="preserve">Планируемые программные и непрограммные  расходы краевого бюджета на 2018 и 2019 годы в разрезе главных распорядителей бюджетных средств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</si>
</sst>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4" fontId="16" fillId="2" borderId="3">
      <alignment horizontal="right" vertical="top" shrinkToFit="1"/>
    </xf>
  </cellStyleXfs>
  <cellXfs count="123">
    <xf numFmtId="0" fontId="0" fillId="0" borderId="0" xfId="0"/>
    <xf numFmtId="4" fontId="0" fillId="0" borderId="0" xfId="0" applyNumberFormat="1"/>
    <xf numFmtId="4" fontId="4" fillId="0" borderId="1" xfId="0" applyNumberFormat="1" applyFont="1" applyBorder="1"/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6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13" fillId="0" borderId="1" xfId="2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center" vertical="top" wrapText="1"/>
    </xf>
    <xf numFmtId="4" fontId="13" fillId="0" borderId="1" xfId="2" applyNumberFormat="1" applyFont="1" applyFill="1" applyBorder="1" applyAlignment="1">
      <alignment horizontal="right" vertical="top" wrapText="1"/>
    </xf>
    <xf numFmtId="4" fontId="15" fillId="0" borderId="1" xfId="2" applyNumberFormat="1" applyFont="1" applyFill="1" applyBorder="1" applyAlignment="1">
      <alignment horizontal="right" vertical="top" wrapText="1"/>
    </xf>
    <xf numFmtId="0" fontId="13" fillId="0" borderId="1" xfId="2" applyNumberFormat="1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center" vertical="top" wrapText="1"/>
    </xf>
    <xf numFmtId="49" fontId="14" fillId="0" borderId="1" xfId="2" applyNumberFormat="1" applyFont="1" applyFill="1" applyBorder="1" applyAlignment="1">
      <alignment horizontal="center" vertical="top" wrapText="1"/>
    </xf>
    <xf numFmtId="0" fontId="13" fillId="0" borderId="1" xfId="2" applyNumberFormat="1" applyFont="1" applyFill="1" applyBorder="1" applyAlignment="1">
      <alignment horizontal="center" vertical="top" wrapText="1"/>
    </xf>
    <xf numFmtId="0" fontId="13" fillId="0" borderId="1" xfId="2" applyNumberFormat="1" applyFont="1" applyFill="1" applyBorder="1" applyAlignment="1">
      <alignment horizontal="right" vertical="top" wrapText="1"/>
    </xf>
    <xf numFmtId="0" fontId="14" fillId="0" borderId="1" xfId="2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1" xfId="2" applyNumberFormat="1" applyFont="1" applyFill="1" applyBorder="1" applyAlignment="1">
      <alignment horizontal="left" vertical="top" wrapText="1"/>
    </xf>
    <xf numFmtId="4" fontId="14" fillId="0" borderId="1" xfId="2" applyNumberFormat="1" applyFont="1" applyFill="1" applyBorder="1" applyAlignment="1">
      <alignment horizontal="right" vertical="top" wrapText="1"/>
    </xf>
    <xf numFmtId="0" fontId="14" fillId="0" borderId="1" xfId="2" applyNumberFormat="1" applyFont="1" applyFill="1" applyBorder="1" applyAlignment="1">
      <alignment vertical="top" wrapText="1"/>
    </xf>
    <xf numFmtId="0" fontId="14" fillId="0" borderId="1" xfId="2" applyNumberFormat="1" applyFont="1" applyFill="1" applyBorder="1" applyAlignment="1">
      <alignment horizontal="right" vertical="top" wrapText="1"/>
    </xf>
    <xf numFmtId="4" fontId="0" fillId="0" borderId="0" xfId="0" applyNumberFormat="1" applyFill="1"/>
    <xf numFmtId="0" fontId="14" fillId="3" borderId="1" xfId="2" applyNumberFormat="1" applyFont="1" applyFill="1" applyBorder="1" applyAlignment="1">
      <alignment horizontal="left" vertical="top" wrapText="1"/>
    </xf>
    <xf numFmtId="49" fontId="14" fillId="3" borderId="1" xfId="2" applyNumberFormat="1" applyFont="1" applyFill="1" applyBorder="1" applyAlignment="1">
      <alignment horizontal="center" vertical="top" wrapText="1"/>
    </xf>
    <xf numFmtId="4" fontId="14" fillId="3" borderId="1" xfId="2" applyNumberFormat="1" applyFont="1" applyFill="1" applyBorder="1" applyAlignment="1">
      <alignment horizontal="right" vertical="top" wrapText="1"/>
    </xf>
    <xf numFmtId="0" fontId="14" fillId="3" borderId="1" xfId="2" applyFont="1" applyFill="1" applyBorder="1" applyAlignment="1">
      <alignment horizontal="center" vertical="top" wrapText="1"/>
    </xf>
    <xf numFmtId="0" fontId="15" fillId="0" borderId="0" xfId="1" applyFont="1"/>
    <xf numFmtId="0" fontId="15" fillId="0" borderId="0" xfId="1" applyFont="1" applyAlignment="1">
      <alignment horizontal="right"/>
    </xf>
    <xf numFmtId="0" fontId="15" fillId="0" borderId="1" xfId="1" applyFont="1" applyBorder="1" applyAlignment="1">
      <alignment horizontal="center" vertical="center" wrapText="1"/>
    </xf>
    <xf numFmtId="0" fontId="15" fillId="4" borderId="1" xfId="1" applyFont="1" applyFill="1" applyBorder="1"/>
    <xf numFmtId="0" fontId="15" fillId="4" borderId="1" xfId="1" applyFont="1" applyFill="1" applyBorder="1" applyAlignment="1">
      <alignment vertical="center" wrapText="1"/>
    </xf>
    <xf numFmtId="164" fontId="15" fillId="4" borderId="1" xfId="1" applyNumberFormat="1" applyFont="1" applyFill="1" applyBorder="1" applyAlignment="1">
      <alignment horizontal="right" wrapText="1"/>
    </xf>
    <xf numFmtId="165" fontId="15" fillId="4" borderId="1" xfId="1" applyNumberFormat="1" applyFont="1" applyFill="1" applyBorder="1" applyAlignment="1">
      <alignment horizontal="right"/>
    </xf>
    <xf numFmtId="164" fontId="15" fillId="4" borderId="1" xfId="1" applyNumberFormat="1" applyFont="1" applyFill="1" applyBorder="1" applyAlignment="1">
      <alignment horizontal="right"/>
    </xf>
    <xf numFmtId="166" fontId="15" fillId="4" borderId="1" xfId="1" applyNumberFormat="1" applyFont="1" applyFill="1" applyBorder="1" applyAlignment="1">
      <alignment horizontal="right"/>
    </xf>
    <xf numFmtId="0" fontId="15" fillId="0" borderId="1" xfId="1" applyFont="1" applyBorder="1"/>
    <xf numFmtId="0" fontId="15" fillId="0" borderId="1" xfId="1" applyFont="1" applyBorder="1" applyAlignment="1">
      <alignment vertical="center" wrapText="1"/>
    </xf>
    <xf numFmtId="164" fontId="15" fillId="0" borderId="1" xfId="1" applyNumberFormat="1" applyFont="1" applyBorder="1" applyAlignment="1">
      <alignment horizontal="right" wrapText="1"/>
    </xf>
    <xf numFmtId="165" fontId="15" fillId="0" borderId="1" xfId="1" applyNumberFormat="1" applyFont="1" applyBorder="1" applyAlignment="1">
      <alignment horizontal="right"/>
    </xf>
    <xf numFmtId="164" fontId="15" fillId="0" borderId="1" xfId="1" applyNumberFormat="1" applyFont="1" applyBorder="1" applyAlignment="1">
      <alignment horizontal="right"/>
    </xf>
    <xf numFmtId="166" fontId="15" fillId="0" borderId="1" xfId="1" applyNumberFormat="1" applyFont="1" applyBorder="1" applyAlignment="1">
      <alignment horizontal="right"/>
    </xf>
    <xf numFmtId="165" fontId="15" fillId="0" borderId="1" xfId="1" applyNumberFormat="1" applyFont="1" applyFill="1" applyBorder="1" applyAlignment="1">
      <alignment horizontal="right"/>
    </xf>
    <xf numFmtId="164" fontId="15" fillId="0" borderId="1" xfId="1" applyNumberFormat="1" applyFont="1" applyFill="1" applyBorder="1" applyAlignment="1">
      <alignment horizontal="right"/>
    </xf>
    <xf numFmtId="0" fontId="15" fillId="0" borderId="1" xfId="1" applyFont="1" applyFill="1" applyBorder="1" applyAlignment="1">
      <alignment vertical="center" wrapText="1"/>
    </xf>
    <xf numFmtId="166" fontId="15" fillId="0" borderId="1" xfId="1" applyNumberFormat="1" applyFont="1" applyFill="1" applyBorder="1" applyAlignment="1">
      <alignment horizontal="right"/>
    </xf>
    <xf numFmtId="0" fontId="15" fillId="4" borderId="0" xfId="1" applyFont="1" applyFill="1"/>
    <xf numFmtId="0" fontId="15" fillId="4" borderId="1" xfId="1" applyFont="1" applyFill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0" borderId="1" xfId="1" applyFont="1" applyBorder="1" applyAlignment="1">
      <alignment vertical="center" wrapText="1"/>
    </xf>
    <xf numFmtId="164" fontId="17" fillId="0" borderId="1" xfId="1" applyNumberFormat="1" applyFont="1" applyBorder="1" applyAlignment="1">
      <alignment horizontal="right" wrapText="1"/>
    </xf>
    <xf numFmtId="166" fontId="17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7" fillId="0" borderId="0" xfId="1" applyFont="1" applyAlignment="1">
      <alignment horizontal="right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0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2" fontId="6" fillId="0" borderId="4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textRotation="90" wrapText="1"/>
    </xf>
    <xf numFmtId="2" fontId="6" fillId="0" borderId="4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textRotation="90" wrapText="1"/>
    </xf>
    <xf numFmtId="0" fontId="0" fillId="0" borderId="7" xfId="0" applyBorder="1" applyAlignment="1">
      <alignment textRotation="90" wrapText="1"/>
    </xf>
    <xf numFmtId="0" fontId="13" fillId="0" borderId="4" xfId="2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3" fillId="0" borderId="4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15" fillId="0" borderId="4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right"/>
    </xf>
    <xf numFmtId="0" fontId="18" fillId="0" borderId="0" xfId="1" applyFont="1" applyAlignment="1">
      <alignment horizont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</cellXfs>
  <cellStyles count="4">
    <cellStyle name="xl39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zoomScaleSheetLayoutView="90" workbookViewId="0">
      <selection activeCell="A4" sqref="A4"/>
    </sheetView>
  </sheetViews>
  <sheetFormatPr defaultRowHeight="14.4" x14ac:dyDescent="0.3"/>
  <cols>
    <col min="1" max="1" width="32.109375" customWidth="1"/>
    <col min="2" max="2" width="5.6640625" customWidth="1"/>
    <col min="3" max="3" width="5.88671875" customWidth="1"/>
    <col min="4" max="4" width="15.44140625" customWidth="1"/>
    <col min="5" max="5" width="13.6640625" customWidth="1"/>
    <col min="6" max="6" width="13.109375" customWidth="1"/>
  </cols>
  <sheetData>
    <row r="1" spans="1:6" x14ac:dyDescent="0.3">
      <c r="A1" s="5"/>
      <c r="B1" s="5"/>
      <c r="C1" s="5"/>
      <c r="D1" s="5"/>
      <c r="E1" s="79" t="s">
        <v>141</v>
      </c>
      <c r="F1" s="80"/>
    </row>
    <row r="2" spans="1:6" ht="15" x14ac:dyDescent="0.25">
      <c r="A2" s="5"/>
      <c r="B2" s="5"/>
      <c r="C2" s="5"/>
      <c r="D2" s="5"/>
      <c r="E2" s="64"/>
      <c r="F2" s="65"/>
    </row>
    <row r="3" spans="1:6" ht="31.2" customHeight="1" x14ac:dyDescent="0.3">
      <c r="A3" s="81" t="s">
        <v>345</v>
      </c>
      <c r="B3" s="82"/>
      <c r="C3" s="82"/>
      <c r="D3" s="82"/>
      <c r="E3" s="82"/>
      <c r="F3" s="82"/>
    </row>
    <row r="4" spans="1:6" x14ac:dyDescent="0.3">
      <c r="A4" s="5"/>
      <c r="B4" s="5"/>
      <c r="C4" s="5"/>
      <c r="D4" s="5"/>
      <c r="E4" s="5"/>
      <c r="F4" s="5"/>
    </row>
    <row r="5" spans="1:6" x14ac:dyDescent="0.3">
      <c r="A5" s="5"/>
      <c r="B5" s="5"/>
      <c r="C5" s="5"/>
      <c r="D5" s="5"/>
      <c r="E5" s="5"/>
      <c r="F5" s="5" t="s">
        <v>140</v>
      </c>
    </row>
    <row r="6" spans="1:6" ht="14.4" customHeight="1" x14ac:dyDescent="0.3">
      <c r="A6" s="83" t="s">
        <v>134</v>
      </c>
      <c r="B6" s="83" t="s">
        <v>136</v>
      </c>
      <c r="C6" s="83" t="s">
        <v>135</v>
      </c>
      <c r="D6" s="85" t="s">
        <v>137</v>
      </c>
      <c r="E6" s="75" t="s">
        <v>139</v>
      </c>
      <c r="F6" s="77" t="s">
        <v>192</v>
      </c>
    </row>
    <row r="7" spans="1:6" ht="58.2" customHeight="1" x14ac:dyDescent="0.3">
      <c r="A7" s="84"/>
      <c r="B7" s="84"/>
      <c r="C7" s="84"/>
      <c r="D7" s="86"/>
      <c r="E7" s="76"/>
      <c r="F7" s="78"/>
    </row>
    <row r="8" spans="1:6" ht="31.2" x14ac:dyDescent="0.3">
      <c r="A8" s="6" t="s">
        <v>132</v>
      </c>
      <c r="B8" s="7" t="s">
        <v>108</v>
      </c>
      <c r="C8" s="7" t="s">
        <v>142</v>
      </c>
      <c r="D8" s="67">
        <v>6077.1372300000003</v>
      </c>
      <c r="E8" s="67">
        <v>5308.7123300000003</v>
      </c>
      <c r="F8" s="68">
        <v>-768.42489999999998</v>
      </c>
    </row>
    <row r="9" spans="1:6" ht="63.6" customHeight="1" x14ac:dyDescent="0.3">
      <c r="A9" s="3" t="s">
        <v>131</v>
      </c>
      <c r="B9" s="8" t="s">
        <v>108</v>
      </c>
      <c r="C9" s="8" t="s">
        <v>44</v>
      </c>
      <c r="D9" s="69">
        <v>53.557730000000006</v>
      </c>
      <c r="E9" s="69">
        <v>42.335079999999998</v>
      </c>
      <c r="F9" s="70">
        <v>-11.222650000000009</v>
      </c>
    </row>
    <row r="10" spans="1:6" ht="96" customHeight="1" x14ac:dyDescent="0.3">
      <c r="A10" s="3" t="s">
        <v>130</v>
      </c>
      <c r="B10" s="8" t="s">
        <v>108</v>
      </c>
      <c r="C10" s="8" t="s">
        <v>29</v>
      </c>
      <c r="D10" s="71">
        <v>509.35576999999995</v>
      </c>
      <c r="E10" s="70">
        <v>546.73898999999994</v>
      </c>
      <c r="F10" s="70">
        <v>37.383219999999994</v>
      </c>
    </row>
    <row r="11" spans="1:6" ht="124.8" x14ac:dyDescent="0.3">
      <c r="A11" s="3" t="s">
        <v>129</v>
      </c>
      <c r="B11" s="8" t="s">
        <v>108</v>
      </c>
      <c r="C11" s="8" t="s">
        <v>96</v>
      </c>
      <c r="D11" s="71">
        <v>208.95153999999999</v>
      </c>
      <c r="E11" s="70">
        <v>222.33673999999999</v>
      </c>
      <c r="F11" s="70">
        <v>13.385199999999998</v>
      </c>
    </row>
    <row r="12" spans="1:6" ht="15.6" x14ac:dyDescent="0.3">
      <c r="A12" s="3" t="s">
        <v>128</v>
      </c>
      <c r="B12" s="8" t="s">
        <v>108</v>
      </c>
      <c r="C12" s="8" t="s">
        <v>15</v>
      </c>
      <c r="D12" s="71">
        <v>402.25317000000007</v>
      </c>
      <c r="E12" s="70">
        <v>420.57623000000001</v>
      </c>
      <c r="F12" s="70">
        <v>18.323059999999941</v>
      </c>
    </row>
    <row r="13" spans="1:6" ht="82.95" customHeight="1" x14ac:dyDescent="0.3">
      <c r="A13" s="3" t="s">
        <v>127</v>
      </c>
      <c r="B13" s="8" t="s">
        <v>108</v>
      </c>
      <c r="C13" s="8" t="s">
        <v>143</v>
      </c>
      <c r="D13" s="71">
        <v>185.95733999999999</v>
      </c>
      <c r="E13" s="70">
        <v>221.76407</v>
      </c>
      <c r="F13" s="70">
        <v>35.806730000000016</v>
      </c>
    </row>
    <row r="14" spans="1:6" ht="31.2" x14ac:dyDescent="0.3">
      <c r="A14" s="3" t="s">
        <v>126</v>
      </c>
      <c r="B14" s="8" t="s">
        <v>108</v>
      </c>
      <c r="C14" s="8" t="s">
        <v>144</v>
      </c>
      <c r="D14" s="71">
        <v>822.58495999999991</v>
      </c>
      <c r="E14" s="70">
        <v>192.52654999999999</v>
      </c>
      <c r="F14" s="70">
        <v>-630.05840999999987</v>
      </c>
    </row>
    <row r="15" spans="1:6" ht="15.6" x14ac:dyDescent="0.3">
      <c r="A15" s="3" t="s">
        <v>125</v>
      </c>
      <c r="B15" s="8" t="s">
        <v>108</v>
      </c>
      <c r="C15" s="8">
        <v>11</v>
      </c>
      <c r="D15" s="71">
        <v>251.45265999999998</v>
      </c>
      <c r="E15" s="70">
        <v>190</v>
      </c>
      <c r="F15" s="70">
        <v>-61.45265999999998</v>
      </c>
    </row>
    <row r="16" spans="1:6" ht="51" customHeight="1" x14ac:dyDescent="0.3">
      <c r="A16" s="9" t="s">
        <v>124</v>
      </c>
      <c r="B16" s="8" t="s">
        <v>108</v>
      </c>
      <c r="C16" s="8">
        <v>12</v>
      </c>
      <c r="D16" s="71">
        <v>26.484279999999998</v>
      </c>
      <c r="E16" s="70">
        <v>25.400389999999998</v>
      </c>
      <c r="F16" s="70">
        <v>-1.0838900000000002</v>
      </c>
    </row>
    <row r="17" spans="1:6" ht="33.6" customHeight="1" x14ac:dyDescent="0.3">
      <c r="A17" s="3" t="s">
        <v>123</v>
      </c>
      <c r="B17" s="8" t="s">
        <v>108</v>
      </c>
      <c r="C17" s="8">
        <v>13</v>
      </c>
      <c r="D17" s="71">
        <v>3616.5397800000001</v>
      </c>
      <c r="E17" s="70">
        <v>3447.0342800000003</v>
      </c>
      <c r="F17" s="70">
        <v>-169.50549999999976</v>
      </c>
    </row>
    <row r="18" spans="1:6" ht="19.95" customHeight="1" x14ac:dyDescent="0.3">
      <c r="A18" s="10" t="s">
        <v>118</v>
      </c>
      <c r="B18" s="11" t="s">
        <v>44</v>
      </c>
      <c r="C18" s="11" t="s">
        <v>142</v>
      </c>
      <c r="D18" s="72">
        <v>26.8203</v>
      </c>
      <c r="E18" s="68">
        <v>24.821099999999998</v>
      </c>
      <c r="F18" s="68">
        <v>-1.9992000000000019</v>
      </c>
    </row>
    <row r="19" spans="1:6" ht="31.2" x14ac:dyDescent="0.3">
      <c r="A19" s="3" t="s">
        <v>117</v>
      </c>
      <c r="B19" s="8" t="s">
        <v>44</v>
      </c>
      <c r="C19" s="8" t="s">
        <v>29</v>
      </c>
      <c r="D19" s="71">
        <v>26.3703</v>
      </c>
      <c r="E19" s="70">
        <v>24.371099999999998</v>
      </c>
      <c r="F19" s="70">
        <v>-1.9992000000000019</v>
      </c>
    </row>
    <row r="20" spans="1:6" ht="31.2" x14ac:dyDescent="0.3">
      <c r="A20" s="3" t="s">
        <v>116</v>
      </c>
      <c r="B20" s="8" t="s">
        <v>44</v>
      </c>
      <c r="C20" s="8" t="s">
        <v>96</v>
      </c>
      <c r="D20" s="71">
        <v>0.45</v>
      </c>
      <c r="E20" s="70">
        <v>0.45</v>
      </c>
      <c r="F20" s="70">
        <v>0</v>
      </c>
    </row>
    <row r="21" spans="1:6" ht="62.4" x14ac:dyDescent="0.3">
      <c r="A21" s="10" t="s">
        <v>115</v>
      </c>
      <c r="B21" s="11" t="s">
        <v>29</v>
      </c>
      <c r="C21" s="11" t="s">
        <v>142</v>
      </c>
      <c r="D21" s="72">
        <v>1380.66587</v>
      </c>
      <c r="E21" s="67">
        <v>1425.46407</v>
      </c>
      <c r="F21" s="67">
        <v>44.798199999999959</v>
      </c>
    </row>
    <row r="22" spans="1:6" ht="68.400000000000006" customHeight="1" x14ac:dyDescent="0.3">
      <c r="A22" s="3" t="s">
        <v>114</v>
      </c>
      <c r="B22" s="8" t="s">
        <v>29</v>
      </c>
      <c r="C22" s="8" t="s">
        <v>45</v>
      </c>
      <c r="D22" s="71">
        <v>286.48791000000006</v>
      </c>
      <c r="E22" s="69">
        <v>352.37062000000003</v>
      </c>
      <c r="F22" s="69">
        <v>65.88270999999996</v>
      </c>
    </row>
    <row r="23" spans="1:6" ht="31.2" x14ac:dyDescent="0.3">
      <c r="A23" s="3" t="s">
        <v>113</v>
      </c>
      <c r="B23" s="8" t="s">
        <v>29</v>
      </c>
      <c r="C23" s="8">
        <v>10</v>
      </c>
      <c r="D23" s="71">
        <v>1088.7038599999998</v>
      </c>
      <c r="E23" s="70">
        <v>1064.0934499999998</v>
      </c>
      <c r="F23" s="70">
        <v>-24.610410000000002</v>
      </c>
    </row>
    <row r="24" spans="1:6" ht="15.6" x14ac:dyDescent="0.3">
      <c r="A24" s="3" t="s">
        <v>111</v>
      </c>
      <c r="B24" s="8" t="s">
        <v>29</v>
      </c>
      <c r="C24" s="8">
        <v>11</v>
      </c>
      <c r="D24" s="71">
        <v>5.4741</v>
      </c>
      <c r="E24" s="70">
        <v>9</v>
      </c>
      <c r="F24" s="70">
        <v>3.5259</v>
      </c>
    </row>
    <row r="25" spans="1:6" ht="31.2" x14ac:dyDescent="0.3">
      <c r="A25" s="10" t="s">
        <v>110</v>
      </c>
      <c r="B25" s="11" t="s">
        <v>96</v>
      </c>
      <c r="C25" s="11" t="s">
        <v>142</v>
      </c>
      <c r="D25" s="72">
        <v>20334.153190000005</v>
      </c>
      <c r="E25" s="68">
        <v>18956.243970000003</v>
      </c>
      <c r="F25" s="68">
        <v>-1377.9092200000014</v>
      </c>
    </row>
    <row r="26" spans="1:6" ht="19.2" customHeight="1" x14ac:dyDescent="0.3">
      <c r="A26" s="3" t="s">
        <v>109</v>
      </c>
      <c r="B26" s="8" t="s">
        <v>96</v>
      </c>
      <c r="C26" s="8" t="s">
        <v>108</v>
      </c>
      <c r="D26" s="71">
        <v>440.62587000000002</v>
      </c>
      <c r="E26" s="70">
        <v>460.56142999999997</v>
      </c>
      <c r="F26" s="70">
        <v>19.935559999999953</v>
      </c>
    </row>
    <row r="27" spans="1:6" ht="31.2" x14ac:dyDescent="0.3">
      <c r="A27" s="3" t="s">
        <v>105</v>
      </c>
      <c r="B27" s="8" t="s">
        <v>96</v>
      </c>
      <c r="C27" s="8" t="s">
        <v>15</v>
      </c>
      <c r="D27" s="71">
        <v>2278.2793099999994</v>
      </c>
      <c r="E27" s="70">
        <v>1635.8582099999999</v>
      </c>
      <c r="F27" s="70">
        <v>-642.42109999999957</v>
      </c>
    </row>
    <row r="28" spans="1:6" ht="15.6" x14ac:dyDescent="0.3">
      <c r="A28" s="3" t="s">
        <v>101</v>
      </c>
      <c r="B28" s="8" t="s">
        <v>96</v>
      </c>
      <c r="C28" s="8" t="s">
        <v>143</v>
      </c>
      <c r="D28" s="71">
        <v>152.27356</v>
      </c>
      <c r="E28" s="70">
        <v>217.77031999999997</v>
      </c>
      <c r="F28" s="70">
        <v>65.496759999999966</v>
      </c>
    </row>
    <row r="29" spans="1:6" ht="15.6" x14ac:dyDescent="0.3">
      <c r="A29" s="3" t="s">
        <v>100</v>
      </c>
      <c r="B29" s="8" t="s">
        <v>96</v>
      </c>
      <c r="C29" s="8" t="s">
        <v>144</v>
      </c>
      <c r="D29" s="71">
        <v>725.43308999999999</v>
      </c>
      <c r="E29" s="70">
        <v>458.35669999999999</v>
      </c>
      <c r="F29" s="70">
        <v>-267.07639</v>
      </c>
    </row>
    <row r="30" spans="1:6" ht="15.6" x14ac:dyDescent="0.3">
      <c r="A30" s="3" t="s">
        <v>98</v>
      </c>
      <c r="B30" s="8" t="s">
        <v>96</v>
      </c>
      <c r="C30" s="8" t="s">
        <v>95</v>
      </c>
      <c r="D30" s="71">
        <v>1321.00801</v>
      </c>
      <c r="E30" s="70">
        <v>1935.2048900000002</v>
      </c>
      <c r="F30" s="70">
        <v>614.19688000000019</v>
      </c>
    </row>
    <row r="31" spans="1:6" ht="31.2" x14ac:dyDescent="0.3">
      <c r="A31" s="3" t="s">
        <v>94</v>
      </c>
      <c r="B31" s="8" t="s">
        <v>96</v>
      </c>
      <c r="C31" s="8" t="s">
        <v>45</v>
      </c>
      <c r="D31" s="71">
        <v>13703.605860000001</v>
      </c>
      <c r="E31" s="70">
        <v>11693.186210000002</v>
      </c>
      <c r="F31" s="70">
        <v>-2010.4196499999998</v>
      </c>
    </row>
    <row r="32" spans="1:6" ht="15.6" x14ac:dyDescent="0.3">
      <c r="A32" s="3" t="s">
        <v>92</v>
      </c>
      <c r="B32" s="8" t="s">
        <v>96</v>
      </c>
      <c r="C32" s="8">
        <v>10</v>
      </c>
      <c r="D32" s="71">
        <v>238.31951000000001</v>
      </c>
      <c r="E32" s="70">
        <v>202.47642999999999</v>
      </c>
      <c r="F32" s="70">
        <v>-35.843080000000015</v>
      </c>
    </row>
    <row r="33" spans="1:6" ht="31.2" x14ac:dyDescent="0.3">
      <c r="A33" s="3" t="s">
        <v>88</v>
      </c>
      <c r="B33" s="8" t="s">
        <v>96</v>
      </c>
      <c r="C33" s="8">
        <v>12</v>
      </c>
      <c r="D33" s="71">
        <v>1474.60798</v>
      </c>
      <c r="E33" s="70">
        <v>2352.8297799999996</v>
      </c>
      <c r="F33" s="70">
        <v>878.22179999999958</v>
      </c>
    </row>
    <row r="34" spans="1:6" ht="46.8" x14ac:dyDescent="0.3">
      <c r="A34" s="10" t="s">
        <v>84</v>
      </c>
      <c r="B34" s="11" t="s">
        <v>15</v>
      </c>
      <c r="C34" s="11" t="s">
        <v>142</v>
      </c>
      <c r="D34" s="72">
        <v>13158.84578</v>
      </c>
      <c r="E34" s="68">
        <v>9982.0440899999994</v>
      </c>
      <c r="F34" s="68">
        <v>-3176.8016900000002</v>
      </c>
    </row>
    <row r="35" spans="1:6" ht="15.6" x14ac:dyDescent="0.3">
      <c r="A35" s="3" t="s">
        <v>83</v>
      </c>
      <c r="B35" s="8" t="s">
        <v>15</v>
      </c>
      <c r="C35" s="8" t="s">
        <v>108</v>
      </c>
      <c r="D35" s="71">
        <v>825</v>
      </c>
      <c r="E35" s="69">
        <v>560</v>
      </c>
      <c r="F35" s="69">
        <v>-265</v>
      </c>
    </row>
    <row r="36" spans="1:6" ht="15.6" x14ac:dyDescent="0.3">
      <c r="A36" s="3" t="s">
        <v>81</v>
      </c>
      <c r="B36" s="8" t="s">
        <v>15</v>
      </c>
      <c r="C36" s="8" t="s">
        <v>44</v>
      </c>
      <c r="D36" s="71">
        <v>11624.296920000001</v>
      </c>
      <c r="E36" s="70">
        <v>9119.0312599999997</v>
      </c>
      <c r="F36" s="70">
        <v>-2505.2656600000009</v>
      </c>
    </row>
    <row r="37" spans="1:6" ht="15.6" x14ac:dyDescent="0.3">
      <c r="A37" s="3" t="s">
        <v>79</v>
      </c>
      <c r="B37" s="8" t="s">
        <v>15</v>
      </c>
      <c r="C37" s="8" t="s">
        <v>29</v>
      </c>
      <c r="D37" s="71">
        <v>466.54919999999998</v>
      </c>
      <c r="E37" s="70">
        <v>55.800419999999995</v>
      </c>
      <c r="F37" s="70">
        <v>-410.74878000000001</v>
      </c>
    </row>
    <row r="38" spans="1:6" ht="46.8" x14ac:dyDescent="0.3">
      <c r="A38" s="4" t="s">
        <v>77</v>
      </c>
      <c r="B38" s="12" t="s">
        <v>15</v>
      </c>
      <c r="C38" s="12" t="s">
        <v>15</v>
      </c>
      <c r="D38" s="71">
        <v>242.99966000000001</v>
      </c>
      <c r="E38" s="70">
        <v>247.21241000000001</v>
      </c>
      <c r="F38" s="70">
        <v>4.2127499999999998</v>
      </c>
    </row>
    <row r="39" spans="1:6" ht="31.2" x14ac:dyDescent="0.3">
      <c r="A39" s="10" t="s">
        <v>76</v>
      </c>
      <c r="B39" s="11" t="s">
        <v>143</v>
      </c>
      <c r="C39" s="11" t="s">
        <v>142</v>
      </c>
      <c r="D39" s="72">
        <v>108.14865</v>
      </c>
      <c r="E39" s="68">
        <v>480.06508999999994</v>
      </c>
      <c r="F39" s="68">
        <v>371.91643999999997</v>
      </c>
    </row>
    <row r="40" spans="1:6" ht="46.8" x14ac:dyDescent="0.3">
      <c r="A40" s="3" t="s">
        <v>75</v>
      </c>
      <c r="B40" s="8" t="s">
        <v>143</v>
      </c>
      <c r="C40" s="8" t="s">
        <v>29</v>
      </c>
      <c r="D40" s="71">
        <v>87.186630000000008</v>
      </c>
      <c r="E40" s="70">
        <v>69.456159999999997</v>
      </c>
      <c r="F40" s="70">
        <v>-17.730470000000011</v>
      </c>
    </row>
    <row r="41" spans="1:6" ht="31.2" x14ac:dyDescent="0.3">
      <c r="A41" s="3" t="s">
        <v>73</v>
      </c>
      <c r="B41" s="8" t="s">
        <v>143</v>
      </c>
      <c r="C41" s="8" t="s">
        <v>15</v>
      </c>
      <c r="D41" s="71">
        <v>20.962020000000003</v>
      </c>
      <c r="E41" s="70">
        <v>410.60892999999999</v>
      </c>
      <c r="F41" s="70">
        <v>389.64690999999999</v>
      </c>
    </row>
    <row r="42" spans="1:6" ht="15.6" x14ac:dyDescent="0.3">
      <c r="A42" s="10" t="s">
        <v>67</v>
      </c>
      <c r="B42" s="11" t="s">
        <v>144</v>
      </c>
      <c r="C42" s="11" t="s">
        <v>142</v>
      </c>
      <c r="D42" s="72">
        <v>19557.860800000009</v>
      </c>
      <c r="E42" s="68">
        <v>22344.58005</v>
      </c>
      <c r="F42" s="68">
        <v>2786.719249999991</v>
      </c>
    </row>
    <row r="43" spans="1:6" ht="15.6" x14ac:dyDescent="0.3">
      <c r="A43" s="3" t="s">
        <v>66</v>
      </c>
      <c r="B43" s="8" t="s">
        <v>144</v>
      </c>
      <c r="C43" s="8" t="s">
        <v>108</v>
      </c>
      <c r="D43" s="71">
        <v>5130.6319799999992</v>
      </c>
      <c r="E43" s="70">
        <v>6785.8068300000004</v>
      </c>
      <c r="F43" s="70">
        <v>1655.1748500000012</v>
      </c>
    </row>
    <row r="44" spans="1:6" ht="15.6" x14ac:dyDescent="0.3">
      <c r="A44" s="3" t="s">
        <v>64</v>
      </c>
      <c r="B44" s="8" t="s">
        <v>144</v>
      </c>
      <c r="C44" s="8" t="s">
        <v>44</v>
      </c>
      <c r="D44" s="71">
        <v>10848.106930000004</v>
      </c>
      <c r="E44" s="70">
        <v>12244.628280000003</v>
      </c>
      <c r="F44" s="70">
        <v>1396.5213499999991</v>
      </c>
    </row>
    <row r="45" spans="1:6" ht="31.2" x14ac:dyDescent="0.3">
      <c r="A45" s="3" t="s">
        <v>62</v>
      </c>
      <c r="B45" s="8" t="s">
        <v>144</v>
      </c>
      <c r="C45" s="8" t="s">
        <v>29</v>
      </c>
      <c r="D45" s="71">
        <v>186.63710999999998</v>
      </c>
      <c r="E45" s="70">
        <v>89.824290000000005</v>
      </c>
      <c r="F45" s="70">
        <v>-96.812819999999974</v>
      </c>
    </row>
    <row r="46" spans="1:6" ht="31.2" x14ac:dyDescent="0.3">
      <c r="A46" s="3" t="s">
        <v>61</v>
      </c>
      <c r="B46" s="8" t="s">
        <v>144</v>
      </c>
      <c r="C46" s="8" t="s">
        <v>96</v>
      </c>
      <c r="D46" s="71">
        <v>2421.6861400000003</v>
      </c>
      <c r="E46" s="70">
        <v>2403.4003400000001</v>
      </c>
      <c r="F46" s="70">
        <v>-18.285800000000108</v>
      </c>
    </row>
    <row r="47" spans="1:6" ht="46.8" x14ac:dyDescent="0.3">
      <c r="A47" s="3" t="s">
        <v>60</v>
      </c>
      <c r="B47" s="8" t="s">
        <v>144</v>
      </c>
      <c r="C47" s="8" t="s">
        <v>15</v>
      </c>
      <c r="D47" s="71">
        <v>187.88619</v>
      </c>
      <c r="E47" s="70">
        <v>108.78312999999999</v>
      </c>
      <c r="F47" s="70">
        <v>-79.103060000000013</v>
      </c>
    </row>
    <row r="48" spans="1:6" ht="31.2" x14ac:dyDescent="0.3">
      <c r="A48" s="3" t="s">
        <v>58</v>
      </c>
      <c r="B48" s="8" t="s">
        <v>144</v>
      </c>
      <c r="C48" s="8" t="s">
        <v>144</v>
      </c>
      <c r="D48" s="71">
        <v>523.27503000000002</v>
      </c>
      <c r="E48" s="70">
        <v>456.03207000000003</v>
      </c>
      <c r="F48" s="70">
        <v>-67.242959999999982</v>
      </c>
    </row>
    <row r="49" spans="1:6" ht="31.2" x14ac:dyDescent="0.3">
      <c r="A49" s="3" t="s">
        <v>57</v>
      </c>
      <c r="B49" s="8" t="s">
        <v>144</v>
      </c>
      <c r="C49" s="8" t="s">
        <v>45</v>
      </c>
      <c r="D49" s="71">
        <v>259.63742000000002</v>
      </c>
      <c r="E49" s="70">
        <v>256.10510999999997</v>
      </c>
      <c r="F49" s="70">
        <v>-3.5323100000000522</v>
      </c>
    </row>
    <row r="50" spans="1:6" ht="31.2" x14ac:dyDescent="0.3">
      <c r="A50" s="10" t="s">
        <v>53</v>
      </c>
      <c r="B50" s="11" t="s">
        <v>95</v>
      </c>
      <c r="C50" s="11" t="s">
        <v>142</v>
      </c>
      <c r="D50" s="72">
        <v>1195.6389799999999</v>
      </c>
      <c r="E50" s="68">
        <v>969.18951000000004</v>
      </c>
      <c r="F50" s="68">
        <v>-226.44946999999991</v>
      </c>
    </row>
    <row r="51" spans="1:6" ht="15.6" x14ac:dyDescent="0.3">
      <c r="A51" s="3" t="s">
        <v>52</v>
      </c>
      <c r="B51" s="8" t="s">
        <v>95</v>
      </c>
      <c r="C51" s="8" t="s">
        <v>108</v>
      </c>
      <c r="D51" s="71">
        <v>1037.7106299999998</v>
      </c>
      <c r="E51" s="70">
        <v>827.16220999999996</v>
      </c>
      <c r="F51" s="70">
        <v>-210.54841999999985</v>
      </c>
    </row>
    <row r="52" spans="1:6" ht="31.2" x14ac:dyDescent="0.3">
      <c r="A52" s="3" t="s">
        <v>50</v>
      </c>
      <c r="B52" s="8" t="s">
        <v>95</v>
      </c>
      <c r="C52" s="8" t="s">
        <v>96</v>
      </c>
      <c r="D52" s="71">
        <v>157.92834999999997</v>
      </c>
      <c r="E52" s="70">
        <v>142.0273</v>
      </c>
      <c r="F52" s="70">
        <v>-15.901049999999969</v>
      </c>
    </row>
    <row r="53" spans="1:6" ht="15.6" x14ac:dyDescent="0.3">
      <c r="A53" s="10" t="s">
        <v>48</v>
      </c>
      <c r="B53" s="11" t="s">
        <v>45</v>
      </c>
      <c r="C53" s="11" t="s">
        <v>142</v>
      </c>
      <c r="D53" s="72">
        <v>8321.3735399999987</v>
      </c>
      <c r="E53" s="68">
        <v>7691.7485800000004</v>
      </c>
      <c r="F53" s="68">
        <v>-629.62495999999828</v>
      </c>
    </row>
    <row r="54" spans="1:6" ht="31.2" x14ac:dyDescent="0.3">
      <c r="A54" s="3" t="s">
        <v>47</v>
      </c>
      <c r="B54" s="8" t="s">
        <v>45</v>
      </c>
      <c r="C54" s="8" t="s">
        <v>108</v>
      </c>
      <c r="D54" s="71">
        <v>3498.8670199999997</v>
      </c>
      <c r="E54" s="70">
        <v>3949.0022100000001</v>
      </c>
      <c r="F54" s="70">
        <v>450.13519000000042</v>
      </c>
    </row>
    <row r="55" spans="1:6" ht="15.6" x14ac:dyDescent="0.3">
      <c r="A55" s="4" t="s">
        <v>46</v>
      </c>
      <c r="B55" s="12" t="s">
        <v>45</v>
      </c>
      <c r="C55" s="12" t="s">
        <v>44</v>
      </c>
      <c r="D55" s="71">
        <v>3275.9446800000001</v>
      </c>
      <c r="E55" s="70">
        <v>2494.252</v>
      </c>
      <c r="F55" s="70">
        <v>-781.69268000000011</v>
      </c>
    </row>
    <row r="56" spans="1:6" ht="30.6" customHeight="1" x14ac:dyDescent="0.3">
      <c r="A56" s="3" t="s">
        <v>43</v>
      </c>
      <c r="B56" s="8" t="s">
        <v>45</v>
      </c>
      <c r="C56" s="8" t="s">
        <v>29</v>
      </c>
      <c r="D56" s="71">
        <v>52.15222</v>
      </c>
      <c r="E56" s="70">
        <v>50.363730000000004</v>
      </c>
      <c r="F56" s="70">
        <v>-1.7884899999999959</v>
      </c>
    </row>
    <row r="57" spans="1:6" ht="18" customHeight="1" x14ac:dyDescent="0.3">
      <c r="A57" s="3" t="s">
        <v>42</v>
      </c>
      <c r="B57" s="8" t="s">
        <v>45</v>
      </c>
      <c r="C57" s="8" t="s">
        <v>96</v>
      </c>
      <c r="D57" s="71">
        <v>93.51</v>
      </c>
      <c r="E57" s="70">
        <v>57.883929999999999</v>
      </c>
      <c r="F57" s="70">
        <v>-35.626070000000006</v>
      </c>
    </row>
    <row r="58" spans="1:6" ht="62.4" x14ac:dyDescent="0.3">
      <c r="A58" s="3" t="s">
        <v>41</v>
      </c>
      <c r="B58" s="8" t="s">
        <v>45</v>
      </c>
      <c r="C58" s="8" t="s">
        <v>143</v>
      </c>
      <c r="D58" s="71">
        <v>150.26639</v>
      </c>
      <c r="E58" s="70">
        <v>147.3426</v>
      </c>
      <c r="F58" s="70">
        <v>-2.9237899999999968</v>
      </c>
    </row>
    <row r="59" spans="1:6" ht="33" customHeight="1" x14ac:dyDescent="0.3">
      <c r="A59" s="3" t="s">
        <v>40</v>
      </c>
      <c r="B59" s="8" t="s">
        <v>45</v>
      </c>
      <c r="C59" s="8" t="s">
        <v>144</v>
      </c>
      <c r="D59" s="71">
        <v>24.374860000000002</v>
      </c>
      <c r="E59" s="70">
        <v>17.29832</v>
      </c>
      <c r="F59" s="70">
        <v>-7.0765400000000014</v>
      </c>
    </row>
    <row r="60" spans="1:6" ht="31.2" x14ac:dyDescent="0.3">
      <c r="A60" s="3" t="s">
        <v>39</v>
      </c>
      <c r="B60" s="8" t="s">
        <v>45</v>
      </c>
      <c r="C60" s="8" t="s">
        <v>45</v>
      </c>
      <c r="D60" s="71">
        <v>1226.2583699999998</v>
      </c>
      <c r="E60" s="70">
        <v>975.60578999999996</v>
      </c>
      <c r="F60" s="70">
        <v>-250.65257999999983</v>
      </c>
    </row>
    <row r="61" spans="1:6" ht="15.6" customHeight="1" x14ac:dyDescent="0.3">
      <c r="A61" s="10" t="s">
        <v>37</v>
      </c>
      <c r="B61" s="11">
        <v>10</v>
      </c>
      <c r="C61" s="11" t="s">
        <v>142</v>
      </c>
      <c r="D61" s="72">
        <v>31099.888730000002</v>
      </c>
      <c r="E61" s="68">
        <v>31863.794889999997</v>
      </c>
      <c r="F61" s="68">
        <v>763.906159999995</v>
      </c>
    </row>
    <row r="62" spans="1:6" ht="15.6" x14ac:dyDescent="0.3">
      <c r="A62" s="3" t="s">
        <v>36</v>
      </c>
      <c r="B62" s="8">
        <v>10</v>
      </c>
      <c r="C62" s="8" t="s">
        <v>108</v>
      </c>
      <c r="D62" s="71">
        <v>1773.72639</v>
      </c>
      <c r="E62" s="70">
        <v>1908.6833000000001</v>
      </c>
      <c r="F62" s="70">
        <v>134.95691000000011</v>
      </c>
    </row>
    <row r="63" spans="1:6" ht="31.2" x14ac:dyDescent="0.3">
      <c r="A63" s="3" t="s">
        <v>35</v>
      </c>
      <c r="B63" s="8">
        <v>10</v>
      </c>
      <c r="C63" s="8" t="s">
        <v>44</v>
      </c>
      <c r="D63" s="71">
        <v>2838.9662700000003</v>
      </c>
      <c r="E63" s="70">
        <v>3140.2656000000006</v>
      </c>
      <c r="F63" s="70">
        <v>301.29933000000028</v>
      </c>
    </row>
    <row r="64" spans="1:6" ht="31.2" x14ac:dyDescent="0.3">
      <c r="A64" s="3" t="s">
        <v>34</v>
      </c>
      <c r="B64" s="8">
        <v>10</v>
      </c>
      <c r="C64" s="8" t="s">
        <v>29</v>
      </c>
      <c r="D64" s="71">
        <v>20176.513790000005</v>
      </c>
      <c r="E64" s="70">
        <v>20322.711360000001</v>
      </c>
      <c r="F64" s="70">
        <v>146.19756999999663</v>
      </c>
    </row>
    <row r="65" spans="1:6" ht="15.6" x14ac:dyDescent="0.3">
      <c r="A65" s="3" t="s">
        <v>27</v>
      </c>
      <c r="B65" s="8">
        <v>10</v>
      </c>
      <c r="C65" s="8" t="s">
        <v>96</v>
      </c>
      <c r="D65" s="71">
        <v>5361.0797499999999</v>
      </c>
      <c r="E65" s="70">
        <v>5534.7891999999993</v>
      </c>
      <c r="F65" s="70">
        <v>173.70944999999938</v>
      </c>
    </row>
    <row r="66" spans="1:6" ht="31.2" x14ac:dyDescent="0.3">
      <c r="A66" s="3" t="s">
        <v>24</v>
      </c>
      <c r="B66" s="8">
        <v>10</v>
      </c>
      <c r="C66" s="8" t="s">
        <v>143</v>
      </c>
      <c r="D66" s="71">
        <v>949.60253</v>
      </c>
      <c r="E66" s="70">
        <v>957.34543000000008</v>
      </c>
      <c r="F66" s="70">
        <v>7.7429000000000769</v>
      </c>
    </row>
    <row r="67" spans="1:6" ht="31.2" x14ac:dyDescent="0.3">
      <c r="A67" s="10" t="s">
        <v>21</v>
      </c>
      <c r="B67" s="11">
        <v>11</v>
      </c>
      <c r="C67" s="11" t="s">
        <v>142</v>
      </c>
      <c r="D67" s="72">
        <v>2055.3724300000003</v>
      </c>
      <c r="E67" s="68">
        <v>2807.21794</v>
      </c>
      <c r="F67" s="68">
        <v>751.84550999999965</v>
      </c>
    </row>
    <row r="68" spans="1:6" ht="15.6" x14ac:dyDescent="0.3">
      <c r="A68" s="3" t="s">
        <v>20</v>
      </c>
      <c r="B68" s="8">
        <v>11</v>
      </c>
      <c r="C68" s="8" t="s">
        <v>44</v>
      </c>
      <c r="D68" s="71">
        <v>1015.9773100000002</v>
      </c>
      <c r="E68" s="70">
        <v>1774.0172</v>
      </c>
      <c r="F68" s="70">
        <v>758.03988999999979</v>
      </c>
    </row>
    <row r="69" spans="1:6" ht="15.6" x14ac:dyDescent="0.3">
      <c r="A69" s="3" t="s">
        <v>19</v>
      </c>
      <c r="B69" s="8">
        <v>11</v>
      </c>
      <c r="C69" s="8" t="s">
        <v>29</v>
      </c>
      <c r="D69" s="71">
        <v>1023.99366</v>
      </c>
      <c r="E69" s="70">
        <v>1017.0704400000001</v>
      </c>
      <c r="F69" s="70">
        <v>-6.9232199999999011</v>
      </c>
    </row>
    <row r="70" spans="1:6" ht="31.2" x14ac:dyDescent="0.3">
      <c r="A70" s="3" t="s">
        <v>18</v>
      </c>
      <c r="B70" s="8">
        <v>11</v>
      </c>
      <c r="C70" s="8" t="s">
        <v>15</v>
      </c>
      <c r="D70" s="71">
        <v>15.40146</v>
      </c>
      <c r="E70" s="70">
        <v>16.130299999999998</v>
      </c>
      <c r="F70" s="70">
        <v>0.72883999999999816</v>
      </c>
    </row>
    <row r="71" spans="1:6" ht="31.2" x14ac:dyDescent="0.3">
      <c r="A71" s="10" t="s">
        <v>14</v>
      </c>
      <c r="B71" s="11">
        <v>12</v>
      </c>
      <c r="C71" s="11" t="s">
        <v>142</v>
      </c>
      <c r="D71" s="72">
        <v>377.26900000000001</v>
      </c>
      <c r="E71" s="68">
        <v>391.36375999999996</v>
      </c>
      <c r="F71" s="68">
        <v>14.094759999999951</v>
      </c>
    </row>
    <row r="72" spans="1:6" ht="18.600000000000001" customHeight="1" x14ac:dyDescent="0.3">
      <c r="A72" s="3" t="s">
        <v>13</v>
      </c>
      <c r="B72" s="8">
        <v>12</v>
      </c>
      <c r="C72" s="8" t="s">
        <v>108</v>
      </c>
      <c r="D72" s="71">
        <v>218.65540000000001</v>
      </c>
      <c r="E72" s="70">
        <v>231.96376999999998</v>
      </c>
      <c r="F72" s="70">
        <v>13.308369999999968</v>
      </c>
    </row>
    <row r="73" spans="1:6" ht="31.2" x14ac:dyDescent="0.3">
      <c r="A73" s="3" t="s">
        <v>12</v>
      </c>
      <c r="B73" s="8">
        <v>12</v>
      </c>
      <c r="C73" s="8" t="s">
        <v>44</v>
      </c>
      <c r="D73" s="71">
        <v>71.709600000000009</v>
      </c>
      <c r="E73" s="70">
        <v>70.166820000000001</v>
      </c>
      <c r="F73" s="70">
        <v>-1.5427800000000076</v>
      </c>
    </row>
    <row r="74" spans="1:6" ht="30" customHeight="1" x14ac:dyDescent="0.3">
      <c r="A74" s="3" t="s">
        <v>9</v>
      </c>
      <c r="B74" s="8">
        <v>12</v>
      </c>
      <c r="C74" s="8" t="s">
        <v>96</v>
      </c>
      <c r="D74" s="71">
        <v>86.903999999999996</v>
      </c>
      <c r="E74" s="70">
        <v>89.233170000000001</v>
      </c>
      <c r="F74" s="70">
        <v>2.3291700000000048</v>
      </c>
    </row>
    <row r="75" spans="1:6" ht="62.4" x14ac:dyDescent="0.3">
      <c r="A75" s="10" t="s">
        <v>7</v>
      </c>
      <c r="B75" s="11">
        <v>13</v>
      </c>
      <c r="C75" s="11" t="s">
        <v>142</v>
      </c>
      <c r="D75" s="72">
        <v>150</v>
      </c>
      <c r="E75" s="68">
        <v>394.29439999999994</v>
      </c>
      <c r="F75" s="68">
        <v>244.29439999999994</v>
      </c>
    </row>
    <row r="76" spans="1:6" ht="51.6" customHeight="1" x14ac:dyDescent="0.3">
      <c r="A76" s="3" t="s">
        <v>6</v>
      </c>
      <c r="B76" s="8">
        <v>13</v>
      </c>
      <c r="C76" s="8" t="s">
        <v>108</v>
      </c>
      <c r="D76" s="71">
        <v>150</v>
      </c>
      <c r="E76" s="70">
        <v>394.29439999999994</v>
      </c>
      <c r="F76" s="70">
        <v>244.29439999999994</v>
      </c>
    </row>
    <row r="77" spans="1:6" ht="111" customHeight="1" x14ac:dyDescent="0.3">
      <c r="A77" s="10" t="s">
        <v>5</v>
      </c>
      <c r="B77" s="11">
        <v>14</v>
      </c>
      <c r="C77" s="11" t="s">
        <v>142</v>
      </c>
      <c r="D77" s="72">
        <v>2355.7417300000002</v>
      </c>
      <c r="E77" s="68">
        <v>1973.1115199999999</v>
      </c>
      <c r="F77" s="68">
        <v>-382.63021000000026</v>
      </c>
    </row>
    <row r="78" spans="1:6" ht="78" customHeight="1" x14ac:dyDescent="0.3">
      <c r="A78" s="3" t="s">
        <v>4</v>
      </c>
      <c r="B78" s="8">
        <v>14</v>
      </c>
      <c r="C78" s="8" t="s">
        <v>108</v>
      </c>
      <c r="D78" s="71">
        <v>1070.3355200000001</v>
      </c>
      <c r="E78" s="70">
        <v>807.41552000000001</v>
      </c>
      <c r="F78" s="70">
        <v>-262.92000000000007</v>
      </c>
    </row>
    <row r="79" spans="1:6" ht="15.6" x14ac:dyDescent="0.3">
      <c r="A79" s="3" t="s">
        <v>3</v>
      </c>
      <c r="B79" s="8">
        <v>14</v>
      </c>
      <c r="C79" s="8" t="s">
        <v>44</v>
      </c>
      <c r="D79" s="71">
        <v>702.02599999999995</v>
      </c>
      <c r="E79" s="70">
        <v>600</v>
      </c>
      <c r="F79" s="70">
        <v>-102.02599999999995</v>
      </c>
    </row>
    <row r="80" spans="1:6" ht="31.2" x14ac:dyDescent="0.3">
      <c r="A80" s="3" t="s">
        <v>2</v>
      </c>
      <c r="B80" s="8">
        <v>14</v>
      </c>
      <c r="C80" s="8" t="s">
        <v>29</v>
      </c>
      <c r="D80" s="71">
        <v>583.38020999999992</v>
      </c>
      <c r="E80" s="70">
        <v>565.69600000000003</v>
      </c>
      <c r="F80" s="70">
        <v>-17.684209999999894</v>
      </c>
    </row>
    <row r="81" spans="1:6" ht="15.6" x14ac:dyDescent="0.3">
      <c r="A81" s="10" t="s">
        <v>0</v>
      </c>
      <c r="B81" s="13"/>
      <c r="C81" s="13"/>
      <c r="D81" s="73">
        <v>106198.91623000002</v>
      </c>
      <c r="E81" s="73">
        <v>104612.65130000001</v>
      </c>
      <c r="F81" s="73">
        <v>-1586.2649300000048</v>
      </c>
    </row>
  </sheetData>
  <mergeCells count="8">
    <mergeCell ref="E6:E7"/>
    <mergeCell ref="F6:F7"/>
    <mergeCell ref="E1:F1"/>
    <mergeCell ref="A3:F3"/>
    <mergeCell ref="A6:A7"/>
    <mergeCell ref="B6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46" zoomScaleNormal="100" workbookViewId="0">
      <selection activeCell="A4" sqref="A4"/>
    </sheetView>
  </sheetViews>
  <sheetFormatPr defaultColWidth="9.109375" defaultRowHeight="13.8" x14ac:dyDescent="0.25"/>
  <cols>
    <col min="1" max="1" width="4.6640625" style="5" customWidth="1"/>
    <col min="2" max="2" width="5.5546875" style="5" customWidth="1"/>
    <col min="3" max="3" width="24.44140625" style="5" customWidth="1"/>
    <col min="4" max="4" width="12.6640625" style="5" customWidth="1"/>
    <col min="5" max="5" width="8.6640625" style="5" customWidth="1"/>
    <col min="6" max="6" width="11.109375" style="5" customWidth="1"/>
    <col min="7" max="7" width="9.109375" style="5" customWidth="1"/>
    <col min="8" max="8" width="12.44140625" style="5" customWidth="1"/>
    <col min="9" max="16384" width="9.109375" style="5"/>
  </cols>
  <sheetData>
    <row r="1" spans="1:8" ht="14.4" x14ac:dyDescent="0.3">
      <c r="G1" s="79" t="s">
        <v>191</v>
      </c>
      <c r="H1" s="80"/>
    </row>
    <row r="2" spans="1:8" ht="15" x14ac:dyDescent="0.25">
      <c r="G2" s="64"/>
      <c r="H2" s="65"/>
    </row>
    <row r="3" spans="1:8" ht="33" customHeight="1" x14ac:dyDescent="0.3">
      <c r="A3" s="89" t="s">
        <v>346</v>
      </c>
      <c r="B3" s="90"/>
      <c r="C3" s="90"/>
      <c r="D3" s="90"/>
      <c r="E3" s="90"/>
      <c r="F3" s="90"/>
      <c r="G3" s="90"/>
      <c r="H3" s="90"/>
    </row>
    <row r="5" spans="1:8" x14ac:dyDescent="0.25">
      <c r="H5" s="5" t="s">
        <v>140</v>
      </c>
    </row>
    <row r="6" spans="1:8" ht="49.2" customHeight="1" x14ac:dyDescent="0.3">
      <c r="A6" s="91" t="s">
        <v>145</v>
      </c>
      <c r="B6" s="93" t="s">
        <v>146</v>
      </c>
      <c r="C6" s="95" t="s">
        <v>134</v>
      </c>
      <c r="D6" s="87" t="s">
        <v>137</v>
      </c>
      <c r="E6" s="88"/>
      <c r="F6" s="87" t="s">
        <v>133</v>
      </c>
      <c r="G6" s="88"/>
      <c r="H6" s="18" t="s">
        <v>138</v>
      </c>
    </row>
    <row r="7" spans="1:8" ht="31.95" customHeight="1" x14ac:dyDescent="0.25">
      <c r="A7" s="92"/>
      <c r="B7" s="94"/>
      <c r="C7" s="96"/>
      <c r="D7" s="18" t="s">
        <v>190</v>
      </c>
      <c r="E7" s="18" t="s">
        <v>189</v>
      </c>
      <c r="F7" s="18" t="s">
        <v>190</v>
      </c>
      <c r="G7" s="18" t="s">
        <v>189</v>
      </c>
      <c r="H7" s="18" t="s">
        <v>190</v>
      </c>
    </row>
    <row r="8" spans="1:8" ht="28.95" customHeight="1" x14ac:dyDescent="0.25">
      <c r="A8" s="15">
        <v>1</v>
      </c>
      <c r="B8" s="15">
        <v>751</v>
      </c>
      <c r="C8" s="14" t="s">
        <v>147</v>
      </c>
      <c r="D8" s="2">
        <v>603.06042000000002</v>
      </c>
      <c r="E8" s="2">
        <f>D8/106198.92*100</f>
        <v>0.56785927766497057</v>
      </c>
      <c r="F8" s="2">
        <v>607.25621000000001</v>
      </c>
      <c r="G8" s="2">
        <f>F8/104612.65*100</f>
        <v>0.58048066844688484</v>
      </c>
      <c r="H8" s="2">
        <f t="shared" ref="H8:H51" si="0">F8-D8</f>
        <v>4.1957899999999881</v>
      </c>
    </row>
    <row r="9" spans="1:8" ht="27.75" customHeight="1" x14ac:dyDescent="0.25">
      <c r="A9" s="15">
        <v>2</v>
      </c>
      <c r="B9" s="15">
        <v>752</v>
      </c>
      <c r="C9" s="14" t="s">
        <v>148</v>
      </c>
      <c r="D9" s="2">
        <v>3452.7529100000002</v>
      </c>
      <c r="E9" s="2">
        <f t="shared" ref="E9:E51" si="1">D9/106198.92*100</f>
        <v>3.2512128277764036</v>
      </c>
      <c r="F9" s="2">
        <v>4301.4078300000001</v>
      </c>
      <c r="G9" s="2">
        <f t="shared" ref="G9:G51" si="2">F9/104612.65*100</f>
        <v>4.1117473173655394</v>
      </c>
      <c r="H9" s="2">
        <f t="shared" si="0"/>
        <v>848.65491999999995</v>
      </c>
    </row>
    <row r="10" spans="1:8" ht="30" customHeight="1" x14ac:dyDescent="0.25">
      <c r="A10" s="15">
        <v>3</v>
      </c>
      <c r="B10" s="15">
        <v>753</v>
      </c>
      <c r="C10" s="14" t="s">
        <v>149</v>
      </c>
      <c r="D10" s="2">
        <v>533.74052000000006</v>
      </c>
      <c r="E10" s="2">
        <f t="shared" si="1"/>
        <v>0.50258563834735803</v>
      </c>
      <c r="F10" s="2">
        <v>574.98898999999994</v>
      </c>
      <c r="G10" s="2">
        <f t="shared" si="2"/>
        <v>0.54963619600497648</v>
      </c>
      <c r="H10" s="2">
        <f t="shared" si="0"/>
        <v>41.248469999999884</v>
      </c>
    </row>
    <row r="11" spans="1:8" ht="43.5" customHeight="1" x14ac:dyDescent="0.25">
      <c r="A11" s="15">
        <v>4</v>
      </c>
      <c r="B11" s="15">
        <v>754</v>
      </c>
      <c r="C11" s="14" t="s">
        <v>150</v>
      </c>
      <c r="D11" s="2">
        <v>15024.548480000001</v>
      </c>
      <c r="E11" s="2">
        <f t="shared" si="1"/>
        <v>14.147552988297809</v>
      </c>
      <c r="F11" s="2">
        <v>13628.325699999999</v>
      </c>
      <c r="G11" s="2">
        <f t="shared" si="2"/>
        <v>13.027416569602243</v>
      </c>
      <c r="H11" s="2">
        <f t="shared" si="0"/>
        <v>-1396.2227800000019</v>
      </c>
    </row>
    <row r="12" spans="1:8" ht="55.2" x14ac:dyDescent="0.25">
      <c r="A12" s="15">
        <v>5</v>
      </c>
      <c r="B12" s="15">
        <v>755</v>
      </c>
      <c r="C12" s="14" t="s">
        <v>151</v>
      </c>
      <c r="D12" s="2">
        <v>1067.5781899999999</v>
      </c>
      <c r="E12" s="2">
        <f t="shared" si="1"/>
        <v>1.0052627559677629</v>
      </c>
      <c r="F12" s="2">
        <v>1129.4706299999998</v>
      </c>
      <c r="G12" s="2">
        <f t="shared" si="2"/>
        <v>1.0796692656194062</v>
      </c>
      <c r="H12" s="2">
        <f t="shared" si="0"/>
        <v>61.892439999999851</v>
      </c>
    </row>
    <row r="13" spans="1:8" ht="27.6" x14ac:dyDescent="0.25">
      <c r="A13" s="15">
        <v>6</v>
      </c>
      <c r="B13" s="15">
        <v>756</v>
      </c>
      <c r="C13" s="14" t="s">
        <v>152</v>
      </c>
      <c r="D13" s="2">
        <v>76.412320000000008</v>
      </c>
      <c r="E13" s="2">
        <f t="shared" si="1"/>
        <v>7.1952068815765741E-2</v>
      </c>
      <c r="F13" s="2">
        <v>82.402820000000006</v>
      </c>
      <c r="G13" s="2">
        <f t="shared" si="2"/>
        <v>7.8769460481117728E-2</v>
      </c>
      <c r="H13" s="2">
        <f t="shared" si="0"/>
        <v>5.9904999999999973</v>
      </c>
    </row>
    <row r="14" spans="1:8" ht="41.4" x14ac:dyDescent="0.25">
      <c r="A14" s="15">
        <v>7</v>
      </c>
      <c r="B14" s="15">
        <v>757</v>
      </c>
      <c r="C14" s="14" t="s">
        <v>120</v>
      </c>
      <c r="D14" s="2">
        <v>21.078679999999999</v>
      </c>
      <c r="E14" s="2">
        <f t="shared" si="1"/>
        <v>1.9848299775553271E-2</v>
      </c>
      <c r="F14" s="2">
        <v>22.81129</v>
      </c>
      <c r="G14" s="2">
        <f t="shared" si="2"/>
        <v>2.1805479547645529E-2</v>
      </c>
      <c r="H14" s="2">
        <f t="shared" si="0"/>
        <v>1.7326100000000011</v>
      </c>
    </row>
    <row r="15" spans="1:8" ht="55.2" x14ac:dyDescent="0.25">
      <c r="A15" s="15">
        <v>8</v>
      </c>
      <c r="B15" s="15">
        <v>758</v>
      </c>
      <c r="C15" s="14" t="s">
        <v>153</v>
      </c>
      <c r="D15" s="2">
        <v>2092.9550300000001</v>
      </c>
      <c r="E15" s="2">
        <f t="shared" si="1"/>
        <v>1.9707874901176019</v>
      </c>
      <c r="F15" s="2">
        <v>1461.02901</v>
      </c>
      <c r="G15" s="2">
        <f t="shared" si="2"/>
        <v>1.3966083547257431</v>
      </c>
      <c r="H15" s="2">
        <f t="shared" si="0"/>
        <v>-631.92602000000011</v>
      </c>
    </row>
    <row r="16" spans="1:8" ht="28.2" customHeight="1" x14ac:dyDescent="0.25">
      <c r="A16" s="15">
        <v>9</v>
      </c>
      <c r="B16" s="15">
        <v>759</v>
      </c>
      <c r="C16" s="14" t="s">
        <v>154</v>
      </c>
      <c r="D16" s="2">
        <v>21059.430100000001</v>
      </c>
      <c r="E16" s="2">
        <f t="shared" si="1"/>
        <v>19.830173508355831</v>
      </c>
      <c r="F16" s="2">
        <v>24016.001350000002</v>
      </c>
      <c r="G16" s="2">
        <f t="shared" si="2"/>
        <v>22.957071969785684</v>
      </c>
      <c r="H16" s="2">
        <f t="shared" si="0"/>
        <v>2956.5712500000009</v>
      </c>
    </row>
    <row r="17" spans="1:8" ht="42.6" customHeight="1" x14ac:dyDescent="0.25">
      <c r="A17" s="15">
        <v>10</v>
      </c>
      <c r="B17" s="15">
        <v>760</v>
      </c>
      <c r="C17" s="14" t="s">
        <v>155</v>
      </c>
      <c r="D17" s="2">
        <v>16270.32143</v>
      </c>
      <c r="E17" s="2">
        <f t="shared" si="1"/>
        <v>15.320609126721815</v>
      </c>
      <c r="F17" s="2">
        <v>16756.026449999998</v>
      </c>
      <c r="G17" s="2">
        <f t="shared" si="2"/>
        <v>16.017208674094384</v>
      </c>
      <c r="H17" s="2">
        <f t="shared" si="0"/>
        <v>485.7050199999976</v>
      </c>
    </row>
    <row r="18" spans="1:8" ht="41.4" x14ac:dyDescent="0.25">
      <c r="A18" s="15">
        <v>11</v>
      </c>
      <c r="B18" s="15">
        <v>761</v>
      </c>
      <c r="C18" s="14" t="s">
        <v>156</v>
      </c>
      <c r="D18" s="2">
        <v>20263.71931</v>
      </c>
      <c r="E18" s="2">
        <f t="shared" si="1"/>
        <v>19.08090902431023</v>
      </c>
      <c r="F18" s="2">
        <v>19108.485710000001</v>
      </c>
      <c r="G18" s="2">
        <f t="shared" si="2"/>
        <v>18.265941747962604</v>
      </c>
      <c r="H18" s="2">
        <f t="shared" si="0"/>
        <v>-1155.2335999999996</v>
      </c>
    </row>
    <row r="19" spans="1:8" ht="29.4" customHeight="1" x14ac:dyDescent="0.25">
      <c r="A19" s="15">
        <v>12</v>
      </c>
      <c r="B19" s="15">
        <v>762</v>
      </c>
      <c r="C19" s="14" t="s">
        <v>157</v>
      </c>
      <c r="D19" s="2">
        <v>48.650400000000005</v>
      </c>
      <c r="E19" s="2">
        <f t="shared" si="1"/>
        <v>4.581063536239352E-2</v>
      </c>
      <c r="F19" s="2">
        <v>54.963809999999995</v>
      </c>
      <c r="G19" s="2">
        <f t="shared" si="2"/>
        <v>5.2540309417646903E-2</v>
      </c>
      <c r="H19" s="2">
        <f t="shared" si="0"/>
        <v>6.3134099999999904</v>
      </c>
    </row>
    <row r="20" spans="1:8" ht="41.4" x14ac:dyDescent="0.25">
      <c r="A20" s="15">
        <v>13</v>
      </c>
      <c r="B20" s="15">
        <v>763</v>
      </c>
      <c r="C20" s="14" t="s">
        <v>158</v>
      </c>
      <c r="D20" s="2">
        <v>725.43308999999999</v>
      </c>
      <c r="E20" s="2">
        <f t="shared" si="1"/>
        <v>0.68308895231702926</v>
      </c>
      <c r="F20" s="2">
        <v>458.35669999999999</v>
      </c>
      <c r="G20" s="2">
        <f t="shared" si="2"/>
        <v>0.43814653390388258</v>
      </c>
      <c r="H20" s="2">
        <f t="shared" si="0"/>
        <v>-267.07639</v>
      </c>
    </row>
    <row r="21" spans="1:8" ht="43.95" customHeight="1" x14ac:dyDescent="0.25">
      <c r="A21" s="15">
        <v>14</v>
      </c>
      <c r="B21" s="15">
        <v>764</v>
      </c>
      <c r="C21" s="14" t="s">
        <v>159</v>
      </c>
      <c r="D21" s="2">
        <v>1972.4366</v>
      </c>
      <c r="E21" s="2">
        <f t="shared" si="1"/>
        <v>1.8573038219221061</v>
      </c>
      <c r="F21" s="2">
        <v>2140.2879400000002</v>
      </c>
      <c r="G21" s="2">
        <f t="shared" si="2"/>
        <v>2.0459169517262019</v>
      </c>
      <c r="H21" s="2">
        <f t="shared" si="0"/>
        <v>167.85134000000016</v>
      </c>
    </row>
    <row r="22" spans="1:8" ht="31.5" customHeight="1" x14ac:dyDescent="0.25">
      <c r="A22" s="15">
        <v>15</v>
      </c>
      <c r="B22" s="15">
        <v>765</v>
      </c>
      <c r="C22" s="14" t="s">
        <v>160</v>
      </c>
      <c r="D22" s="2">
        <v>1413.16282</v>
      </c>
      <c r="E22" s="2">
        <f t="shared" si="1"/>
        <v>1.3306753213686164</v>
      </c>
      <c r="F22" s="2">
        <v>1237.3945000000001</v>
      </c>
      <c r="G22" s="2">
        <f t="shared" si="2"/>
        <v>1.1828344851220194</v>
      </c>
      <c r="H22" s="2">
        <f t="shared" si="0"/>
        <v>-175.7683199999999</v>
      </c>
    </row>
    <row r="23" spans="1:8" ht="40.200000000000003" customHeight="1" x14ac:dyDescent="0.25">
      <c r="A23" s="15">
        <v>16</v>
      </c>
      <c r="B23" s="15">
        <v>766</v>
      </c>
      <c r="C23" s="14" t="s">
        <v>161</v>
      </c>
      <c r="D23" s="2">
        <v>192.63751000000002</v>
      </c>
      <c r="E23" s="2">
        <f t="shared" si="1"/>
        <v>0.18139309702961201</v>
      </c>
      <c r="F23" s="2">
        <v>191.67959999999999</v>
      </c>
      <c r="G23" s="2">
        <f t="shared" si="2"/>
        <v>0.18322793658319525</v>
      </c>
      <c r="H23" s="2">
        <f t="shared" si="0"/>
        <v>-0.95791000000002668</v>
      </c>
    </row>
    <row r="24" spans="1:8" ht="27.6" x14ac:dyDescent="0.25">
      <c r="A24" s="15">
        <v>17</v>
      </c>
      <c r="B24" s="15">
        <v>767</v>
      </c>
      <c r="C24" s="14" t="s">
        <v>162</v>
      </c>
      <c r="D24" s="2">
        <v>822.58495999999991</v>
      </c>
      <c r="E24" s="2">
        <f t="shared" si="1"/>
        <v>0.77456998621078255</v>
      </c>
      <c r="F24" s="2">
        <v>192.52654000000001</v>
      </c>
      <c r="G24" s="2">
        <f t="shared" si="2"/>
        <v>0.18403753274580084</v>
      </c>
      <c r="H24" s="2">
        <f t="shared" si="0"/>
        <v>-630.05841999999984</v>
      </c>
    </row>
    <row r="25" spans="1:8" ht="55.8" customHeight="1" x14ac:dyDescent="0.25">
      <c r="A25" s="15">
        <v>18</v>
      </c>
      <c r="B25" s="15">
        <v>768</v>
      </c>
      <c r="C25" s="14" t="s">
        <v>163</v>
      </c>
      <c r="D25" s="2">
        <v>11325.282300000001</v>
      </c>
      <c r="E25" s="2">
        <f t="shared" si="1"/>
        <v>10.664216076773663</v>
      </c>
      <c r="F25" s="2">
        <v>9170.2831800000004</v>
      </c>
      <c r="G25" s="2">
        <f t="shared" si="2"/>
        <v>8.7659410023548787</v>
      </c>
      <c r="H25" s="2">
        <f t="shared" si="0"/>
        <v>-2154.9991200000004</v>
      </c>
    </row>
    <row r="26" spans="1:8" ht="26.4" customHeight="1" x14ac:dyDescent="0.25">
      <c r="A26" s="15">
        <v>19</v>
      </c>
      <c r="B26" s="15">
        <v>769</v>
      </c>
      <c r="C26" s="14" t="s">
        <v>164</v>
      </c>
      <c r="D26" s="2">
        <v>1564.2715499999999</v>
      </c>
      <c r="E26" s="2">
        <f t="shared" si="1"/>
        <v>1.472963708105506</v>
      </c>
      <c r="F26" s="2">
        <v>1500.4255500000002</v>
      </c>
      <c r="G26" s="2">
        <f t="shared" si="2"/>
        <v>1.4342677964854156</v>
      </c>
      <c r="H26" s="2">
        <f t="shared" si="0"/>
        <v>-63.845999999999776</v>
      </c>
    </row>
    <row r="27" spans="1:8" ht="27.6" x14ac:dyDescent="0.25">
      <c r="A27" s="15">
        <v>20</v>
      </c>
      <c r="B27" s="15">
        <v>770</v>
      </c>
      <c r="C27" s="14" t="s">
        <v>165</v>
      </c>
      <c r="D27" s="2">
        <v>44.002290000000002</v>
      </c>
      <c r="E27" s="2">
        <f t="shared" si="1"/>
        <v>4.1433839440175098E-2</v>
      </c>
      <c r="F27" s="2">
        <v>45.830709999999996</v>
      </c>
      <c r="G27" s="2">
        <f t="shared" si="2"/>
        <v>4.3809912089981466E-2</v>
      </c>
      <c r="H27" s="2">
        <f t="shared" si="0"/>
        <v>1.8284199999999942</v>
      </c>
    </row>
    <row r="28" spans="1:8" ht="55.2" x14ac:dyDescent="0.25">
      <c r="A28" s="15">
        <v>21</v>
      </c>
      <c r="B28" s="15">
        <v>771</v>
      </c>
      <c r="C28" s="14" t="s">
        <v>166</v>
      </c>
      <c r="D28" s="2">
        <v>397.97305</v>
      </c>
      <c r="E28" s="2">
        <f t="shared" si="1"/>
        <v>0.37474302940180559</v>
      </c>
      <c r="F28" s="2">
        <v>408.08512000000002</v>
      </c>
      <c r="G28" s="2">
        <f t="shared" si="2"/>
        <v>0.39009156158456937</v>
      </c>
      <c r="H28" s="2">
        <f t="shared" si="0"/>
        <v>10.112070000000017</v>
      </c>
    </row>
    <row r="29" spans="1:8" ht="67.2" customHeight="1" x14ac:dyDescent="0.25">
      <c r="A29" s="15">
        <v>22</v>
      </c>
      <c r="B29" s="15">
        <v>772</v>
      </c>
      <c r="C29" s="14" t="s">
        <v>167</v>
      </c>
      <c r="D29" s="2">
        <v>38.696120000000001</v>
      </c>
      <c r="E29" s="2">
        <f t="shared" si="1"/>
        <v>3.6437395031889211E-2</v>
      </c>
      <c r="F29" s="2">
        <v>40.10219</v>
      </c>
      <c r="G29" s="2">
        <f t="shared" si="2"/>
        <v>3.833397777419844E-2</v>
      </c>
      <c r="H29" s="2">
        <f t="shared" si="0"/>
        <v>1.4060699999999997</v>
      </c>
    </row>
    <row r="30" spans="1:8" ht="41.4" x14ac:dyDescent="0.25">
      <c r="A30" s="15">
        <v>23</v>
      </c>
      <c r="B30" s="15">
        <v>774</v>
      </c>
      <c r="C30" s="14" t="s">
        <v>168</v>
      </c>
      <c r="D30" s="2">
        <v>383.25644</v>
      </c>
      <c r="E30" s="2">
        <f t="shared" si="1"/>
        <v>0.36088544026624753</v>
      </c>
      <c r="F30" s="2">
        <v>427.33186999999998</v>
      </c>
      <c r="G30" s="2">
        <f t="shared" si="2"/>
        <v>0.40848967118221363</v>
      </c>
      <c r="H30" s="2">
        <f t="shared" si="0"/>
        <v>44.075429999999983</v>
      </c>
    </row>
    <row r="31" spans="1:8" ht="41.4" x14ac:dyDescent="0.25">
      <c r="A31" s="15">
        <v>24</v>
      </c>
      <c r="B31" s="15">
        <v>775</v>
      </c>
      <c r="C31" s="14" t="s">
        <v>169</v>
      </c>
      <c r="D31" s="2">
        <v>2667.7677999999996</v>
      </c>
      <c r="E31" s="2">
        <f t="shared" si="1"/>
        <v>2.5120479567965472</v>
      </c>
      <c r="F31" s="2">
        <v>3231.26683</v>
      </c>
      <c r="G31" s="2">
        <f t="shared" si="2"/>
        <v>3.0887916805472382</v>
      </c>
      <c r="H31" s="2">
        <f t="shared" si="0"/>
        <v>563.4990300000004</v>
      </c>
    </row>
    <row r="32" spans="1:8" ht="45" customHeight="1" x14ac:dyDescent="0.25">
      <c r="A32" s="15">
        <v>25</v>
      </c>
      <c r="B32" s="15">
        <v>776</v>
      </c>
      <c r="C32" s="14" t="s">
        <v>170</v>
      </c>
      <c r="D32" s="2">
        <v>203.94179</v>
      </c>
      <c r="E32" s="2">
        <f t="shared" si="1"/>
        <v>0.19203753672824544</v>
      </c>
      <c r="F32" s="2">
        <v>231.61504000000002</v>
      </c>
      <c r="G32" s="2">
        <f t="shared" si="2"/>
        <v>0.22140251680843573</v>
      </c>
      <c r="H32" s="2">
        <f t="shared" si="0"/>
        <v>27.673250000000024</v>
      </c>
    </row>
    <row r="33" spans="1:8" ht="86.25" customHeight="1" x14ac:dyDescent="0.25">
      <c r="A33" s="15">
        <v>26</v>
      </c>
      <c r="B33" s="15">
        <v>778</v>
      </c>
      <c r="C33" s="14" t="s">
        <v>171</v>
      </c>
      <c r="D33" s="2">
        <v>21.771799999999999</v>
      </c>
      <c r="E33" s="2">
        <f t="shared" si="1"/>
        <v>2.0500961780025636E-2</v>
      </c>
      <c r="F33" s="2">
        <v>24.772349999999999</v>
      </c>
      <c r="G33" s="2">
        <f t="shared" si="2"/>
        <v>2.3680071195978689E-2</v>
      </c>
      <c r="H33" s="2">
        <f t="shared" si="0"/>
        <v>3.0005500000000005</v>
      </c>
    </row>
    <row r="34" spans="1:8" ht="54" customHeight="1" x14ac:dyDescent="0.25">
      <c r="A34" s="15">
        <v>27</v>
      </c>
      <c r="B34" s="15">
        <v>779</v>
      </c>
      <c r="C34" s="14" t="s">
        <v>172</v>
      </c>
      <c r="D34" s="2">
        <v>2072.7314799999999</v>
      </c>
      <c r="E34" s="2">
        <f t="shared" si="1"/>
        <v>1.9517444056869881</v>
      </c>
      <c r="F34" s="2">
        <v>1995.8452</v>
      </c>
      <c r="G34" s="2">
        <f t="shared" si="2"/>
        <v>1.907843076339238</v>
      </c>
      <c r="H34" s="2">
        <f t="shared" si="0"/>
        <v>-76.886279999999942</v>
      </c>
    </row>
    <row r="35" spans="1:8" ht="27" customHeight="1" x14ac:dyDescent="0.25">
      <c r="A35" s="15">
        <v>28</v>
      </c>
      <c r="B35" s="15">
        <v>780</v>
      </c>
      <c r="C35" s="14" t="s">
        <v>173</v>
      </c>
      <c r="D35" s="2">
        <v>52.715669999999996</v>
      </c>
      <c r="E35" s="2">
        <f t="shared" si="1"/>
        <v>4.9638612144078303E-2</v>
      </c>
      <c r="F35" s="2">
        <v>55.514489999999995</v>
      </c>
      <c r="G35" s="2">
        <f t="shared" si="2"/>
        <v>5.3066708471681004E-2</v>
      </c>
      <c r="H35" s="2">
        <f t="shared" si="0"/>
        <v>2.7988199999999992</v>
      </c>
    </row>
    <row r="36" spans="1:8" ht="82.2" customHeight="1" x14ac:dyDescent="0.25">
      <c r="A36" s="15">
        <v>29</v>
      </c>
      <c r="B36" s="15">
        <v>782</v>
      </c>
      <c r="C36" s="14" t="s">
        <v>174</v>
      </c>
      <c r="D36" s="2">
        <v>93.820880000000002</v>
      </c>
      <c r="E36" s="2">
        <f t="shared" si="1"/>
        <v>8.834447657283144E-2</v>
      </c>
      <c r="F36" s="2">
        <v>76.499920000000003</v>
      </c>
      <c r="G36" s="2">
        <f t="shared" si="2"/>
        <v>7.3126835043371918E-2</v>
      </c>
      <c r="H36" s="2">
        <f t="shared" si="0"/>
        <v>-17.320959999999999</v>
      </c>
    </row>
    <row r="37" spans="1:8" ht="54" customHeight="1" x14ac:dyDescent="0.25">
      <c r="A37" s="15">
        <v>30</v>
      </c>
      <c r="B37" s="15">
        <v>783</v>
      </c>
      <c r="C37" s="14" t="s">
        <v>175</v>
      </c>
      <c r="D37" s="2">
        <v>89.764769999999999</v>
      </c>
      <c r="E37" s="2">
        <f t="shared" si="1"/>
        <v>8.45251251142667E-2</v>
      </c>
      <c r="F37" s="2">
        <v>79.040559999999999</v>
      </c>
      <c r="G37" s="2">
        <f t="shared" si="2"/>
        <v>7.5555451467867421E-2</v>
      </c>
      <c r="H37" s="2">
        <f t="shared" si="0"/>
        <v>-10.724209999999999</v>
      </c>
    </row>
    <row r="38" spans="1:8" ht="57" customHeight="1" x14ac:dyDescent="0.25">
      <c r="A38" s="15">
        <v>31</v>
      </c>
      <c r="B38" s="15">
        <v>784</v>
      </c>
      <c r="C38" s="14" t="s">
        <v>176</v>
      </c>
      <c r="D38" s="2">
        <v>249.92823000000001</v>
      </c>
      <c r="E38" s="2">
        <f t="shared" si="1"/>
        <v>0.23533970966936388</v>
      </c>
      <c r="F38" s="2">
        <v>119.70778999999999</v>
      </c>
      <c r="G38" s="2">
        <f t="shared" si="2"/>
        <v>0.11442955512550344</v>
      </c>
      <c r="H38" s="2">
        <f t="shared" si="0"/>
        <v>-130.22044000000002</v>
      </c>
    </row>
    <row r="39" spans="1:8" ht="126.6" customHeight="1" x14ac:dyDescent="0.25">
      <c r="A39" s="15">
        <v>32</v>
      </c>
      <c r="B39" s="15">
        <v>785</v>
      </c>
      <c r="C39" s="14" t="s">
        <v>177</v>
      </c>
      <c r="D39" s="2">
        <v>695.58473000000004</v>
      </c>
      <c r="E39" s="2">
        <f t="shared" si="1"/>
        <v>0.65498286611577605</v>
      </c>
      <c r="F39" s="2">
        <v>704.23577</v>
      </c>
      <c r="G39" s="2">
        <f t="shared" si="2"/>
        <v>0.67318414168840968</v>
      </c>
      <c r="H39" s="2">
        <f t="shared" si="0"/>
        <v>8.6510399999999663</v>
      </c>
    </row>
    <row r="40" spans="1:8" ht="55.2" x14ac:dyDescent="0.25">
      <c r="A40" s="15">
        <v>33</v>
      </c>
      <c r="B40" s="15">
        <v>786</v>
      </c>
      <c r="C40" s="14" t="s">
        <v>119</v>
      </c>
      <c r="D40" s="2">
        <v>13.47894</v>
      </c>
      <c r="E40" s="2">
        <f t="shared" si="1"/>
        <v>1.2692162971148861E-2</v>
      </c>
      <c r="F40" s="2">
        <v>14.518510000000001</v>
      </c>
      <c r="G40" s="2">
        <f t="shared" si="2"/>
        <v>1.3878350275994348E-2</v>
      </c>
      <c r="H40" s="2">
        <f t="shared" si="0"/>
        <v>1.0395700000000012</v>
      </c>
    </row>
    <row r="41" spans="1:8" ht="29.25" customHeight="1" x14ac:dyDescent="0.25">
      <c r="A41" s="15">
        <v>34</v>
      </c>
      <c r="B41" s="15">
        <v>787</v>
      </c>
      <c r="C41" s="14" t="s">
        <v>178</v>
      </c>
      <c r="D41" s="2">
        <v>250.13399999999999</v>
      </c>
      <c r="E41" s="2">
        <f t="shared" si="1"/>
        <v>0.23553346870194158</v>
      </c>
      <c r="F41" s="2">
        <v>170.39479999999998</v>
      </c>
      <c r="G41" s="2">
        <f t="shared" si="2"/>
        <v>0.1628816400311052</v>
      </c>
      <c r="H41" s="2">
        <f t="shared" si="0"/>
        <v>-79.739200000000011</v>
      </c>
    </row>
    <row r="42" spans="1:8" ht="41.4" x14ac:dyDescent="0.25">
      <c r="A42" s="15">
        <v>35</v>
      </c>
      <c r="B42" s="15">
        <v>789</v>
      </c>
      <c r="C42" s="14" t="s">
        <v>179</v>
      </c>
      <c r="D42" s="2">
        <v>93.331429999999997</v>
      </c>
      <c r="E42" s="2">
        <f t="shared" si="1"/>
        <v>8.7883596179697501E-2</v>
      </c>
      <c r="F42" s="2">
        <v>95.055419999999998</v>
      </c>
      <c r="G42" s="2">
        <f t="shared" si="2"/>
        <v>9.0864173692187314E-2</v>
      </c>
      <c r="H42" s="2">
        <f t="shared" si="0"/>
        <v>1.7239900000000006</v>
      </c>
    </row>
    <row r="43" spans="1:8" ht="55.5" customHeight="1" x14ac:dyDescent="0.25">
      <c r="A43" s="15">
        <v>36</v>
      </c>
      <c r="B43" s="15">
        <v>790</v>
      </c>
      <c r="C43" s="14" t="s">
        <v>180</v>
      </c>
      <c r="D43" s="2">
        <v>103.94505000000001</v>
      </c>
      <c r="E43" s="2">
        <f t="shared" si="1"/>
        <v>9.7877690281596083E-2</v>
      </c>
      <c r="F43" s="2">
        <v>88.336149999999989</v>
      </c>
      <c r="G43" s="2">
        <f t="shared" si="2"/>
        <v>8.4441174179222103E-2</v>
      </c>
      <c r="H43" s="2">
        <f t="shared" si="0"/>
        <v>-15.60890000000002</v>
      </c>
    </row>
    <row r="44" spans="1:8" ht="55.2" x14ac:dyDescent="0.25">
      <c r="A44" s="15">
        <v>37</v>
      </c>
      <c r="B44" s="15">
        <v>793</v>
      </c>
      <c r="C44" s="14" t="s">
        <v>181</v>
      </c>
      <c r="D44" s="2">
        <v>37.353209999999997</v>
      </c>
      <c r="E44" s="2">
        <f t="shared" si="1"/>
        <v>3.5172871814515623E-2</v>
      </c>
      <c r="F44" s="2">
        <v>30.591540000000002</v>
      </c>
      <c r="G44" s="2">
        <f t="shared" si="2"/>
        <v>2.9242677630286588E-2</v>
      </c>
      <c r="H44" s="2">
        <f t="shared" si="0"/>
        <v>-6.7616699999999952</v>
      </c>
    </row>
    <row r="45" spans="1:8" ht="41.4" x14ac:dyDescent="0.25">
      <c r="A45" s="15">
        <v>38</v>
      </c>
      <c r="B45" s="15">
        <v>794</v>
      </c>
      <c r="C45" s="14" t="s">
        <v>182</v>
      </c>
      <c r="D45" s="2">
        <v>15.414149999999999</v>
      </c>
      <c r="E45" s="2">
        <f t="shared" si="1"/>
        <v>1.4514413140924597E-2</v>
      </c>
      <c r="F45" s="2">
        <v>16.167149999999999</v>
      </c>
      <c r="G45" s="2">
        <f t="shared" si="2"/>
        <v>1.5454297353140372E-2</v>
      </c>
      <c r="H45" s="2">
        <f t="shared" si="0"/>
        <v>0.75300000000000011</v>
      </c>
    </row>
    <row r="46" spans="1:8" ht="41.4" x14ac:dyDescent="0.25">
      <c r="A46" s="15">
        <v>39</v>
      </c>
      <c r="B46" s="15">
        <v>795</v>
      </c>
      <c r="C46" s="14" t="s">
        <v>183</v>
      </c>
      <c r="D46" s="2">
        <v>47.317929999999997</v>
      </c>
      <c r="E46" s="2">
        <f t="shared" si="1"/>
        <v>4.455594275346679E-2</v>
      </c>
      <c r="F46" s="2">
        <v>49.447830000000003</v>
      </c>
      <c r="G46" s="2">
        <f t="shared" si="2"/>
        <v>4.7267543647924036E-2</v>
      </c>
      <c r="H46" s="2">
        <f t="shared" si="0"/>
        <v>2.1299000000000063</v>
      </c>
    </row>
    <row r="47" spans="1:8" ht="39.6" customHeight="1" x14ac:dyDescent="0.25">
      <c r="A47" s="15">
        <v>40</v>
      </c>
      <c r="B47" s="15">
        <v>796</v>
      </c>
      <c r="C47" s="14" t="s">
        <v>184</v>
      </c>
      <c r="D47" s="2">
        <v>20.421880000000002</v>
      </c>
      <c r="E47" s="2">
        <f t="shared" si="1"/>
        <v>1.9229837742229396E-2</v>
      </c>
      <c r="F47" s="2">
        <v>21.373759999999997</v>
      </c>
      <c r="G47" s="2">
        <f t="shared" si="2"/>
        <v>2.0431334069063348E-2</v>
      </c>
      <c r="H47" s="2">
        <f t="shared" si="0"/>
        <v>0.95187999999999562</v>
      </c>
    </row>
    <row r="48" spans="1:8" ht="97.95" customHeight="1" x14ac:dyDescent="0.25">
      <c r="A48" s="15">
        <v>41</v>
      </c>
      <c r="B48" s="15">
        <v>797</v>
      </c>
      <c r="C48" s="14" t="s">
        <v>185</v>
      </c>
      <c r="D48" s="2">
        <v>29.00113</v>
      </c>
      <c r="E48" s="2">
        <f t="shared" si="1"/>
        <v>2.7308309726690252E-2</v>
      </c>
      <c r="F48" s="2">
        <v>25.084049999999998</v>
      </c>
      <c r="G48" s="2">
        <f t="shared" si="2"/>
        <v>2.3978027513880968E-2</v>
      </c>
      <c r="H48" s="2">
        <f t="shared" si="0"/>
        <v>-3.9170800000000021</v>
      </c>
    </row>
    <row r="49" spans="1:8" ht="43.5" customHeight="1" x14ac:dyDescent="0.25">
      <c r="A49" s="15">
        <v>42</v>
      </c>
      <c r="B49" s="15">
        <v>798</v>
      </c>
      <c r="C49" s="14" t="s">
        <v>186</v>
      </c>
      <c r="D49" s="2">
        <v>14.329709999999999</v>
      </c>
      <c r="E49" s="2">
        <f t="shared" si="1"/>
        <v>1.3493272812943859E-2</v>
      </c>
      <c r="F49" s="2">
        <v>15.201799999999999</v>
      </c>
      <c r="G49" s="2">
        <f t="shared" si="2"/>
        <v>1.4531512202396174E-2</v>
      </c>
      <c r="H49" s="2">
        <f t="shared" si="0"/>
        <v>0.87209000000000003</v>
      </c>
    </row>
    <row r="50" spans="1:8" ht="58.5" customHeight="1" x14ac:dyDescent="0.25">
      <c r="A50" s="15">
        <v>43</v>
      </c>
      <c r="B50" s="15">
        <v>799</v>
      </c>
      <c r="C50" s="14" t="s">
        <v>187</v>
      </c>
      <c r="D50" s="2">
        <v>32.177129999999998</v>
      </c>
      <c r="E50" s="2">
        <f t="shared" si="1"/>
        <v>3.0298923943859319E-2</v>
      </c>
      <c r="F50" s="2">
        <v>12.50864</v>
      </c>
      <c r="G50" s="2">
        <f t="shared" si="2"/>
        <v>1.1957100790391985E-2</v>
      </c>
      <c r="H50" s="2">
        <f t="shared" si="0"/>
        <v>-19.668489999999998</v>
      </c>
    </row>
    <row r="51" spans="1:8" x14ac:dyDescent="0.25">
      <c r="A51" s="15"/>
      <c r="B51" s="15"/>
      <c r="C51" s="16" t="s">
        <v>188</v>
      </c>
      <c r="D51" s="17">
        <v>106198.91623000002</v>
      </c>
      <c r="E51" s="17">
        <f t="shared" si="1"/>
        <v>99.999996450058077</v>
      </c>
      <c r="F51" s="17">
        <v>104612.65130000004</v>
      </c>
      <c r="G51" s="17">
        <f t="shared" si="2"/>
        <v>100.00000124267959</v>
      </c>
      <c r="H51" s="17">
        <f t="shared" si="0"/>
        <v>-1586.2649299999757</v>
      </c>
    </row>
  </sheetData>
  <mergeCells count="7">
    <mergeCell ref="D6:E6"/>
    <mergeCell ref="F6:G6"/>
    <mergeCell ref="G1:H1"/>
    <mergeCell ref="A3:H3"/>
    <mergeCell ref="A6:A7"/>
    <mergeCell ref="B6:B7"/>
    <mergeCell ref="C6:C7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zoomScale="88" zoomScaleNormal="88" workbookViewId="0">
      <selection activeCell="L9" sqref="L9"/>
    </sheetView>
  </sheetViews>
  <sheetFormatPr defaultRowHeight="14.4" x14ac:dyDescent="0.3"/>
  <cols>
    <col min="1" max="1" width="46.33203125" customWidth="1"/>
    <col min="3" max="4" width="13.44140625" customWidth="1"/>
    <col min="5" max="5" width="15" customWidth="1"/>
    <col min="6" max="6" width="12.44140625" bestFit="1" customWidth="1"/>
    <col min="7" max="7" width="11.44140625" customWidth="1"/>
  </cols>
  <sheetData>
    <row r="1" spans="1:7" x14ac:dyDescent="0.3">
      <c r="E1" s="74" t="s">
        <v>256</v>
      </c>
    </row>
    <row r="2" spans="1:7" ht="15" x14ac:dyDescent="0.25">
      <c r="E2" s="64"/>
    </row>
    <row r="3" spans="1:7" ht="39" customHeight="1" x14ac:dyDescent="0.3">
      <c r="A3" s="97" t="s">
        <v>347</v>
      </c>
      <c r="B3" s="97"/>
      <c r="C3" s="97"/>
      <c r="D3" s="97"/>
      <c r="E3" s="97"/>
      <c r="F3" s="29"/>
      <c r="G3" s="29"/>
    </row>
    <row r="5" spans="1:7" x14ac:dyDescent="0.3">
      <c r="E5" s="5" t="s">
        <v>193</v>
      </c>
    </row>
    <row r="6" spans="1:7" x14ac:dyDescent="0.3">
      <c r="A6" s="100" t="s">
        <v>134</v>
      </c>
      <c r="B6" s="98" t="s">
        <v>194</v>
      </c>
      <c r="C6" s="102" t="s">
        <v>137</v>
      </c>
      <c r="D6" s="102" t="s">
        <v>133</v>
      </c>
      <c r="E6" s="102" t="s">
        <v>195</v>
      </c>
    </row>
    <row r="7" spans="1:7" ht="58.95" customHeight="1" x14ac:dyDescent="0.3">
      <c r="A7" s="101"/>
      <c r="B7" s="99"/>
      <c r="C7" s="103"/>
      <c r="D7" s="104"/>
      <c r="E7" s="103"/>
    </row>
    <row r="8" spans="1:7" x14ac:dyDescent="0.3">
      <c r="A8" s="35" t="s">
        <v>196</v>
      </c>
      <c r="B8" s="36" t="s">
        <v>197</v>
      </c>
      <c r="C8" s="37">
        <v>101987658.366</v>
      </c>
      <c r="D8" s="37">
        <v>100243271.90000001</v>
      </c>
      <c r="E8" s="37">
        <f>E9+E18+E35+E57+E69+E85+E107+E121+E136+E145+E156+E170+E179+E187+E206+E211+E214+E226+E257+E247</f>
        <v>-1744386.4660000026</v>
      </c>
      <c r="F8" s="1"/>
    </row>
    <row r="9" spans="1:7" ht="26.4" x14ac:dyDescent="0.3">
      <c r="A9" s="30" t="s">
        <v>257</v>
      </c>
      <c r="B9" s="25" t="s">
        <v>197</v>
      </c>
      <c r="C9" s="31">
        <v>20680771.649999999</v>
      </c>
      <c r="D9" s="31">
        <v>20008287.809999999</v>
      </c>
      <c r="E9" s="31">
        <f>D9-C9</f>
        <v>-672483.83999999985</v>
      </c>
    </row>
    <row r="10" spans="1:7" ht="26.4" x14ac:dyDescent="0.3">
      <c r="A10" s="30" t="s">
        <v>33</v>
      </c>
      <c r="B10" s="25" t="s">
        <v>197</v>
      </c>
      <c r="C10" s="31">
        <v>18142378.099999998</v>
      </c>
      <c r="D10" s="31">
        <v>18025630.68</v>
      </c>
      <c r="E10" s="31">
        <f>E11+E12</f>
        <v>-116747.4199999994</v>
      </c>
      <c r="F10" s="1"/>
    </row>
    <row r="11" spans="1:7" x14ac:dyDescent="0.3">
      <c r="A11" s="19" t="s">
        <v>156</v>
      </c>
      <c r="B11" s="20" t="s">
        <v>198</v>
      </c>
      <c r="C11" s="21">
        <v>17992174.539999999</v>
      </c>
      <c r="D11" s="21">
        <v>17686910.68</v>
      </c>
      <c r="E11" s="21">
        <f>D11-C11</f>
        <v>-305263.8599999994</v>
      </c>
    </row>
    <row r="12" spans="1:7" x14ac:dyDescent="0.3">
      <c r="A12" s="19" t="s">
        <v>169</v>
      </c>
      <c r="B12" s="24">
        <v>775</v>
      </c>
      <c r="C12" s="21">
        <v>150203.56</v>
      </c>
      <c r="D12" s="21">
        <v>338720</v>
      </c>
      <c r="E12" s="21">
        <f>D12-C12</f>
        <v>188516.44</v>
      </c>
    </row>
    <row r="13" spans="1:7" ht="39.6" x14ac:dyDescent="0.3">
      <c r="A13" s="30" t="s">
        <v>38</v>
      </c>
      <c r="B13" s="25" t="s">
        <v>197</v>
      </c>
      <c r="C13" s="31">
        <v>2228380.39</v>
      </c>
      <c r="D13" s="31">
        <v>1718892.0700000003</v>
      </c>
      <c r="E13" s="31">
        <f>E14+E15</f>
        <v>-509488.31999999995</v>
      </c>
      <c r="F13" s="1"/>
    </row>
    <row r="14" spans="1:7" x14ac:dyDescent="0.3">
      <c r="A14" s="19" t="s">
        <v>156</v>
      </c>
      <c r="B14" s="20" t="s">
        <v>198</v>
      </c>
      <c r="C14" s="21">
        <v>1945020.3900000001</v>
      </c>
      <c r="D14" s="21">
        <v>1143572.9700000002</v>
      </c>
      <c r="E14" s="21">
        <f t="shared" ref="E14:E15" si="0">D14-C14</f>
        <v>-801447.41999999993</v>
      </c>
    </row>
    <row r="15" spans="1:7" x14ac:dyDescent="0.3">
      <c r="A15" s="23" t="s">
        <v>169</v>
      </c>
      <c r="B15" s="20" t="s">
        <v>199</v>
      </c>
      <c r="C15" s="21">
        <v>283360</v>
      </c>
      <c r="D15" s="21">
        <v>575319.1</v>
      </c>
      <c r="E15" s="21">
        <f t="shared" si="0"/>
        <v>291959.09999999998</v>
      </c>
    </row>
    <row r="16" spans="1:7" x14ac:dyDescent="0.3">
      <c r="A16" s="30" t="s">
        <v>32</v>
      </c>
      <c r="B16" s="25" t="s">
        <v>197</v>
      </c>
      <c r="C16" s="31">
        <v>310013.16000000003</v>
      </c>
      <c r="D16" s="31">
        <v>263765.06</v>
      </c>
      <c r="E16" s="31">
        <f t="shared" ref="E16" si="1">E17</f>
        <v>-46248.100000000035</v>
      </c>
    </row>
    <row r="17" spans="1:7" x14ac:dyDescent="0.3">
      <c r="A17" s="19" t="s">
        <v>156</v>
      </c>
      <c r="B17" s="20" t="s">
        <v>198</v>
      </c>
      <c r="C17" s="21">
        <v>310013.16000000003</v>
      </c>
      <c r="D17" s="21">
        <v>263765.06</v>
      </c>
      <c r="E17" s="21">
        <f>D17-C17</f>
        <v>-46248.100000000035</v>
      </c>
    </row>
    <row r="18" spans="1:7" ht="26.4" x14ac:dyDescent="0.3">
      <c r="A18" s="30" t="s">
        <v>258</v>
      </c>
      <c r="B18" s="25" t="s">
        <v>197</v>
      </c>
      <c r="C18" s="31">
        <v>19582889.66</v>
      </c>
      <c r="D18" s="31">
        <v>22728703.639999997</v>
      </c>
      <c r="E18" s="31">
        <f>D18-C18</f>
        <v>3145813.9799999967</v>
      </c>
    </row>
    <row r="19" spans="1:7" ht="26.4" x14ac:dyDescent="0.3">
      <c r="A19" s="30" t="s">
        <v>65</v>
      </c>
      <c r="B19" s="25" t="s">
        <v>197</v>
      </c>
      <c r="C19" s="31">
        <v>5127136.0199999996</v>
      </c>
      <c r="D19" s="31">
        <v>6782592.4299999997</v>
      </c>
      <c r="E19" s="31">
        <f t="shared" ref="E19" si="2">E20</f>
        <v>1655456.4100000001</v>
      </c>
    </row>
    <row r="20" spans="1:7" x14ac:dyDescent="0.3">
      <c r="A20" s="19" t="s">
        <v>154</v>
      </c>
      <c r="B20" s="20" t="s">
        <v>200</v>
      </c>
      <c r="C20" s="21">
        <v>5127136.0199999996</v>
      </c>
      <c r="D20" s="21">
        <v>6782592.4299999997</v>
      </c>
      <c r="E20" s="21">
        <f>D20-C20</f>
        <v>1655456.4100000001</v>
      </c>
    </row>
    <row r="21" spans="1:7" ht="26.4" x14ac:dyDescent="0.3">
      <c r="A21" s="30" t="s">
        <v>26</v>
      </c>
      <c r="B21" s="25" t="s">
        <v>197</v>
      </c>
      <c r="C21" s="31">
        <v>11435342.410000004</v>
      </c>
      <c r="D21" s="31">
        <v>12454730.789999999</v>
      </c>
      <c r="E21" s="31">
        <f>E22+E23</f>
        <v>1019388.3799999952</v>
      </c>
      <c r="F21" s="1"/>
    </row>
    <row r="22" spans="1:7" x14ac:dyDescent="0.3">
      <c r="A22" s="19" t="s">
        <v>154</v>
      </c>
      <c r="B22" s="20" t="s">
        <v>200</v>
      </c>
      <c r="C22" s="21">
        <v>11415342.410000004</v>
      </c>
      <c r="D22" s="21">
        <v>12434730.789999999</v>
      </c>
      <c r="E22" s="21">
        <f t="shared" ref="E22:E23" si="3">D22-C22</f>
        <v>1019388.3799999952</v>
      </c>
    </row>
    <row r="23" spans="1:7" x14ac:dyDescent="0.3">
      <c r="A23" s="19" t="s">
        <v>168</v>
      </c>
      <c r="B23" s="20" t="s">
        <v>201</v>
      </c>
      <c r="C23" s="21">
        <v>20000</v>
      </c>
      <c r="D23" s="21">
        <v>20000</v>
      </c>
      <c r="E23" s="21">
        <f t="shared" si="3"/>
        <v>0</v>
      </c>
    </row>
    <row r="24" spans="1:7" ht="52.8" x14ac:dyDescent="0.3">
      <c r="A24" s="30" t="s">
        <v>56</v>
      </c>
      <c r="B24" s="25" t="s">
        <v>197</v>
      </c>
      <c r="C24" s="31">
        <v>491827.91</v>
      </c>
      <c r="D24" s="31">
        <v>423241.97000000003</v>
      </c>
      <c r="E24" s="31">
        <f>E25+E26+E27</f>
        <v>-68585.939999999944</v>
      </c>
      <c r="F24" s="1"/>
      <c r="G24" s="1"/>
    </row>
    <row r="25" spans="1:7" x14ac:dyDescent="0.3">
      <c r="A25" s="19" t="s">
        <v>154</v>
      </c>
      <c r="B25" s="20" t="s">
        <v>200</v>
      </c>
      <c r="C25" s="21">
        <v>359517.66</v>
      </c>
      <c r="D25" s="21">
        <v>293241.97000000003</v>
      </c>
      <c r="E25" s="21">
        <f t="shared" ref="E25:E27" si="4">D25-C25</f>
        <v>-66275.689999999944</v>
      </c>
    </row>
    <row r="26" spans="1:7" x14ac:dyDescent="0.3">
      <c r="A26" s="19" t="s">
        <v>168</v>
      </c>
      <c r="B26" s="24" t="s">
        <v>201</v>
      </c>
      <c r="C26" s="21">
        <v>131935.25</v>
      </c>
      <c r="D26" s="21">
        <v>130000</v>
      </c>
      <c r="E26" s="21">
        <f t="shared" si="4"/>
        <v>-1935.25</v>
      </c>
    </row>
    <row r="27" spans="1:7" x14ac:dyDescent="0.3">
      <c r="A27" s="19" t="s">
        <v>179</v>
      </c>
      <c r="B27" s="24" t="s">
        <v>202</v>
      </c>
      <c r="C27" s="21">
        <v>375</v>
      </c>
      <c r="D27" s="21">
        <v>0</v>
      </c>
      <c r="E27" s="21">
        <f t="shared" si="4"/>
        <v>-375</v>
      </c>
    </row>
    <row r="28" spans="1:7" ht="26.4" x14ac:dyDescent="0.3">
      <c r="A28" s="30" t="s">
        <v>59</v>
      </c>
      <c r="B28" s="25" t="s">
        <v>197</v>
      </c>
      <c r="C28" s="31">
        <v>1904947.86</v>
      </c>
      <c r="D28" s="31">
        <v>1929914.1400000001</v>
      </c>
      <c r="E28" s="31">
        <f t="shared" ref="E28" si="5">E29</f>
        <v>24966.280000000028</v>
      </c>
      <c r="F28" s="1"/>
    </row>
    <row r="29" spans="1:7" x14ac:dyDescent="0.3">
      <c r="A29" s="19" t="s">
        <v>154</v>
      </c>
      <c r="B29" s="20" t="s">
        <v>200</v>
      </c>
      <c r="C29" s="21">
        <v>1904947.86</v>
      </c>
      <c r="D29" s="21">
        <v>1929914.1400000001</v>
      </c>
      <c r="E29" s="21">
        <f>D29-C29</f>
        <v>24966.280000000028</v>
      </c>
    </row>
    <row r="30" spans="1:7" ht="39.6" x14ac:dyDescent="0.3">
      <c r="A30" s="32" t="s">
        <v>55</v>
      </c>
      <c r="B30" s="25" t="s">
        <v>197</v>
      </c>
      <c r="C30" s="31">
        <v>181749.72000000003</v>
      </c>
      <c r="D30" s="31">
        <v>188311.2</v>
      </c>
      <c r="E30" s="31">
        <f>E31+E32</f>
        <v>6561.4799999999941</v>
      </c>
      <c r="F30" s="1"/>
    </row>
    <row r="31" spans="1:7" x14ac:dyDescent="0.3">
      <c r="A31" s="19" t="s">
        <v>154</v>
      </c>
      <c r="B31" s="20" t="s">
        <v>200</v>
      </c>
      <c r="C31" s="21">
        <v>170486.83000000002</v>
      </c>
      <c r="D31" s="21">
        <v>177767.73</v>
      </c>
      <c r="E31" s="21">
        <f t="shared" ref="E31:E32" si="6">D31-C31</f>
        <v>7280.8999999999942</v>
      </c>
    </row>
    <row r="32" spans="1:7" x14ac:dyDescent="0.3">
      <c r="A32" s="19" t="s">
        <v>168</v>
      </c>
      <c r="B32" s="24" t="s">
        <v>201</v>
      </c>
      <c r="C32" s="21">
        <v>11262.89</v>
      </c>
      <c r="D32" s="21">
        <v>10543.47</v>
      </c>
      <c r="E32" s="21">
        <f t="shared" si="6"/>
        <v>-719.42000000000007</v>
      </c>
    </row>
    <row r="33" spans="1:6" ht="52.8" x14ac:dyDescent="0.3">
      <c r="A33" s="32" t="s">
        <v>63</v>
      </c>
      <c r="B33" s="25" t="s">
        <v>197</v>
      </c>
      <c r="C33" s="31">
        <v>441885.74</v>
      </c>
      <c r="D33" s="31">
        <v>949913.1100000001</v>
      </c>
      <c r="E33" s="31">
        <f t="shared" ref="E33" si="7">E34</f>
        <v>508027.37000000011</v>
      </c>
    </row>
    <row r="34" spans="1:6" x14ac:dyDescent="0.3">
      <c r="A34" s="19" t="s">
        <v>154</v>
      </c>
      <c r="B34" s="20" t="s">
        <v>200</v>
      </c>
      <c r="C34" s="21">
        <v>441885.74</v>
      </c>
      <c r="D34" s="21">
        <v>949913.1100000001</v>
      </c>
      <c r="E34" s="21">
        <f>D34-C34</f>
        <v>508027.37000000011</v>
      </c>
    </row>
    <row r="35" spans="1:6" ht="26.4" x14ac:dyDescent="0.3">
      <c r="A35" s="30" t="s">
        <v>259</v>
      </c>
      <c r="B35" s="28" t="s">
        <v>197</v>
      </c>
      <c r="C35" s="31">
        <v>16285571.685999999</v>
      </c>
      <c r="D35" s="31">
        <v>17012205.220000003</v>
      </c>
      <c r="E35" s="31">
        <f>D35-C35</f>
        <v>726633.53400000371</v>
      </c>
    </row>
    <row r="36" spans="1:6" ht="26.4" x14ac:dyDescent="0.3">
      <c r="A36" s="30" t="s">
        <v>25</v>
      </c>
      <c r="B36" s="28" t="s">
        <v>197</v>
      </c>
      <c r="C36" s="31">
        <v>4550527.42</v>
      </c>
      <c r="D36" s="31">
        <v>4691840.5500000007</v>
      </c>
      <c r="E36" s="31">
        <f>E37+E38</f>
        <v>141313.13000000082</v>
      </c>
      <c r="F36" s="1"/>
    </row>
    <row r="37" spans="1:6" x14ac:dyDescent="0.3">
      <c r="A37" s="19" t="s">
        <v>154</v>
      </c>
      <c r="B37" s="20" t="s">
        <v>200</v>
      </c>
      <c r="C37" s="21">
        <v>1243617.1099999999</v>
      </c>
      <c r="D37" s="21">
        <v>1390533.19</v>
      </c>
      <c r="E37" s="21">
        <f t="shared" ref="E37:E38" si="8">D37-C37</f>
        <v>146916.08000000007</v>
      </c>
    </row>
    <row r="38" spans="1:6" ht="26.4" x14ac:dyDescent="0.3">
      <c r="A38" s="19" t="s">
        <v>155</v>
      </c>
      <c r="B38" s="24" t="s">
        <v>203</v>
      </c>
      <c r="C38" s="21">
        <v>3306910.3099999996</v>
      </c>
      <c r="D38" s="21">
        <v>3301307.3600000003</v>
      </c>
      <c r="E38" s="21">
        <f t="shared" si="8"/>
        <v>-5602.9499999992549</v>
      </c>
    </row>
    <row r="39" spans="1:6" ht="26.4" x14ac:dyDescent="0.3">
      <c r="A39" s="30" t="s">
        <v>31</v>
      </c>
      <c r="B39" s="28" t="s">
        <v>197</v>
      </c>
      <c r="C39" s="31">
        <v>18918.599999999999</v>
      </c>
      <c r="D39" s="31">
        <v>4086.6</v>
      </c>
      <c r="E39" s="31">
        <f>E40+E41</f>
        <v>-14832</v>
      </c>
      <c r="F39" s="1"/>
    </row>
    <row r="40" spans="1:6" x14ac:dyDescent="0.3">
      <c r="A40" s="19" t="s">
        <v>154</v>
      </c>
      <c r="B40" s="24" t="s">
        <v>200</v>
      </c>
      <c r="C40" s="21">
        <v>803.6</v>
      </c>
      <c r="D40" s="21">
        <v>193.2</v>
      </c>
      <c r="E40" s="21">
        <f t="shared" ref="E40:E41" si="9">D40-C40</f>
        <v>-610.40000000000009</v>
      </c>
    </row>
    <row r="41" spans="1:6" ht="26.4" x14ac:dyDescent="0.3">
      <c r="A41" s="19" t="s">
        <v>155</v>
      </c>
      <c r="B41" s="24" t="s">
        <v>203</v>
      </c>
      <c r="C41" s="21">
        <v>18115</v>
      </c>
      <c r="D41" s="21">
        <v>3893.4</v>
      </c>
      <c r="E41" s="21">
        <f t="shared" si="9"/>
        <v>-14221.6</v>
      </c>
    </row>
    <row r="42" spans="1:6" x14ac:dyDescent="0.3">
      <c r="A42" s="30" t="s">
        <v>260</v>
      </c>
      <c r="B42" s="28" t="s">
        <v>197</v>
      </c>
      <c r="C42" s="31">
        <v>54300.42</v>
      </c>
      <c r="D42" s="31">
        <v>27920.17</v>
      </c>
      <c r="E42" s="31">
        <f>E43+E44+E45+E46+E47+E48+E49</f>
        <v>-26380.250000000004</v>
      </c>
      <c r="F42" s="1"/>
    </row>
    <row r="43" spans="1:6" x14ac:dyDescent="0.3">
      <c r="A43" s="19" t="s">
        <v>154</v>
      </c>
      <c r="B43" s="24" t="s">
        <v>200</v>
      </c>
      <c r="C43" s="21">
        <v>12326.8</v>
      </c>
      <c r="D43" s="21">
        <v>12326.8</v>
      </c>
      <c r="E43" s="21">
        <f t="shared" ref="E43:E49" si="10">D43-C43</f>
        <v>0</v>
      </c>
    </row>
    <row r="44" spans="1:6" ht="26.4" x14ac:dyDescent="0.3">
      <c r="A44" s="19" t="s">
        <v>155</v>
      </c>
      <c r="B44" s="24" t="s">
        <v>203</v>
      </c>
      <c r="C44" s="21">
        <v>22717.480000000003</v>
      </c>
      <c r="D44" s="21">
        <v>2899</v>
      </c>
      <c r="E44" s="21">
        <f t="shared" si="10"/>
        <v>-19818.480000000003</v>
      </c>
    </row>
    <row r="45" spans="1:6" x14ac:dyDescent="0.3">
      <c r="A45" s="19" t="s">
        <v>156</v>
      </c>
      <c r="B45" s="24" t="s">
        <v>198</v>
      </c>
      <c r="C45" s="21">
        <v>1779.97</v>
      </c>
      <c r="D45" s="21">
        <v>400</v>
      </c>
      <c r="E45" s="21">
        <f t="shared" si="10"/>
        <v>-1379.97</v>
      </c>
    </row>
    <row r="46" spans="1:6" ht="26.4" x14ac:dyDescent="0.3">
      <c r="A46" s="19" t="s">
        <v>159</v>
      </c>
      <c r="B46" s="24" t="s">
        <v>204</v>
      </c>
      <c r="C46" s="21">
        <v>11978.419999999998</v>
      </c>
      <c r="D46" s="21">
        <v>10741.18</v>
      </c>
      <c r="E46" s="21">
        <f t="shared" si="10"/>
        <v>-1237.239999999998</v>
      </c>
    </row>
    <row r="47" spans="1:6" x14ac:dyDescent="0.3">
      <c r="A47" s="19" t="s">
        <v>160</v>
      </c>
      <c r="B47" s="24" t="s">
        <v>205</v>
      </c>
      <c r="C47" s="21">
        <v>1629.85</v>
      </c>
      <c r="D47" s="21">
        <v>183.19</v>
      </c>
      <c r="E47" s="21">
        <f t="shared" si="10"/>
        <v>-1446.6599999999999</v>
      </c>
    </row>
    <row r="48" spans="1:6" x14ac:dyDescent="0.3">
      <c r="A48" s="19" t="s">
        <v>179</v>
      </c>
      <c r="B48" s="24" t="s">
        <v>202</v>
      </c>
      <c r="C48" s="21">
        <v>1367.9</v>
      </c>
      <c r="D48" s="21">
        <v>1370</v>
      </c>
      <c r="E48" s="21">
        <f t="shared" si="10"/>
        <v>2.0999999999999091</v>
      </c>
    </row>
    <row r="49" spans="1:6" ht="26.4" x14ac:dyDescent="0.3">
      <c r="A49" s="19" t="s">
        <v>172</v>
      </c>
      <c r="B49" s="24" t="s">
        <v>206</v>
      </c>
      <c r="C49" s="21">
        <v>2500</v>
      </c>
      <c r="D49" s="21">
        <v>0</v>
      </c>
      <c r="E49" s="21">
        <f t="shared" si="10"/>
        <v>-2500</v>
      </c>
    </row>
    <row r="50" spans="1:6" ht="27.6" customHeight="1" x14ac:dyDescent="0.3">
      <c r="A50" s="30" t="s">
        <v>23</v>
      </c>
      <c r="B50" s="28" t="s">
        <v>197</v>
      </c>
      <c r="C50" s="31">
        <v>7569075.0559999999</v>
      </c>
      <c r="D50" s="31">
        <v>7942045.5600000015</v>
      </c>
      <c r="E50" s="31">
        <f t="shared" ref="E50" si="11">E51</f>
        <v>372970.50400000159</v>
      </c>
    </row>
    <row r="51" spans="1:6" ht="26.4" x14ac:dyDescent="0.3">
      <c r="A51" s="19" t="s">
        <v>155</v>
      </c>
      <c r="B51" s="24">
        <v>760</v>
      </c>
      <c r="C51" s="21">
        <v>7569075.0559999999</v>
      </c>
      <c r="D51" s="21">
        <v>7942045.5600000015</v>
      </c>
      <c r="E51" s="21">
        <f>D51-C51</f>
        <v>372970.50400000159</v>
      </c>
    </row>
    <row r="52" spans="1:6" ht="39.6" x14ac:dyDescent="0.3">
      <c r="A52" s="30" t="s">
        <v>261</v>
      </c>
      <c r="B52" s="28" t="s">
        <v>197</v>
      </c>
      <c r="C52" s="31">
        <v>3650662.1700000004</v>
      </c>
      <c r="D52" s="31">
        <v>4050040.6100000008</v>
      </c>
      <c r="E52" s="31">
        <f>D52-C52</f>
        <v>399378.44000000041</v>
      </c>
    </row>
    <row r="53" spans="1:6" ht="26.4" x14ac:dyDescent="0.3">
      <c r="A53" s="19" t="s">
        <v>155</v>
      </c>
      <c r="B53" s="24">
        <v>760</v>
      </c>
      <c r="C53" s="21">
        <v>3650662.1700000004</v>
      </c>
      <c r="D53" s="21">
        <v>4050040.6100000008</v>
      </c>
      <c r="E53" s="21">
        <f t="shared" ref="E53" si="12">D53-C53</f>
        <v>399378.44000000041</v>
      </c>
    </row>
    <row r="54" spans="1:6" ht="39.6" x14ac:dyDescent="0.3">
      <c r="A54" s="30" t="s">
        <v>207</v>
      </c>
      <c r="B54" s="28" t="s">
        <v>197</v>
      </c>
      <c r="C54" s="31">
        <v>442088.02</v>
      </c>
      <c r="D54" s="31">
        <v>296271.73</v>
      </c>
      <c r="E54" s="31">
        <f>E56+E55</f>
        <v>-145816.29000000004</v>
      </c>
      <c r="F54" s="1"/>
    </row>
    <row r="55" spans="1:6" x14ac:dyDescent="0.3">
      <c r="A55" s="19" t="s">
        <v>154</v>
      </c>
      <c r="B55" s="24">
        <v>759</v>
      </c>
      <c r="C55" s="21">
        <v>20798</v>
      </c>
      <c r="D55" s="21">
        <v>21798</v>
      </c>
      <c r="E55" s="21">
        <f t="shared" ref="E55:E56" si="13">D55-C55</f>
        <v>1000</v>
      </c>
    </row>
    <row r="56" spans="1:6" ht="26.4" x14ac:dyDescent="0.3">
      <c r="A56" s="19" t="s">
        <v>155</v>
      </c>
      <c r="B56" s="24">
        <v>760</v>
      </c>
      <c r="C56" s="21">
        <v>421290.02</v>
      </c>
      <c r="D56" s="21">
        <v>274473.73</v>
      </c>
      <c r="E56" s="21">
        <f t="shared" si="13"/>
        <v>-146816.29000000004</v>
      </c>
    </row>
    <row r="57" spans="1:6" ht="26.4" x14ac:dyDescent="0.3">
      <c r="A57" s="30" t="s">
        <v>262</v>
      </c>
      <c r="B57" s="28" t="s">
        <v>197</v>
      </c>
      <c r="C57" s="31">
        <v>1008005.27</v>
      </c>
      <c r="D57" s="31">
        <v>1172240.79</v>
      </c>
      <c r="E57" s="31">
        <f>D57-C57</f>
        <v>164235.52000000002</v>
      </c>
    </row>
    <row r="58" spans="1:6" ht="39.6" x14ac:dyDescent="0.3">
      <c r="A58" s="30" t="s">
        <v>263</v>
      </c>
      <c r="B58" s="28" t="s">
        <v>197</v>
      </c>
      <c r="C58" s="31">
        <v>5474.1</v>
      </c>
      <c r="D58" s="31">
        <v>9000</v>
      </c>
      <c r="E58" s="31">
        <f t="shared" ref="E58" si="14">E59</f>
        <v>3525.8999999999996</v>
      </c>
    </row>
    <row r="59" spans="1:6" ht="26.4" x14ac:dyDescent="0.3">
      <c r="A59" s="19" t="s">
        <v>155</v>
      </c>
      <c r="B59" s="24" t="s">
        <v>203</v>
      </c>
      <c r="C59" s="21">
        <v>5474.1</v>
      </c>
      <c r="D59" s="21">
        <v>9000</v>
      </c>
      <c r="E59" s="21">
        <f>D59-C59</f>
        <v>3525.8999999999996</v>
      </c>
    </row>
    <row r="60" spans="1:6" ht="26.4" x14ac:dyDescent="0.3">
      <c r="A60" s="30" t="s">
        <v>107</v>
      </c>
      <c r="B60" s="25" t="s">
        <v>197</v>
      </c>
      <c r="C60" s="31">
        <v>42075</v>
      </c>
      <c r="D60" s="31">
        <v>42075</v>
      </c>
      <c r="E60" s="31">
        <f t="shared" ref="E60" si="15">E61</f>
        <v>0</v>
      </c>
    </row>
    <row r="61" spans="1:6" ht="26.4" x14ac:dyDescent="0.3">
      <c r="A61" s="19" t="s">
        <v>155</v>
      </c>
      <c r="B61" s="20" t="s">
        <v>203</v>
      </c>
      <c r="C61" s="21">
        <v>42075</v>
      </c>
      <c r="D61" s="21">
        <v>42075</v>
      </c>
      <c r="E61" s="21">
        <f>D61-C61</f>
        <v>0</v>
      </c>
    </row>
    <row r="62" spans="1:6" ht="26.4" x14ac:dyDescent="0.3">
      <c r="A62" s="32" t="s">
        <v>1</v>
      </c>
      <c r="B62" s="25" t="s">
        <v>197</v>
      </c>
      <c r="C62" s="31">
        <v>921094.87000000011</v>
      </c>
      <c r="D62" s="31">
        <v>1070737.95</v>
      </c>
      <c r="E62" s="31">
        <f>E63+E64</f>
        <v>149643.0799999999</v>
      </c>
      <c r="F62" s="1"/>
    </row>
    <row r="63" spans="1:6" x14ac:dyDescent="0.3">
      <c r="A63" s="19" t="s">
        <v>148</v>
      </c>
      <c r="B63" s="20" t="s">
        <v>208</v>
      </c>
      <c r="C63" s="21">
        <v>56063.06</v>
      </c>
      <c r="D63" s="21">
        <v>0</v>
      </c>
      <c r="E63" s="21">
        <f t="shared" ref="E63:E64" si="16">D63-C63</f>
        <v>-56063.06</v>
      </c>
    </row>
    <row r="64" spans="1:6" ht="26.4" x14ac:dyDescent="0.3">
      <c r="A64" s="19" t="s">
        <v>155</v>
      </c>
      <c r="B64" s="20" t="s">
        <v>203</v>
      </c>
      <c r="C64" s="21">
        <v>865031.81</v>
      </c>
      <c r="D64" s="21">
        <v>1070737.95</v>
      </c>
      <c r="E64" s="21">
        <f t="shared" si="16"/>
        <v>205706.1399999999</v>
      </c>
    </row>
    <row r="65" spans="1:6" ht="26.4" x14ac:dyDescent="0.3">
      <c r="A65" s="32" t="s">
        <v>122</v>
      </c>
      <c r="B65" s="25" t="s">
        <v>197</v>
      </c>
      <c r="C65" s="31">
        <v>24834.23</v>
      </c>
      <c r="D65" s="31">
        <v>32810.54</v>
      </c>
      <c r="E65" s="31">
        <f t="shared" ref="E65" si="17">E66</f>
        <v>7976.3100000000013</v>
      </c>
    </row>
    <row r="66" spans="1:6" ht="26.4" x14ac:dyDescent="0.3">
      <c r="A66" s="19" t="s">
        <v>155</v>
      </c>
      <c r="B66" s="24" t="s">
        <v>203</v>
      </c>
      <c r="C66" s="21">
        <v>24834.23</v>
      </c>
      <c r="D66" s="21">
        <v>32810.54</v>
      </c>
      <c r="E66" s="21">
        <f>D66-C66</f>
        <v>7976.3100000000013</v>
      </c>
    </row>
    <row r="67" spans="1:6" ht="39.6" x14ac:dyDescent="0.3">
      <c r="A67" s="32" t="s">
        <v>106</v>
      </c>
      <c r="B67" s="25" t="s">
        <v>197</v>
      </c>
      <c r="C67" s="31">
        <v>14527.07</v>
      </c>
      <c r="D67" s="31">
        <v>17617.3</v>
      </c>
      <c r="E67" s="31">
        <f>E68</f>
        <v>3090.2299999999996</v>
      </c>
    </row>
    <row r="68" spans="1:6" ht="26.4" x14ac:dyDescent="0.3">
      <c r="A68" s="19" t="s">
        <v>155</v>
      </c>
      <c r="B68" s="24" t="s">
        <v>203</v>
      </c>
      <c r="C68" s="21">
        <v>14527.07</v>
      </c>
      <c r="D68" s="21">
        <v>17617.3</v>
      </c>
      <c r="E68" s="21">
        <f>D68-C68</f>
        <v>3090.2299999999996</v>
      </c>
    </row>
    <row r="69" spans="1:6" ht="26.4" x14ac:dyDescent="0.3">
      <c r="A69" s="30" t="s">
        <v>264</v>
      </c>
      <c r="B69" s="28" t="s">
        <v>197</v>
      </c>
      <c r="C69" s="31">
        <v>1507125.88</v>
      </c>
      <c r="D69" s="31">
        <v>1262137.77</v>
      </c>
      <c r="E69" s="31">
        <f>D69-C69</f>
        <v>-244988.10999999987</v>
      </c>
    </row>
    <row r="70" spans="1:6" ht="52.8" x14ac:dyDescent="0.3">
      <c r="A70" s="30" t="s">
        <v>51</v>
      </c>
      <c r="B70" s="28" t="s">
        <v>197</v>
      </c>
      <c r="C70" s="31">
        <v>912042.58</v>
      </c>
      <c r="D70" s="31">
        <v>939593.41</v>
      </c>
      <c r="E70" s="31">
        <f>E71+E72+E73</f>
        <v>27550.830000000075</v>
      </c>
      <c r="F70" s="1"/>
    </row>
    <row r="71" spans="1:6" x14ac:dyDescent="0.3">
      <c r="A71" s="19" t="s">
        <v>152</v>
      </c>
      <c r="B71" s="24" t="s">
        <v>209</v>
      </c>
      <c r="C71" s="21">
        <v>69047.899999999994</v>
      </c>
      <c r="D71" s="21">
        <v>74976.5</v>
      </c>
      <c r="E71" s="21">
        <f t="shared" ref="E71:E74" si="18">D71-C71</f>
        <v>5928.6000000000058</v>
      </c>
    </row>
    <row r="72" spans="1:6" x14ac:dyDescent="0.3">
      <c r="A72" s="19" t="s">
        <v>160</v>
      </c>
      <c r="B72" s="24" t="s">
        <v>205</v>
      </c>
      <c r="C72" s="21">
        <v>822274.21</v>
      </c>
      <c r="D72" s="21">
        <v>864616.91</v>
      </c>
      <c r="E72" s="21">
        <f t="shared" si="18"/>
        <v>42342.70000000007</v>
      </c>
    </row>
    <row r="73" spans="1:6" x14ac:dyDescent="0.3">
      <c r="A73" s="19" t="s">
        <v>169</v>
      </c>
      <c r="B73" s="24" t="s">
        <v>199</v>
      </c>
      <c r="C73" s="21">
        <v>20720.47</v>
      </c>
      <c r="D73" s="21">
        <v>0</v>
      </c>
      <c r="E73" s="21">
        <f t="shared" si="18"/>
        <v>-20720.47</v>
      </c>
    </row>
    <row r="74" spans="1:6" ht="28.2" customHeight="1" x14ac:dyDescent="0.3">
      <c r="A74" s="30" t="s">
        <v>210</v>
      </c>
      <c r="B74" s="25" t="s">
        <v>197</v>
      </c>
      <c r="C74" s="31">
        <v>148758.46</v>
      </c>
      <c r="D74" s="31">
        <v>72967.7</v>
      </c>
      <c r="E74" s="31">
        <f t="shared" si="18"/>
        <v>-75790.759999999995</v>
      </c>
      <c r="F74" s="1"/>
    </row>
    <row r="75" spans="1:6" x14ac:dyDescent="0.3">
      <c r="A75" s="19" t="s">
        <v>160</v>
      </c>
      <c r="B75" s="24" t="s">
        <v>205</v>
      </c>
      <c r="C75" s="21">
        <v>89663.15</v>
      </c>
      <c r="D75" s="21">
        <v>58672.7</v>
      </c>
      <c r="E75" s="21">
        <f t="shared" ref="E75:E78" si="19">D75-C75</f>
        <v>-30990.449999999997</v>
      </c>
    </row>
    <row r="76" spans="1:6" ht="26.4" x14ac:dyDescent="0.3">
      <c r="A76" s="19" t="s">
        <v>166</v>
      </c>
      <c r="B76" s="24" t="s">
        <v>211</v>
      </c>
      <c r="C76" s="21">
        <v>14223.460000000001</v>
      </c>
      <c r="D76" s="21">
        <v>14295</v>
      </c>
      <c r="E76" s="21">
        <f t="shared" si="19"/>
        <v>71.539999999999054</v>
      </c>
    </row>
    <row r="77" spans="1:6" ht="26.4" x14ac:dyDescent="0.3">
      <c r="A77" s="19" t="s">
        <v>187</v>
      </c>
      <c r="B77" s="24">
        <v>799</v>
      </c>
      <c r="C77" s="21">
        <v>19871.849999999999</v>
      </c>
      <c r="D77" s="21">
        <v>0</v>
      </c>
      <c r="E77" s="21">
        <f t="shared" si="19"/>
        <v>-19871.849999999999</v>
      </c>
    </row>
    <row r="78" spans="1:6" x14ac:dyDescent="0.3">
      <c r="A78" s="19" t="s">
        <v>213</v>
      </c>
      <c r="B78" s="24">
        <v>775</v>
      </c>
      <c r="C78" s="21">
        <v>25000</v>
      </c>
      <c r="D78" s="21">
        <v>0</v>
      </c>
      <c r="E78" s="21">
        <f t="shared" si="19"/>
        <v>-25000</v>
      </c>
    </row>
    <row r="79" spans="1:6" ht="26.4" x14ac:dyDescent="0.3">
      <c r="A79" s="30" t="s">
        <v>214</v>
      </c>
      <c r="B79" s="25" t="s">
        <v>197</v>
      </c>
      <c r="C79" s="31">
        <v>407681.15</v>
      </c>
      <c r="D79" s="31">
        <v>210123.04999999996</v>
      </c>
      <c r="E79" s="31">
        <f t="shared" ref="E79" si="20">E80</f>
        <v>-197558.10000000006</v>
      </c>
    </row>
    <row r="80" spans="1:6" x14ac:dyDescent="0.3">
      <c r="A80" s="19" t="s">
        <v>160</v>
      </c>
      <c r="B80" s="24" t="s">
        <v>205</v>
      </c>
      <c r="C80" s="21">
        <v>407681.15</v>
      </c>
      <c r="D80" s="21">
        <v>210123.04999999996</v>
      </c>
      <c r="E80" s="21">
        <f>D80-C80</f>
        <v>-197558.10000000006</v>
      </c>
    </row>
    <row r="81" spans="1:6" ht="26.4" x14ac:dyDescent="0.3">
      <c r="A81" s="30" t="s">
        <v>49</v>
      </c>
      <c r="B81" s="25" t="s">
        <v>197</v>
      </c>
      <c r="C81" s="31">
        <v>38643.69</v>
      </c>
      <c r="D81" s="31">
        <v>39453.61</v>
      </c>
      <c r="E81" s="31">
        <f>E82+E83+E84</f>
        <v>809.92000000000098</v>
      </c>
      <c r="F81" s="1"/>
    </row>
    <row r="82" spans="1:6" x14ac:dyDescent="0.3">
      <c r="A82" s="19" t="s">
        <v>152</v>
      </c>
      <c r="B82" s="24">
        <v>756</v>
      </c>
      <c r="C82" s="21">
        <v>7364.42</v>
      </c>
      <c r="D82" s="21">
        <v>7426.31</v>
      </c>
      <c r="E82" s="21">
        <f t="shared" ref="E82:E84" si="21">D82-C82</f>
        <v>61.890000000000327</v>
      </c>
    </row>
    <row r="83" spans="1:6" x14ac:dyDescent="0.3">
      <c r="A83" s="19" t="s">
        <v>160</v>
      </c>
      <c r="B83" s="24" t="s">
        <v>205</v>
      </c>
      <c r="C83" s="21">
        <v>18974</v>
      </c>
      <c r="D83" s="21">
        <v>19518.650000000001</v>
      </c>
      <c r="E83" s="21">
        <f t="shared" si="21"/>
        <v>544.65000000000146</v>
      </c>
    </row>
    <row r="84" spans="1:6" ht="26.4" x14ac:dyDescent="0.3">
      <c r="A84" s="19" t="s">
        <v>187</v>
      </c>
      <c r="B84" s="24">
        <v>799</v>
      </c>
      <c r="C84" s="21">
        <v>12305.27</v>
      </c>
      <c r="D84" s="21">
        <v>12508.65</v>
      </c>
      <c r="E84" s="21">
        <f t="shared" si="21"/>
        <v>203.3799999999992</v>
      </c>
    </row>
    <row r="85" spans="1:6" ht="52.8" x14ac:dyDescent="0.3">
      <c r="A85" s="30" t="s">
        <v>265</v>
      </c>
      <c r="B85" s="25" t="s">
        <v>197</v>
      </c>
      <c r="C85" s="31">
        <v>13358121.599999998</v>
      </c>
      <c r="D85" s="31">
        <v>10869992.829999998</v>
      </c>
      <c r="E85" s="31">
        <f>D85-C85</f>
        <v>-2488128.7699999996</v>
      </c>
    </row>
    <row r="86" spans="1:6" ht="39.6" x14ac:dyDescent="0.3">
      <c r="A86" s="30" t="s">
        <v>266</v>
      </c>
      <c r="B86" s="28" t="s">
        <v>197</v>
      </c>
      <c r="C86" s="31">
        <v>1238209.04</v>
      </c>
      <c r="D86" s="31">
        <v>430000</v>
      </c>
      <c r="E86" s="31">
        <f>E87+E88</f>
        <v>-808209.04</v>
      </c>
      <c r="F86" s="1"/>
    </row>
    <row r="87" spans="1:6" x14ac:dyDescent="0.3">
      <c r="A87" s="19" t="s">
        <v>169</v>
      </c>
      <c r="B87" s="24" t="s">
        <v>199</v>
      </c>
      <c r="C87" s="21">
        <v>1220250</v>
      </c>
      <c r="D87" s="21">
        <v>330000</v>
      </c>
      <c r="E87" s="21">
        <f t="shared" ref="E87:E88" si="22">D87-C87</f>
        <v>-890250</v>
      </c>
    </row>
    <row r="88" spans="1:6" ht="26.4" x14ac:dyDescent="0.3">
      <c r="A88" s="19" t="s">
        <v>163</v>
      </c>
      <c r="B88" s="24">
        <v>768</v>
      </c>
      <c r="C88" s="21">
        <v>17959.04</v>
      </c>
      <c r="D88" s="21">
        <v>100000</v>
      </c>
      <c r="E88" s="21">
        <f t="shared" si="22"/>
        <v>82040.959999999992</v>
      </c>
    </row>
    <row r="89" spans="1:6" ht="26.4" x14ac:dyDescent="0.3">
      <c r="A89" s="30" t="s">
        <v>267</v>
      </c>
      <c r="B89" s="28" t="s">
        <v>197</v>
      </c>
      <c r="C89" s="31">
        <v>219561.30000000002</v>
      </c>
      <c r="D89" s="31">
        <v>266788.40000000002</v>
      </c>
      <c r="E89" s="31">
        <f t="shared" ref="E89" si="23">E90</f>
        <v>47227.100000000006</v>
      </c>
    </row>
    <row r="90" spans="1:6" x14ac:dyDescent="0.3">
      <c r="A90" s="19" t="s">
        <v>168</v>
      </c>
      <c r="B90" s="24" t="s">
        <v>201</v>
      </c>
      <c r="C90" s="21">
        <v>219561.30000000002</v>
      </c>
      <c r="D90" s="21">
        <v>266788.40000000002</v>
      </c>
      <c r="E90" s="21">
        <f>D90-C90</f>
        <v>47227.100000000006</v>
      </c>
    </row>
    <row r="91" spans="1:6" ht="52.8" x14ac:dyDescent="0.3">
      <c r="A91" s="32" t="s">
        <v>268</v>
      </c>
      <c r="B91" s="25" t="s">
        <v>197</v>
      </c>
      <c r="C91" s="31">
        <v>968465.84000000008</v>
      </c>
      <c r="D91" s="31">
        <v>1018054.44</v>
      </c>
      <c r="E91" s="31">
        <f>E92+E94+E93</f>
        <v>49588.599999999919</v>
      </c>
      <c r="F91" s="1"/>
    </row>
    <row r="92" spans="1:6" x14ac:dyDescent="0.3">
      <c r="A92" s="19" t="s">
        <v>154</v>
      </c>
      <c r="B92" s="24" t="s">
        <v>200</v>
      </c>
      <c r="C92" s="21">
        <v>146489.30300000007</v>
      </c>
      <c r="D92" s="21">
        <v>25000</v>
      </c>
      <c r="E92" s="21">
        <f t="shared" ref="E92:E94" si="24">D92-C92</f>
        <v>-121489.30300000007</v>
      </c>
    </row>
    <row r="93" spans="1:6" ht="26.4" x14ac:dyDescent="0.3">
      <c r="A93" s="19" t="s">
        <v>172</v>
      </c>
      <c r="B93" s="24">
        <v>779</v>
      </c>
      <c r="C93" s="21">
        <v>521083.99699999997</v>
      </c>
      <c r="D93" s="21">
        <v>692304.44</v>
      </c>
      <c r="E93" s="21">
        <f t="shared" si="24"/>
        <v>171220.44299999997</v>
      </c>
    </row>
    <row r="94" spans="1:6" x14ac:dyDescent="0.3">
      <c r="A94" s="19" t="s">
        <v>169</v>
      </c>
      <c r="B94" s="24" t="s">
        <v>199</v>
      </c>
      <c r="C94" s="21">
        <v>300892.53999999998</v>
      </c>
      <c r="D94" s="21">
        <v>300750</v>
      </c>
      <c r="E94" s="21">
        <f t="shared" si="24"/>
        <v>-142.53999999997905</v>
      </c>
    </row>
    <row r="95" spans="1:6" x14ac:dyDescent="0.3">
      <c r="A95" s="30" t="s">
        <v>269</v>
      </c>
      <c r="B95" s="28" t="s">
        <v>197</v>
      </c>
      <c r="C95" s="31">
        <v>1682896.21</v>
      </c>
      <c r="D95" s="31">
        <v>1212359.3600000001</v>
      </c>
      <c r="E95" s="31">
        <f>E96+E97</f>
        <v>-470536.8499999998</v>
      </c>
      <c r="F95" s="1"/>
    </row>
    <row r="96" spans="1:6" ht="26.4" x14ac:dyDescent="0.3">
      <c r="A96" s="19" t="s">
        <v>163</v>
      </c>
      <c r="B96" s="24" t="s">
        <v>215</v>
      </c>
      <c r="C96" s="21">
        <v>1387476.21</v>
      </c>
      <c r="D96" s="21">
        <v>1164574.9100000001</v>
      </c>
      <c r="E96" s="21">
        <f t="shared" ref="E96:E97" si="25">D96-C96</f>
        <v>-222901.29999999981</v>
      </c>
    </row>
    <row r="97" spans="1:6" x14ac:dyDescent="0.3">
      <c r="A97" s="19" t="s">
        <v>169</v>
      </c>
      <c r="B97" s="24" t="s">
        <v>199</v>
      </c>
      <c r="C97" s="21">
        <v>295420</v>
      </c>
      <c r="D97" s="21">
        <v>47784.45</v>
      </c>
      <c r="E97" s="21">
        <f t="shared" si="25"/>
        <v>-247635.55</v>
      </c>
    </row>
    <row r="98" spans="1:6" ht="26.4" customHeight="1" x14ac:dyDescent="0.3">
      <c r="A98" s="30" t="s">
        <v>270</v>
      </c>
      <c r="B98" s="28" t="s">
        <v>197</v>
      </c>
      <c r="C98" s="31">
        <v>0</v>
      </c>
      <c r="D98" s="31">
        <v>30000</v>
      </c>
      <c r="E98" s="31">
        <f t="shared" ref="E98" si="26">E99</f>
        <v>30000</v>
      </c>
    </row>
    <row r="99" spans="1:6" x14ac:dyDescent="0.3">
      <c r="A99" s="23" t="s">
        <v>169</v>
      </c>
      <c r="B99" s="20" t="s">
        <v>199</v>
      </c>
      <c r="C99" s="21">
        <v>0</v>
      </c>
      <c r="D99" s="21">
        <v>30000</v>
      </c>
      <c r="E99" s="21">
        <f>D99-C99</f>
        <v>30000</v>
      </c>
    </row>
    <row r="100" spans="1:6" ht="39.6" x14ac:dyDescent="0.3">
      <c r="A100" s="32" t="s">
        <v>271</v>
      </c>
      <c r="B100" s="25" t="s">
        <v>197</v>
      </c>
      <c r="C100" s="31">
        <v>9218989.2099999972</v>
      </c>
      <c r="D100" s="31">
        <v>7712790.629999999</v>
      </c>
      <c r="E100" s="31">
        <f>E101+E102+E103+E104</f>
        <v>-1506198.58</v>
      </c>
      <c r="F100" s="1"/>
    </row>
    <row r="101" spans="1:6" ht="26.4" x14ac:dyDescent="0.3">
      <c r="A101" s="19" t="s">
        <v>163</v>
      </c>
      <c r="B101" s="24" t="s">
        <v>215</v>
      </c>
      <c r="C101" s="21">
        <v>8994914.6199999992</v>
      </c>
      <c r="D101" s="21">
        <v>7506076.7499999991</v>
      </c>
      <c r="E101" s="21">
        <f t="shared" ref="E101:E104" si="27">D101-C101</f>
        <v>-1488837.87</v>
      </c>
    </row>
    <row r="102" spans="1:6" ht="39.6" x14ac:dyDescent="0.3">
      <c r="A102" s="19" t="s">
        <v>167</v>
      </c>
      <c r="B102" s="24" t="s">
        <v>212</v>
      </c>
      <c r="C102" s="21">
        <v>38696.120000000003</v>
      </c>
      <c r="D102" s="21">
        <v>40102.199999999997</v>
      </c>
      <c r="E102" s="21">
        <f t="shared" si="27"/>
        <v>1406.0799999999945</v>
      </c>
    </row>
    <row r="103" spans="1:6" x14ac:dyDescent="0.3">
      <c r="A103" s="19" t="s">
        <v>169</v>
      </c>
      <c r="B103" s="24" t="s">
        <v>199</v>
      </c>
      <c r="C103" s="21">
        <v>138060.54</v>
      </c>
      <c r="D103" s="21">
        <v>117163.85</v>
      </c>
      <c r="E103" s="21">
        <f t="shared" si="27"/>
        <v>-20896.690000000002</v>
      </c>
    </row>
    <row r="104" spans="1:6" ht="14.4" customHeight="1" x14ac:dyDescent="0.3">
      <c r="A104" s="19" t="s">
        <v>183</v>
      </c>
      <c r="B104" s="24" t="s">
        <v>217</v>
      </c>
      <c r="C104" s="21">
        <v>47317.93</v>
      </c>
      <c r="D104" s="21">
        <v>49447.83</v>
      </c>
      <c r="E104" s="21">
        <f t="shared" si="27"/>
        <v>2129.9000000000015</v>
      </c>
    </row>
    <row r="105" spans="1:6" x14ac:dyDescent="0.3">
      <c r="A105" s="30" t="s">
        <v>82</v>
      </c>
      <c r="B105" s="28" t="s">
        <v>197</v>
      </c>
      <c r="C105" s="31">
        <v>30000</v>
      </c>
      <c r="D105" s="31">
        <v>200000</v>
      </c>
      <c r="E105" s="31">
        <f t="shared" ref="E105" si="28">E106</f>
        <v>170000</v>
      </c>
    </row>
    <row r="106" spans="1:6" x14ac:dyDescent="0.3">
      <c r="A106" s="19" t="s">
        <v>169</v>
      </c>
      <c r="B106" s="24">
        <v>775</v>
      </c>
      <c r="C106" s="21">
        <v>30000</v>
      </c>
      <c r="D106" s="21">
        <v>200000</v>
      </c>
      <c r="E106" s="21">
        <f>D106-C106</f>
        <v>170000</v>
      </c>
    </row>
    <row r="107" spans="1:6" ht="66" x14ac:dyDescent="0.3">
      <c r="A107" s="30" t="s">
        <v>272</v>
      </c>
      <c r="B107" s="28" t="s">
        <v>197</v>
      </c>
      <c r="C107" s="31">
        <v>1641395.6400000001</v>
      </c>
      <c r="D107" s="31">
        <v>1325750.1400000001</v>
      </c>
      <c r="E107" s="31">
        <f>D107-C107</f>
        <v>-315645.5</v>
      </c>
    </row>
    <row r="108" spans="1:6" ht="39.6" x14ac:dyDescent="0.3">
      <c r="A108" s="30" t="s">
        <v>30</v>
      </c>
      <c r="B108" s="28" t="s">
        <v>197</v>
      </c>
      <c r="C108" s="31">
        <v>633100.33000000007</v>
      </c>
      <c r="D108" s="31">
        <v>261656.69</v>
      </c>
      <c r="E108" s="31">
        <f>E109+E110+E111+E112+E113+E114+E115+E116</f>
        <v>-371443.64</v>
      </c>
      <c r="F108" s="1"/>
    </row>
    <row r="109" spans="1:6" ht="26.4" x14ac:dyDescent="0.3">
      <c r="A109" s="19" t="s">
        <v>153</v>
      </c>
      <c r="B109" s="24">
        <v>758</v>
      </c>
      <c r="C109" s="21">
        <v>8725</v>
      </c>
      <c r="D109" s="21">
        <v>2000</v>
      </c>
      <c r="E109" s="21">
        <f t="shared" ref="E109:E116" si="29">D109-C109</f>
        <v>-6725</v>
      </c>
    </row>
    <row r="110" spans="1:6" ht="26.4" x14ac:dyDescent="0.3">
      <c r="A110" s="19" t="s">
        <v>155</v>
      </c>
      <c r="B110" s="24">
        <v>760</v>
      </c>
      <c r="C110" s="21">
        <v>124026.67</v>
      </c>
      <c r="D110" s="21">
        <v>0</v>
      </c>
      <c r="E110" s="21">
        <f t="shared" si="29"/>
        <v>-124026.67</v>
      </c>
    </row>
    <row r="111" spans="1:6" ht="26.4" x14ac:dyDescent="0.3">
      <c r="A111" s="19" t="s">
        <v>163</v>
      </c>
      <c r="B111" s="24" t="s">
        <v>215</v>
      </c>
      <c r="C111" s="21">
        <v>5124</v>
      </c>
      <c r="D111" s="21">
        <v>0</v>
      </c>
      <c r="E111" s="21">
        <f t="shared" si="29"/>
        <v>-5124</v>
      </c>
    </row>
    <row r="112" spans="1:6" x14ac:dyDescent="0.3">
      <c r="A112" s="19" t="s">
        <v>164</v>
      </c>
      <c r="B112" s="24" t="s">
        <v>216</v>
      </c>
      <c r="C112" s="21">
        <v>481023.46</v>
      </c>
      <c r="D112" s="21">
        <v>224656.69</v>
      </c>
      <c r="E112" s="21">
        <f t="shared" si="29"/>
        <v>-256366.77000000002</v>
      </c>
    </row>
    <row r="113" spans="1:6" x14ac:dyDescent="0.3">
      <c r="A113" s="19" t="s">
        <v>169</v>
      </c>
      <c r="B113" s="24">
        <v>775</v>
      </c>
      <c r="C113" s="21">
        <v>7169.75</v>
      </c>
      <c r="D113" s="21">
        <v>35000</v>
      </c>
      <c r="E113" s="21">
        <f t="shared" si="29"/>
        <v>27830.25</v>
      </c>
    </row>
    <row r="114" spans="1:6" ht="26.4" x14ac:dyDescent="0.3">
      <c r="A114" s="19" t="s">
        <v>170</v>
      </c>
      <c r="B114" s="24">
        <v>776</v>
      </c>
      <c r="C114" s="21">
        <v>1037.17</v>
      </c>
      <c r="D114" s="21">
        <v>0</v>
      </c>
      <c r="E114" s="21">
        <f t="shared" si="29"/>
        <v>-1037.17</v>
      </c>
    </row>
    <row r="115" spans="1:6" ht="26.4" x14ac:dyDescent="0.3">
      <c r="A115" s="19" t="s">
        <v>151</v>
      </c>
      <c r="B115" s="24">
        <v>755</v>
      </c>
      <c r="C115" s="21">
        <v>800</v>
      </c>
      <c r="D115" s="21">
        <v>0</v>
      </c>
      <c r="E115" s="21">
        <f t="shared" si="29"/>
        <v>-800</v>
      </c>
    </row>
    <row r="116" spans="1:6" x14ac:dyDescent="0.3">
      <c r="A116" s="19" t="s">
        <v>156</v>
      </c>
      <c r="B116" s="20" t="s">
        <v>198</v>
      </c>
      <c r="C116" s="21">
        <v>5194.2800000000007</v>
      </c>
      <c r="D116" s="21">
        <v>0</v>
      </c>
      <c r="E116" s="21">
        <f t="shared" si="29"/>
        <v>-5194.2800000000007</v>
      </c>
    </row>
    <row r="117" spans="1:6" x14ac:dyDescent="0.3">
      <c r="A117" s="30" t="s">
        <v>112</v>
      </c>
      <c r="B117" s="28" t="s">
        <v>197</v>
      </c>
      <c r="C117" s="31">
        <v>1008295.3099999999</v>
      </c>
      <c r="D117" s="31">
        <v>1064093.4500000002</v>
      </c>
      <c r="E117" s="31">
        <f>E118+E119+E120</f>
        <v>55798.140000000123</v>
      </c>
      <c r="F117" s="1"/>
    </row>
    <row r="118" spans="1:6" x14ac:dyDescent="0.3">
      <c r="A118" s="19" t="s">
        <v>164</v>
      </c>
      <c r="B118" s="24" t="s">
        <v>216</v>
      </c>
      <c r="C118" s="21">
        <v>1002148.07</v>
      </c>
      <c r="D118" s="21">
        <v>1044021.4500000001</v>
      </c>
      <c r="E118" s="21">
        <f t="shared" ref="E118:E120" si="30">D118-C118</f>
        <v>41873.380000000121</v>
      </c>
    </row>
    <row r="119" spans="1:6" ht="26.4" x14ac:dyDescent="0.3">
      <c r="A119" s="19" t="s">
        <v>166</v>
      </c>
      <c r="B119" s="24">
        <v>771</v>
      </c>
      <c r="C119" s="21">
        <v>2144.09</v>
      </c>
      <c r="D119" s="21">
        <v>2172</v>
      </c>
      <c r="E119" s="21">
        <f t="shared" si="30"/>
        <v>27.909999999999854</v>
      </c>
    </row>
    <row r="120" spans="1:6" x14ac:dyDescent="0.3">
      <c r="A120" s="19" t="s">
        <v>169</v>
      </c>
      <c r="B120" s="24">
        <v>775</v>
      </c>
      <c r="C120" s="21">
        <v>4003.15</v>
      </c>
      <c r="D120" s="21">
        <v>17900</v>
      </c>
      <c r="E120" s="21">
        <f t="shared" si="30"/>
        <v>13896.85</v>
      </c>
    </row>
    <row r="121" spans="1:6" ht="26.4" x14ac:dyDescent="0.3">
      <c r="A121" s="30" t="s">
        <v>273</v>
      </c>
      <c r="B121" s="28" t="s">
        <v>197</v>
      </c>
      <c r="C121" s="31">
        <v>301997.87999999995</v>
      </c>
      <c r="D121" s="31">
        <v>735535.49</v>
      </c>
      <c r="E121" s="31">
        <f>D121-C121</f>
        <v>433537.61000000004</v>
      </c>
    </row>
    <row r="122" spans="1:6" ht="27.6" customHeight="1" x14ac:dyDescent="0.3">
      <c r="A122" s="30" t="s">
        <v>72</v>
      </c>
      <c r="B122" s="28" t="s">
        <v>197</v>
      </c>
      <c r="C122" s="31">
        <v>22395.45</v>
      </c>
      <c r="D122" s="31">
        <v>410000</v>
      </c>
      <c r="E122" s="31">
        <f>E123+E124+E125</f>
        <v>387604.55</v>
      </c>
      <c r="F122" s="1"/>
    </row>
    <row r="123" spans="1:6" ht="26.4" x14ac:dyDescent="0.3">
      <c r="A123" s="19" t="s">
        <v>180</v>
      </c>
      <c r="B123" s="24" t="s">
        <v>221</v>
      </c>
      <c r="C123" s="21">
        <v>8766</v>
      </c>
      <c r="D123" s="21">
        <v>0</v>
      </c>
      <c r="E123" s="21">
        <f t="shared" ref="E123:E125" si="31">D123-C123</f>
        <v>-8766</v>
      </c>
    </row>
    <row r="124" spans="1:6" x14ac:dyDescent="0.3">
      <c r="A124" s="19" t="s">
        <v>169</v>
      </c>
      <c r="B124" s="20" t="s">
        <v>199</v>
      </c>
      <c r="C124" s="21">
        <v>13349.45</v>
      </c>
      <c r="D124" s="21">
        <v>400000</v>
      </c>
      <c r="E124" s="21">
        <f t="shared" si="31"/>
        <v>386650.55</v>
      </c>
    </row>
    <row r="125" spans="1:6" ht="26.4" x14ac:dyDescent="0.3">
      <c r="A125" s="19" t="s">
        <v>163</v>
      </c>
      <c r="B125" s="20" t="s">
        <v>215</v>
      </c>
      <c r="C125" s="21">
        <v>280</v>
      </c>
      <c r="D125" s="21">
        <v>10000</v>
      </c>
      <c r="E125" s="21">
        <f t="shared" si="31"/>
        <v>9720</v>
      </c>
    </row>
    <row r="126" spans="1:6" ht="26.4" x14ac:dyDescent="0.3">
      <c r="A126" s="30" t="s">
        <v>71</v>
      </c>
      <c r="B126" s="25" t="s">
        <v>197</v>
      </c>
      <c r="C126" s="31">
        <v>153273.56</v>
      </c>
      <c r="D126" s="31">
        <v>218770.31999999998</v>
      </c>
      <c r="E126" s="31">
        <f>E128+E127</f>
        <v>65496.759999999995</v>
      </c>
      <c r="F126" s="1"/>
    </row>
    <row r="127" spans="1:6" x14ac:dyDescent="0.3">
      <c r="A127" s="19" t="s">
        <v>169</v>
      </c>
      <c r="B127" s="20" t="s">
        <v>199</v>
      </c>
      <c r="C127" s="21">
        <v>90602.489999999991</v>
      </c>
      <c r="D127" s="21">
        <v>160699.41999999998</v>
      </c>
      <c r="E127" s="21">
        <f t="shared" ref="E127:E128" si="32">D127-C127</f>
        <v>70096.929999999993</v>
      </c>
    </row>
    <row r="128" spans="1:6" ht="26.4" x14ac:dyDescent="0.3">
      <c r="A128" s="19" t="s">
        <v>180</v>
      </c>
      <c r="B128" s="20" t="s">
        <v>221</v>
      </c>
      <c r="C128" s="21">
        <v>62671.07</v>
      </c>
      <c r="D128" s="21">
        <v>58070.9</v>
      </c>
      <c r="E128" s="21">
        <f t="shared" si="32"/>
        <v>-4600.1699999999983</v>
      </c>
    </row>
    <row r="129" spans="1:7" ht="26.4" x14ac:dyDescent="0.3">
      <c r="A129" s="30" t="s">
        <v>70</v>
      </c>
      <c r="B129" s="28" t="s">
        <v>197</v>
      </c>
      <c r="C129" s="31">
        <v>95595.579999999987</v>
      </c>
      <c r="D129" s="31">
        <v>76599.92</v>
      </c>
      <c r="E129" s="31">
        <f>E130+E131</f>
        <v>-18995.659999999993</v>
      </c>
      <c r="F129" s="1"/>
    </row>
    <row r="130" spans="1:7" ht="39.6" x14ac:dyDescent="0.3">
      <c r="A130" s="19" t="s">
        <v>174</v>
      </c>
      <c r="B130" s="24" t="s">
        <v>222</v>
      </c>
      <c r="C130" s="21">
        <v>93820.87999999999</v>
      </c>
      <c r="D130" s="21">
        <v>76499.92</v>
      </c>
      <c r="E130" s="21">
        <f t="shared" ref="E130:E131" si="33">D130-C130</f>
        <v>-17320.959999999992</v>
      </c>
    </row>
    <row r="131" spans="1:7" ht="26.4" x14ac:dyDescent="0.3">
      <c r="A131" s="19" t="s">
        <v>180</v>
      </c>
      <c r="B131" s="24">
        <v>790</v>
      </c>
      <c r="C131" s="21">
        <v>1774.7</v>
      </c>
      <c r="D131" s="21">
        <v>100</v>
      </c>
      <c r="E131" s="21">
        <f t="shared" si="33"/>
        <v>-1674.7</v>
      </c>
    </row>
    <row r="132" spans="1:7" ht="26.4" x14ac:dyDescent="0.3">
      <c r="A132" s="30" t="s">
        <v>69</v>
      </c>
      <c r="B132" s="28" t="s">
        <v>197</v>
      </c>
      <c r="C132" s="31">
        <v>28373.289999999997</v>
      </c>
      <c r="D132" s="31">
        <v>29651.25</v>
      </c>
      <c r="E132" s="31">
        <f t="shared" ref="E132" si="34">E133</f>
        <v>1277.9600000000028</v>
      </c>
    </row>
    <row r="133" spans="1:7" ht="26.4" x14ac:dyDescent="0.3">
      <c r="A133" s="19" t="s">
        <v>180</v>
      </c>
      <c r="B133" s="24" t="s">
        <v>221</v>
      </c>
      <c r="C133" s="21">
        <v>28373.289999999997</v>
      </c>
      <c r="D133" s="21">
        <v>29651.25</v>
      </c>
      <c r="E133" s="21">
        <f>D133-C133</f>
        <v>1277.9600000000028</v>
      </c>
    </row>
    <row r="134" spans="1:7" ht="26.4" customHeight="1" x14ac:dyDescent="0.3">
      <c r="A134" s="30" t="s">
        <v>68</v>
      </c>
      <c r="B134" s="28" t="s">
        <v>197</v>
      </c>
      <c r="C134" s="31">
        <v>2360</v>
      </c>
      <c r="D134" s="31">
        <v>514</v>
      </c>
      <c r="E134" s="31">
        <f t="shared" ref="E134" si="35">E135</f>
        <v>-1846</v>
      </c>
    </row>
    <row r="135" spans="1:7" ht="26.4" x14ac:dyDescent="0.3">
      <c r="A135" s="19" t="s">
        <v>180</v>
      </c>
      <c r="B135" s="24" t="s">
        <v>221</v>
      </c>
      <c r="C135" s="21">
        <v>2360</v>
      </c>
      <c r="D135" s="21">
        <v>514</v>
      </c>
      <c r="E135" s="21">
        <f>D135-C135</f>
        <v>-1846</v>
      </c>
    </row>
    <row r="136" spans="1:7" ht="39.6" x14ac:dyDescent="0.3">
      <c r="A136" s="30" t="s">
        <v>17</v>
      </c>
      <c r="B136" s="28" t="s">
        <v>197</v>
      </c>
      <c r="C136" s="31">
        <v>2046361.4700000002</v>
      </c>
      <c r="D136" s="31">
        <v>2798719.9699999997</v>
      </c>
      <c r="E136" s="31">
        <f>D136-C136</f>
        <v>752358.49999999953</v>
      </c>
      <c r="F136" s="1"/>
    </row>
    <row r="137" spans="1:7" ht="26.4" x14ac:dyDescent="0.3">
      <c r="A137" s="30" t="s">
        <v>16</v>
      </c>
      <c r="B137" s="28" t="s">
        <v>197</v>
      </c>
      <c r="C137" s="31">
        <v>521909.98000000004</v>
      </c>
      <c r="D137" s="31">
        <v>475786.89999999997</v>
      </c>
      <c r="E137" s="31">
        <f>E138+E139</f>
        <v>-46123.080000000075</v>
      </c>
      <c r="F137" s="34"/>
      <c r="G137" s="34"/>
    </row>
    <row r="138" spans="1:7" x14ac:dyDescent="0.3">
      <c r="A138" s="19" t="s">
        <v>154</v>
      </c>
      <c r="B138" s="24" t="s">
        <v>200</v>
      </c>
      <c r="C138" s="21">
        <v>3270</v>
      </c>
      <c r="D138" s="21">
        <v>3270</v>
      </c>
      <c r="E138" s="21">
        <f t="shared" ref="E138:E142" si="36">D138-C138</f>
        <v>0</v>
      </c>
    </row>
    <row r="139" spans="1:7" ht="26.4" x14ac:dyDescent="0.3">
      <c r="A139" s="19" t="s">
        <v>159</v>
      </c>
      <c r="B139" s="24" t="s">
        <v>204</v>
      </c>
      <c r="C139" s="21">
        <v>518639.98000000004</v>
      </c>
      <c r="D139" s="21">
        <v>472516.89999999997</v>
      </c>
      <c r="E139" s="21">
        <f t="shared" si="36"/>
        <v>-46123.080000000075</v>
      </c>
    </row>
    <row r="140" spans="1:7" ht="26.4" x14ac:dyDescent="0.3">
      <c r="A140" s="30" t="s">
        <v>297</v>
      </c>
      <c r="B140" s="28" t="s">
        <v>197</v>
      </c>
      <c r="C140" s="31">
        <f>SUM(C141:C142)</f>
        <v>500457.83</v>
      </c>
      <c r="D140" s="31">
        <f>SUM(D141:D142)</f>
        <v>1305862.6299999999</v>
      </c>
      <c r="E140" s="31">
        <f t="shared" si="36"/>
        <v>805404.79999999981</v>
      </c>
    </row>
    <row r="141" spans="1:7" ht="26.4" x14ac:dyDescent="0.3">
      <c r="A141" s="19" t="s">
        <v>159</v>
      </c>
      <c r="B141" s="24" t="s">
        <v>205</v>
      </c>
      <c r="C141" s="21">
        <v>417522</v>
      </c>
      <c r="D141" s="21">
        <v>638932.63</v>
      </c>
      <c r="E141" s="21">
        <f t="shared" si="36"/>
        <v>221410.63</v>
      </c>
    </row>
    <row r="142" spans="1:7" x14ac:dyDescent="0.3">
      <c r="A142" s="19" t="s">
        <v>169</v>
      </c>
      <c r="B142" s="24">
        <v>775</v>
      </c>
      <c r="C142" s="21">
        <v>82935.83</v>
      </c>
      <c r="D142" s="21">
        <v>666930</v>
      </c>
      <c r="E142" s="21">
        <f t="shared" si="36"/>
        <v>583994.17000000004</v>
      </c>
    </row>
    <row r="143" spans="1:7" ht="26.4" x14ac:dyDescent="0.3">
      <c r="A143" s="30" t="s">
        <v>223</v>
      </c>
      <c r="B143" s="28" t="s">
        <v>197</v>
      </c>
      <c r="C143" s="31">
        <v>1023993.66</v>
      </c>
      <c r="D143" s="31">
        <v>1017070.4400000001</v>
      </c>
      <c r="E143" s="31">
        <f t="shared" ref="E143" si="37">E144</f>
        <v>-6923.2199999999721</v>
      </c>
    </row>
    <row r="144" spans="1:7" ht="26.4" x14ac:dyDescent="0.3">
      <c r="A144" s="19" t="s">
        <v>159</v>
      </c>
      <c r="B144" s="24" t="s">
        <v>204</v>
      </c>
      <c r="C144" s="21">
        <v>1023993.66</v>
      </c>
      <c r="D144" s="21">
        <v>1017070.4400000001</v>
      </c>
      <c r="E144" s="21">
        <f>D144-C144</f>
        <v>-6923.2199999999721</v>
      </c>
    </row>
    <row r="145" spans="1:6" ht="26.4" x14ac:dyDescent="0.3">
      <c r="A145" s="30" t="s">
        <v>87</v>
      </c>
      <c r="B145" s="28" t="s">
        <v>197</v>
      </c>
      <c r="C145" s="31">
        <v>90068.88</v>
      </c>
      <c r="D145" s="31">
        <v>146106.03</v>
      </c>
      <c r="E145" s="31">
        <f>D145-C145</f>
        <v>56037.149999999994</v>
      </c>
      <c r="F145" s="1"/>
    </row>
    <row r="146" spans="1:6" ht="39.6" x14ac:dyDescent="0.3">
      <c r="A146" s="30" t="s">
        <v>80</v>
      </c>
      <c r="B146" s="28" t="s">
        <v>197</v>
      </c>
      <c r="C146" s="31">
        <v>15274.03</v>
      </c>
      <c r="D146" s="31">
        <v>74687.459999999992</v>
      </c>
      <c r="E146" s="31">
        <f>D146-C146</f>
        <v>59413.429999999993</v>
      </c>
      <c r="F146" s="34"/>
    </row>
    <row r="147" spans="1:6" x14ac:dyDescent="0.3">
      <c r="A147" s="19" t="s">
        <v>173</v>
      </c>
      <c r="B147" s="24" t="s">
        <v>224</v>
      </c>
      <c r="C147" s="21">
        <v>15274.03</v>
      </c>
      <c r="D147" s="21">
        <v>14687.46</v>
      </c>
      <c r="E147" s="21">
        <f t="shared" ref="E147:E149" si="38">D147-C147</f>
        <v>-586.57000000000153</v>
      </c>
    </row>
    <row r="148" spans="1:6" ht="26.4" x14ac:dyDescent="0.3">
      <c r="A148" s="19" t="s">
        <v>150</v>
      </c>
      <c r="B148" s="24">
        <v>754</v>
      </c>
      <c r="C148" s="21">
        <v>0</v>
      </c>
      <c r="D148" s="21">
        <v>52000</v>
      </c>
      <c r="E148" s="21">
        <f t="shared" si="38"/>
        <v>52000</v>
      </c>
    </row>
    <row r="149" spans="1:6" ht="26.4" x14ac:dyDescent="0.3">
      <c r="A149" s="19" t="s">
        <v>163</v>
      </c>
      <c r="B149" s="24">
        <v>768</v>
      </c>
      <c r="C149" s="21"/>
      <c r="D149" s="21">
        <v>8000</v>
      </c>
      <c r="E149" s="21">
        <f t="shared" si="38"/>
        <v>8000</v>
      </c>
    </row>
    <row r="150" spans="1:6" ht="26.4" x14ac:dyDescent="0.3">
      <c r="A150" s="30" t="s">
        <v>86</v>
      </c>
      <c r="B150" s="28" t="s">
        <v>197</v>
      </c>
      <c r="C150" s="31">
        <v>1114.6100000000001</v>
      </c>
      <c r="D150" s="31">
        <v>1700</v>
      </c>
      <c r="E150" s="31">
        <f t="shared" ref="E150" si="39">E151</f>
        <v>585.38999999999987</v>
      </c>
    </row>
    <row r="151" spans="1:6" x14ac:dyDescent="0.3">
      <c r="A151" s="19" t="s">
        <v>173</v>
      </c>
      <c r="B151" s="24" t="s">
        <v>224</v>
      </c>
      <c r="C151" s="21">
        <v>1114.6100000000001</v>
      </c>
      <c r="D151" s="21">
        <v>1700</v>
      </c>
      <c r="E151" s="21">
        <f>D151-C151</f>
        <v>585.38999999999987</v>
      </c>
    </row>
    <row r="152" spans="1:6" ht="39.6" x14ac:dyDescent="0.3">
      <c r="A152" s="30" t="s">
        <v>85</v>
      </c>
      <c r="B152" s="28" t="s">
        <v>197</v>
      </c>
      <c r="C152" s="31">
        <v>36327.03</v>
      </c>
      <c r="D152" s="31">
        <v>39127.03</v>
      </c>
      <c r="E152" s="31">
        <f t="shared" ref="E152" si="40">E153</f>
        <v>2800</v>
      </c>
    </row>
    <row r="153" spans="1:6" x14ac:dyDescent="0.3">
      <c r="A153" s="19" t="s">
        <v>173</v>
      </c>
      <c r="B153" s="24" t="s">
        <v>224</v>
      </c>
      <c r="C153" s="21">
        <v>36327.03</v>
      </c>
      <c r="D153" s="21">
        <v>39127.03</v>
      </c>
      <c r="E153" s="21">
        <f>D153-C153</f>
        <v>2800</v>
      </c>
    </row>
    <row r="154" spans="1:6" ht="39.6" x14ac:dyDescent="0.3">
      <c r="A154" s="32" t="s">
        <v>121</v>
      </c>
      <c r="B154" s="25" t="s">
        <v>197</v>
      </c>
      <c r="C154" s="31">
        <v>37353.21</v>
      </c>
      <c r="D154" s="31">
        <v>30591.54</v>
      </c>
      <c r="E154" s="31">
        <f t="shared" ref="E154" si="41">E155</f>
        <v>-6761.6699999999983</v>
      </c>
    </row>
    <row r="155" spans="1:6" ht="26.4" x14ac:dyDescent="0.3">
      <c r="A155" s="19" t="s">
        <v>181</v>
      </c>
      <c r="B155" s="24">
        <v>793</v>
      </c>
      <c r="C155" s="21">
        <v>37353.21</v>
      </c>
      <c r="D155" s="21">
        <v>30591.54</v>
      </c>
      <c r="E155" s="21">
        <f>D155-C155</f>
        <v>-6761.6699999999983</v>
      </c>
    </row>
    <row r="156" spans="1:6" ht="26.4" x14ac:dyDescent="0.3">
      <c r="A156" s="30" t="s">
        <v>274</v>
      </c>
      <c r="B156" s="28" t="s">
        <v>197</v>
      </c>
      <c r="C156" s="31">
        <v>1486675.7100000002</v>
      </c>
      <c r="D156" s="31">
        <v>1511033.75</v>
      </c>
      <c r="E156" s="31">
        <f>D156-C156</f>
        <v>24358.039999999804</v>
      </c>
    </row>
    <row r="157" spans="1:6" ht="52.8" x14ac:dyDescent="0.3">
      <c r="A157" s="30" t="s">
        <v>226</v>
      </c>
      <c r="B157" s="28" t="s">
        <v>197</v>
      </c>
      <c r="C157" s="31">
        <v>800273.72</v>
      </c>
      <c r="D157" s="31">
        <v>892328.39</v>
      </c>
      <c r="E157" s="31">
        <f t="shared" ref="E157" si="42">E158</f>
        <v>92054.670000000042</v>
      </c>
    </row>
    <row r="158" spans="1:6" ht="26.4" x14ac:dyDescent="0.3">
      <c r="A158" s="19" t="s">
        <v>151</v>
      </c>
      <c r="B158" s="24" t="s">
        <v>220</v>
      </c>
      <c r="C158" s="21">
        <v>800273.72</v>
      </c>
      <c r="D158" s="21">
        <v>892328.39</v>
      </c>
      <c r="E158" s="21">
        <f>D158-C158</f>
        <v>92054.670000000042</v>
      </c>
    </row>
    <row r="159" spans="1:6" ht="52.8" x14ac:dyDescent="0.3">
      <c r="A159" s="30" t="s">
        <v>91</v>
      </c>
      <c r="B159" s="28" t="s">
        <v>197</v>
      </c>
      <c r="C159" s="31">
        <v>11760.6</v>
      </c>
      <c r="D159" s="31">
        <v>0</v>
      </c>
      <c r="E159" s="31">
        <f t="shared" ref="E159" si="43">E160</f>
        <v>-11760.6</v>
      </c>
    </row>
    <row r="160" spans="1:6" ht="26.4" x14ac:dyDescent="0.3">
      <c r="A160" s="19" t="s">
        <v>151</v>
      </c>
      <c r="B160" s="24" t="s">
        <v>220</v>
      </c>
      <c r="C160" s="21">
        <v>11760.6</v>
      </c>
      <c r="D160" s="21">
        <v>0</v>
      </c>
      <c r="E160" s="21">
        <f>D160-C160</f>
        <v>-11760.6</v>
      </c>
    </row>
    <row r="161" spans="1:6" ht="39.6" x14ac:dyDescent="0.3">
      <c r="A161" s="30" t="s">
        <v>22</v>
      </c>
      <c r="B161" s="28" t="s">
        <v>197</v>
      </c>
      <c r="C161" s="31">
        <v>54581.5</v>
      </c>
      <c r="D161" s="31">
        <v>8745</v>
      </c>
      <c r="E161" s="31">
        <f>D161-C161</f>
        <v>-45836.5</v>
      </c>
    </row>
    <row r="162" spans="1:6" ht="26.4" x14ac:dyDescent="0.3">
      <c r="A162" s="19" t="s">
        <v>155</v>
      </c>
      <c r="B162" s="24" t="s">
        <v>203</v>
      </c>
      <c r="C162" s="21">
        <v>54581.5</v>
      </c>
      <c r="D162" s="21">
        <v>8745</v>
      </c>
      <c r="E162" s="21">
        <f t="shared" ref="E162" si="44">D162-C162</f>
        <v>-45836.5</v>
      </c>
    </row>
    <row r="163" spans="1:6" ht="39.6" x14ac:dyDescent="0.3">
      <c r="A163" s="30" t="s">
        <v>90</v>
      </c>
      <c r="B163" s="28" t="s">
        <v>197</v>
      </c>
      <c r="C163" s="31">
        <v>250263.88</v>
      </c>
      <c r="D163" s="31">
        <v>236342.24</v>
      </c>
      <c r="E163" s="31">
        <f t="shared" ref="E163" si="45">E164</f>
        <v>-13921.640000000014</v>
      </c>
    </row>
    <row r="164" spans="1:6" ht="26.4" x14ac:dyDescent="0.3">
      <c r="A164" s="19" t="s">
        <v>151</v>
      </c>
      <c r="B164" s="24" t="s">
        <v>220</v>
      </c>
      <c r="C164" s="21">
        <v>250263.88</v>
      </c>
      <c r="D164" s="21">
        <v>236342.24</v>
      </c>
      <c r="E164" s="21">
        <f>D164-C164</f>
        <v>-13921.640000000014</v>
      </c>
    </row>
    <row r="165" spans="1:6" ht="66" x14ac:dyDescent="0.3">
      <c r="A165" s="30" t="s">
        <v>89</v>
      </c>
      <c r="B165" s="25" t="s">
        <v>197</v>
      </c>
      <c r="C165" s="31">
        <v>6460</v>
      </c>
      <c r="D165" s="31">
        <v>0</v>
      </c>
      <c r="E165" s="31">
        <f>E167+E166</f>
        <v>-6460</v>
      </c>
      <c r="F165" s="1"/>
    </row>
    <row r="166" spans="1:6" ht="26.4" x14ac:dyDescent="0.3">
      <c r="A166" s="19" t="s">
        <v>151</v>
      </c>
      <c r="B166" s="24" t="s">
        <v>220</v>
      </c>
      <c r="C166" s="21">
        <v>1660</v>
      </c>
      <c r="D166" s="21">
        <v>0</v>
      </c>
      <c r="E166" s="21">
        <f t="shared" ref="E166:E167" si="46">D166-C166</f>
        <v>-1660</v>
      </c>
    </row>
    <row r="167" spans="1:6" x14ac:dyDescent="0.3">
      <c r="A167" s="19" t="s">
        <v>169</v>
      </c>
      <c r="B167" s="24">
        <v>775</v>
      </c>
      <c r="C167" s="21">
        <v>4800</v>
      </c>
      <c r="D167" s="21">
        <v>0</v>
      </c>
      <c r="E167" s="21">
        <f t="shared" si="46"/>
        <v>-4800</v>
      </c>
    </row>
    <row r="168" spans="1:6" ht="66" x14ac:dyDescent="0.3">
      <c r="A168" s="32" t="s">
        <v>8</v>
      </c>
      <c r="B168" s="25" t="s">
        <v>197</v>
      </c>
      <c r="C168" s="31">
        <v>363336.00999999995</v>
      </c>
      <c r="D168" s="31">
        <v>373618.12000000005</v>
      </c>
      <c r="E168" s="31">
        <f t="shared" ref="E168" si="47">E169</f>
        <v>10282.110000000102</v>
      </c>
    </row>
    <row r="169" spans="1:6" ht="26.4" x14ac:dyDescent="0.3">
      <c r="A169" s="19" t="s">
        <v>166</v>
      </c>
      <c r="B169" s="20" t="s">
        <v>211</v>
      </c>
      <c r="C169" s="21">
        <v>363336.00999999995</v>
      </c>
      <c r="D169" s="21">
        <v>373618.12000000005</v>
      </c>
      <c r="E169" s="21">
        <f>D169-C169</f>
        <v>10282.110000000102</v>
      </c>
    </row>
    <row r="170" spans="1:6" ht="26.4" x14ac:dyDescent="0.3">
      <c r="A170" s="30" t="s">
        <v>275</v>
      </c>
      <c r="B170" s="28" t="s">
        <v>197</v>
      </c>
      <c r="C170" s="31">
        <v>15027368.480000002</v>
      </c>
      <c r="D170" s="31">
        <v>13576325.699999999</v>
      </c>
      <c r="E170" s="31">
        <f>D170-C170</f>
        <v>-1451042.7800000031</v>
      </c>
    </row>
    <row r="171" spans="1:6" ht="26.4" x14ac:dyDescent="0.3">
      <c r="A171" s="30" t="s">
        <v>97</v>
      </c>
      <c r="B171" s="28" t="s">
        <v>197</v>
      </c>
      <c r="C171" s="31">
        <v>1244376.51</v>
      </c>
      <c r="D171" s="31">
        <v>1051510.28</v>
      </c>
      <c r="E171" s="31">
        <f t="shared" ref="E171" si="48">E172</f>
        <v>-192866.22999999998</v>
      </c>
    </row>
    <row r="172" spans="1:6" ht="26.4" x14ac:dyDescent="0.3">
      <c r="A172" s="19" t="s">
        <v>150</v>
      </c>
      <c r="B172" s="24">
        <v>754</v>
      </c>
      <c r="C172" s="21">
        <v>1244376.51</v>
      </c>
      <c r="D172" s="21">
        <v>1051510.28</v>
      </c>
      <c r="E172" s="21">
        <f>D172-C172</f>
        <v>-192866.22999999998</v>
      </c>
    </row>
    <row r="173" spans="1:6" ht="26.4" x14ac:dyDescent="0.3">
      <c r="A173" s="30" t="s">
        <v>93</v>
      </c>
      <c r="B173" s="28" t="s">
        <v>197</v>
      </c>
      <c r="C173" s="31">
        <v>13643262.750000002</v>
      </c>
      <c r="D173" s="31">
        <v>11583248.65</v>
      </c>
      <c r="E173" s="31">
        <f t="shared" ref="E173" si="49">E174</f>
        <v>-2060014.1000000015</v>
      </c>
    </row>
    <row r="174" spans="1:6" ht="26.4" x14ac:dyDescent="0.3">
      <c r="A174" s="19" t="s">
        <v>150</v>
      </c>
      <c r="B174" s="24" t="s">
        <v>225</v>
      </c>
      <c r="C174" s="21">
        <v>13643262.750000002</v>
      </c>
      <c r="D174" s="21">
        <v>11583248.65</v>
      </c>
      <c r="E174" s="21">
        <f>D174-C174</f>
        <v>-2060014.1000000015</v>
      </c>
    </row>
    <row r="175" spans="1:6" ht="52.8" x14ac:dyDescent="0.3">
      <c r="A175" s="30" t="s">
        <v>298</v>
      </c>
      <c r="B175" s="28" t="s">
        <v>197</v>
      </c>
      <c r="C175" s="33">
        <v>2820</v>
      </c>
      <c r="D175" s="33">
        <v>0</v>
      </c>
      <c r="E175" s="33">
        <f>E176</f>
        <v>-2820</v>
      </c>
    </row>
    <row r="176" spans="1:6" ht="26.4" x14ac:dyDescent="0.3">
      <c r="A176" s="19" t="s">
        <v>151</v>
      </c>
      <c r="B176" s="26">
        <v>755</v>
      </c>
      <c r="C176" s="27">
        <v>2820</v>
      </c>
      <c r="D176" s="27">
        <v>0</v>
      </c>
      <c r="E176" s="21">
        <f>D176-C176</f>
        <v>-2820</v>
      </c>
    </row>
    <row r="177" spans="1:5" ht="39.6" x14ac:dyDescent="0.3">
      <c r="A177" s="30" t="s">
        <v>276</v>
      </c>
      <c r="B177" s="28" t="s">
        <v>197</v>
      </c>
      <c r="C177" s="31">
        <v>136909.22</v>
      </c>
      <c r="D177" s="31">
        <v>941566.77</v>
      </c>
      <c r="E177" s="31">
        <f t="shared" ref="E177" si="50">E178</f>
        <v>804657.55</v>
      </c>
    </row>
    <row r="178" spans="1:5" ht="26.4" x14ac:dyDescent="0.3">
      <c r="A178" s="23" t="s">
        <v>150</v>
      </c>
      <c r="B178" s="20" t="s">
        <v>225</v>
      </c>
      <c r="C178" s="21">
        <v>136909.22</v>
      </c>
      <c r="D178" s="21">
        <v>941566.77</v>
      </c>
      <c r="E178" s="21">
        <f>D178-C178</f>
        <v>804657.55</v>
      </c>
    </row>
    <row r="179" spans="1:5" ht="39.6" x14ac:dyDescent="0.3">
      <c r="A179" s="30" t="s">
        <v>277</v>
      </c>
      <c r="B179" s="28" t="s">
        <v>197</v>
      </c>
      <c r="C179" s="31">
        <v>703113.24</v>
      </c>
      <c r="D179" s="31">
        <v>493825.89</v>
      </c>
      <c r="E179" s="31">
        <f>D179-C179</f>
        <v>-209287.34999999998</v>
      </c>
    </row>
    <row r="180" spans="1:5" ht="26.4" x14ac:dyDescent="0.3">
      <c r="A180" s="30" t="s">
        <v>278</v>
      </c>
      <c r="B180" s="28" t="s">
        <v>197</v>
      </c>
      <c r="C180" s="31">
        <v>236150.93</v>
      </c>
      <c r="D180" s="31">
        <v>156928.63</v>
      </c>
      <c r="E180" s="31">
        <f>D180-C180</f>
        <v>-79222.299999999988</v>
      </c>
    </row>
    <row r="181" spans="1:5" x14ac:dyDescent="0.3">
      <c r="A181" s="19" t="s">
        <v>229</v>
      </c>
      <c r="B181" s="20" t="s">
        <v>230</v>
      </c>
      <c r="C181" s="21">
        <v>236150.93</v>
      </c>
      <c r="D181" s="21">
        <v>156928.63</v>
      </c>
      <c r="E181" s="21">
        <f>D181-C181</f>
        <v>-79222.299999999988</v>
      </c>
    </row>
    <row r="182" spans="1:5" ht="26.4" x14ac:dyDescent="0.3">
      <c r="A182" s="30" t="s">
        <v>279</v>
      </c>
      <c r="B182" s="28" t="s">
        <v>197</v>
      </c>
      <c r="C182" s="31">
        <v>1130.1199999999999</v>
      </c>
      <c r="D182" s="31">
        <v>0</v>
      </c>
      <c r="E182" s="31">
        <f t="shared" ref="E182" si="51">E183</f>
        <v>-1130.1199999999999</v>
      </c>
    </row>
    <row r="183" spans="1:5" x14ac:dyDescent="0.3">
      <c r="A183" s="19" t="s">
        <v>229</v>
      </c>
      <c r="B183" s="20" t="s">
        <v>230</v>
      </c>
      <c r="C183" s="21">
        <v>1130.1199999999999</v>
      </c>
      <c r="D183" s="21">
        <v>0</v>
      </c>
      <c r="E183" s="21">
        <f>D183-C183</f>
        <v>-1130.1199999999999</v>
      </c>
    </row>
    <row r="184" spans="1:5" ht="39.6" x14ac:dyDescent="0.3">
      <c r="A184" s="30" t="s">
        <v>280</v>
      </c>
      <c r="B184" s="28" t="s">
        <v>197</v>
      </c>
      <c r="C184" s="31">
        <v>465832.19</v>
      </c>
      <c r="D184" s="31">
        <v>336897.26</v>
      </c>
      <c r="E184" s="31">
        <f>E185+E186</f>
        <v>-128934.92999999996</v>
      </c>
    </row>
    <row r="185" spans="1:5" ht="26.4" x14ac:dyDescent="0.3">
      <c r="A185" s="19" t="s">
        <v>163</v>
      </c>
      <c r="B185" s="24" t="s">
        <v>215</v>
      </c>
      <c r="C185" s="21">
        <v>452979.24</v>
      </c>
      <c r="D185" s="21">
        <v>323431.09000000003</v>
      </c>
      <c r="E185" s="21">
        <f t="shared" ref="E185:E186" si="52">D185-C185</f>
        <v>-129548.14999999997</v>
      </c>
    </row>
    <row r="186" spans="1:5" x14ac:dyDescent="0.3">
      <c r="A186" s="19" t="s">
        <v>178</v>
      </c>
      <c r="B186" s="20" t="s">
        <v>230</v>
      </c>
      <c r="C186" s="21">
        <v>12852.95</v>
      </c>
      <c r="D186" s="21">
        <v>13466.17</v>
      </c>
      <c r="E186" s="21">
        <f t="shared" si="52"/>
        <v>613.21999999999935</v>
      </c>
    </row>
    <row r="187" spans="1:5" ht="66" x14ac:dyDescent="0.3">
      <c r="A187" s="30" t="s">
        <v>281</v>
      </c>
      <c r="B187" s="28" t="s">
        <v>197</v>
      </c>
      <c r="C187" s="31">
        <v>2084230.0299999998</v>
      </c>
      <c r="D187" s="31">
        <v>1456304.01</v>
      </c>
      <c r="E187" s="31">
        <f>D187-C187</f>
        <v>-627926.01999999979</v>
      </c>
    </row>
    <row r="188" spans="1:5" ht="26.4" x14ac:dyDescent="0.3">
      <c r="A188" s="30" t="s">
        <v>28</v>
      </c>
      <c r="B188" s="28" t="s">
        <v>197</v>
      </c>
      <c r="C188" s="31">
        <v>98202</v>
      </c>
      <c r="D188" s="31">
        <v>129596.3</v>
      </c>
      <c r="E188" s="31">
        <f>D188-C188</f>
        <v>31394.300000000003</v>
      </c>
    </row>
    <row r="189" spans="1:5" ht="26.4" x14ac:dyDescent="0.3">
      <c r="A189" s="19" t="s">
        <v>153</v>
      </c>
      <c r="B189" s="24" t="s">
        <v>218</v>
      </c>
      <c r="C189" s="21">
        <v>98202</v>
      </c>
      <c r="D189" s="21">
        <v>129596.3</v>
      </c>
      <c r="E189" s="21">
        <f>D189-C189</f>
        <v>31394.300000000003</v>
      </c>
    </row>
    <row r="190" spans="1:5" ht="39.6" x14ac:dyDescent="0.3">
      <c r="A190" s="30" t="s">
        <v>231</v>
      </c>
      <c r="B190" s="28" t="s">
        <v>197</v>
      </c>
      <c r="C190" s="31">
        <v>691130.90999999992</v>
      </c>
      <c r="D190" s="31">
        <v>487342.91000000003</v>
      </c>
      <c r="E190" s="31">
        <f t="shared" ref="E190" si="53">E191</f>
        <v>-203787.99999999988</v>
      </c>
    </row>
    <row r="191" spans="1:5" ht="26.4" x14ac:dyDescent="0.3">
      <c r="A191" s="19" t="s">
        <v>153</v>
      </c>
      <c r="B191" s="24" t="s">
        <v>218</v>
      </c>
      <c r="C191" s="21">
        <v>691130.90999999992</v>
      </c>
      <c r="D191" s="21">
        <v>487342.91000000003</v>
      </c>
      <c r="E191" s="21">
        <f>D191-C191</f>
        <v>-203787.99999999988</v>
      </c>
    </row>
    <row r="192" spans="1:5" ht="26.4" x14ac:dyDescent="0.3">
      <c r="A192" s="30" t="s">
        <v>104</v>
      </c>
      <c r="B192" s="28" t="s">
        <v>197</v>
      </c>
      <c r="C192" s="31">
        <v>562192.27</v>
      </c>
      <c r="D192" s="31">
        <v>14500</v>
      </c>
      <c r="E192" s="31">
        <f t="shared" ref="E192" si="54">E193</f>
        <v>-547692.27</v>
      </c>
    </row>
    <row r="193" spans="1:5" ht="26.4" x14ac:dyDescent="0.3">
      <c r="A193" s="19" t="s">
        <v>153</v>
      </c>
      <c r="B193" s="24" t="s">
        <v>218</v>
      </c>
      <c r="C193" s="21">
        <v>562192.27</v>
      </c>
      <c r="D193" s="21">
        <v>14500</v>
      </c>
      <c r="E193" s="21">
        <f>D193-C193</f>
        <v>-547692.27</v>
      </c>
    </row>
    <row r="194" spans="1:5" ht="52.8" x14ac:dyDescent="0.3">
      <c r="A194" s="30" t="s">
        <v>232</v>
      </c>
      <c r="B194" s="28" t="s">
        <v>197</v>
      </c>
      <c r="C194" s="31">
        <v>4800</v>
      </c>
      <c r="D194" s="31">
        <v>0</v>
      </c>
      <c r="E194" s="31">
        <f t="shared" ref="E194" si="55">E195</f>
        <v>-4800</v>
      </c>
    </row>
    <row r="195" spans="1:5" ht="26.4" x14ac:dyDescent="0.3">
      <c r="A195" s="19" t="s">
        <v>153</v>
      </c>
      <c r="B195" s="24" t="s">
        <v>218</v>
      </c>
      <c r="C195" s="21">
        <v>4800</v>
      </c>
      <c r="D195" s="21">
        <v>0</v>
      </c>
      <c r="E195" s="21">
        <f>D195-C195</f>
        <v>-4800</v>
      </c>
    </row>
    <row r="196" spans="1:5" ht="26.4" x14ac:dyDescent="0.3">
      <c r="A196" s="30" t="s">
        <v>233</v>
      </c>
      <c r="B196" s="28" t="s">
        <v>197</v>
      </c>
      <c r="C196" s="31">
        <v>0</v>
      </c>
      <c r="D196" s="31">
        <v>48750</v>
      </c>
      <c r="E196" s="31">
        <f t="shared" ref="E196" si="56">E197</f>
        <v>48750</v>
      </c>
    </row>
    <row r="197" spans="1:5" ht="26.4" x14ac:dyDescent="0.3">
      <c r="A197" s="19" t="s">
        <v>153</v>
      </c>
      <c r="B197" s="24" t="s">
        <v>218</v>
      </c>
      <c r="C197" s="21">
        <v>0</v>
      </c>
      <c r="D197" s="21">
        <v>48750</v>
      </c>
      <c r="E197" s="21">
        <f>D197-C197</f>
        <v>48750</v>
      </c>
    </row>
    <row r="198" spans="1:5" ht="39.6" x14ac:dyDescent="0.3">
      <c r="A198" s="30" t="s">
        <v>234</v>
      </c>
      <c r="B198" s="28" t="s">
        <v>197</v>
      </c>
      <c r="C198" s="31">
        <v>337960.88</v>
      </c>
      <c r="D198" s="31">
        <v>390175.65</v>
      </c>
      <c r="E198" s="31">
        <f t="shared" ref="E198" si="57">E199</f>
        <v>52214.770000000019</v>
      </c>
    </row>
    <row r="199" spans="1:5" ht="26.4" x14ac:dyDescent="0.3">
      <c r="A199" s="19" t="s">
        <v>153</v>
      </c>
      <c r="B199" s="24" t="s">
        <v>218</v>
      </c>
      <c r="C199" s="21">
        <v>337960.88</v>
      </c>
      <c r="D199" s="21">
        <v>390175.65</v>
      </c>
      <c r="E199" s="21">
        <f>D199-C199</f>
        <v>52214.770000000019</v>
      </c>
    </row>
    <row r="200" spans="1:5" ht="66" x14ac:dyDescent="0.3">
      <c r="A200" s="30" t="s">
        <v>103</v>
      </c>
      <c r="B200" s="28" t="s">
        <v>197</v>
      </c>
      <c r="C200" s="31">
        <v>310779.83999999997</v>
      </c>
      <c r="D200" s="31">
        <v>305141.43</v>
      </c>
      <c r="E200" s="31">
        <f t="shared" ref="E200" si="58">E201</f>
        <v>-5638.4099999999744</v>
      </c>
    </row>
    <row r="201" spans="1:5" ht="26.4" x14ac:dyDescent="0.3">
      <c r="A201" s="19" t="s">
        <v>153</v>
      </c>
      <c r="B201" s="24" t="s">
        <v>218</v>
      </c>
      <c r="C201" s="21">
        <v>310779.83999999997</v>
      </c>
      <c r="D201" s="21">
        <v>305141.43</v>
      </c>
      <c r="E201" s="21">
        <f>D201-C201</f>
        <v>-5638.4099999999744</v>
      </c>
    </row>
    <row r="202" spans="1:5" ht="39.6" x14ac:dyDescent="0.3">
      <c r="A202" s="30" t="s">
        <v>235</v>
      </c>
      <c r="B202" s="28" t="s">
        <v>197</v>
      </c>
      <c r="C202" s="31">
        <v>30000</v>
      </c>
      <c r="D202" s="31">
        <v>30000</v>
      </c>
      <c r="E202" s="31">
        <f t="shared" ref="E202" si="59">E203</f>
        <v>0</v>
      </c>
    </row>
    <row r="203" spans="1:5" ht="26.4" x14ac:dyDescent="0.3">
      <c r="A203" s="19" t="s">
        <v>153</v>
      </c>
      <c r="B203" s="24" t="s">
        <v>218</v>
      </c>
      <c r="C203" s="21">
        <v>30000</v>
      </c>
      <c r="D203" s="21">
        <v>30000</v>
      </c>
      <c r="E203" s="21">
        <f>D203-C203</f>
        <v>0</v>
      </c>
    </row>
    <row r="204" spans="1:5" ht="39.6" x14ac:dyDescent="0.3">
      <c r="A204" s="30" t="s">
        <v>236</v>
      </c>
      <c r="B204" s="28" t="s">
        <v>197</v>
      </c>
      <c r="C204" s="31">
        <v>49164.13</v>
      </c>
      <c r="D204" s="31">
        <v>50797.72</v>
      </c>
      <c r="E204" s="31">
        <f t="shared" ref="E204" si="60">E205</f>
        <v>1633.5900000000038</v>
      </c>
    </row>
    <row r="205" spans="1:5" ht="26.4" x14ac:dyDescent="0.3">
      <c r="A205" s="19" t="s">
        <v>153</v>
      </c>
      <c r="B205" s="24" t="s">
        <v>218</v>
      </c>
      <c r="C205" s="21">
        <v>49164.13</v>
      </c>
      <c r="D205" s="21">
        <v>50797.72</v>
      </c>
      <c r="E205" s="21">
        <f>D205-C205</f>
        <v>1633.5900000000038</v>
      </c>
    </row>
    <row r="206" spans="1:5" ht="39.6" x14ac:dyDescent="0.3">
      <c r="A206" s="30" t="s">
        <v>282</v>
      </c>
      <c r="B206" s="28" t="s">
        <v>197</v>
      </c>
      <c r="C206" s="31">
        <v>89764.76999999999</v>
      </c>
      <c r="D206" s="31">
        <v>79040.56</v>
      </c>
      <c r="E206" s="31">
        <f>D206-C206</f>
        <v>-10724.209999999992</v>
      </c>
    </row>
    <row r="207" spans="1:5" ht="52.8" x14ac:dyDescent="0.3">
      <c r="A207" s="30" t="s">
        <v>102</v>
      </c>
      <c r="B207" s="28" t="s">
        <v>197</v>
      </c>
      <c r="C207" s="31">
        <v>67789.06</v>
      </c>
      <c r="D207" s="31">
        <v>56285.240000000005</v>
      </c>
      <c r="E207" s="31">
        <f t="shared" ref="E207" si="61">E208</f>
        <v>-11503.819999999992</v>
      </c>
    </row>
    <row r="208" spans="1:5" ht="26.4" x14ac:dyDescent="0.3">
      <c r="A208" s="19" t="s">
        <v>175</v>
      </c>
      <c r="B208" s="24" t="s">
        <v>237</v>
      </c>
      <c r="C208" s="21">
        <v>67789.06</v>
      </c>
      <c r="D208" s="21">
        <v>56285.240000000005</v>
      </c>
      <c r="E208" s="21">
        <f>D208-C208</f>
        <v>-11503.819999999992</v>
      </c>
    </row>
    <row r="209" spans="1:6" ht="26.4" x14ac:dyDescent="0.3">
      <c r="A209" s="30" t="s">
        <v>74</v>
      </c>
      <c r="B209" s="28" t="s">
        <v>197</v>
      </c>
      <c r="C209" s="31">
        <v>21975.71</v>
      </c>
      <c r="D209" s="31">
        <v>22755.32</v>
      </c>
      <c r="E209" s="31">
        <f t="shared" ref="E209" si="62">E210</f>
        <v>779.61000000000058</v>
      </c>
    </row>
    <row r="210" spans="1:6" ht="26.4" x14ac:dyDescent="0.3">
      <c r="A210" s="19" t="s">
        <v>175</v>
      </c>
      <c r="B210" s="24" t="s">
        <v>237</v>
      </c>
      <c r="C210" s="21">
        <v>21975.71</v>
      </c>
      <c r="D210" s="21">
        <v>22755.32</v>
      </c>
      <c r="E210" s="21">
        <f>D210-C210</f>
        <v>779.61000000000058</v>
      </c>
    </row>
    <row r="211" spans="1:6" ht="26.4" x14ac:dyDescent="0.3">
      <c r="A211" s="30" t="s">
        <v>283</v>
      </c>
      <c r="B211" s="28" t="s">
        <v>197</v>
      </c>
      <c r="C211" s="31">
        <v>698161.73999999987</v>
      </c>
      <c r="D211" s="31">
        <v>458356.69</v>
      </c>
      <c r="E211" s="31">
        <f>D211-C211</f>
        <v>-239805.04999999987</v>
      </c>
    </row>
    <row r="212" spans="1:6" x14ac:dyDescent="0.3">
      <c r="A212" s="30" t="s">
        <v>99</v>
      </c>
      <c r="B212" s="28" t="s">
        <v>197</v>
      </c>
      <c r="C212" s="31">
        <v>698161.73999999987</v>
      </c>
      <c r="D212" s="31">
        <v>458356.69</v>
      </c>
      <c r="E212" s="31">
        <f t="shared" ref="E212" si="63">E213</f>
        <v>-239805.04999999987</v>
      </c>
    </row>
    <row r="213" spans="1:6" x14ac:dyDescent="0.3">
      <c r="A213" s="19" t="s">
        <v>158</v>
      </c>
      <c r="B213" s="24" t="s">
        <v>238</v>
      </c>
      <c r="C213" s="21">
        <v>698161.73999999987</v>
      </c>
      <c r="D213" s="21">
        <v>458356.69</v>
      </c>
      <c r="E213" s="21">
        <f>D213-C213</f>
        <v>-239805.04999999987</v>
      </c>
    </row>
    <row r="214" spans="1:6" ht="39.6" x14ac:dyDescent="0.3">
      <c r="A214" s="30" t="s">
        <v>284</v>
      </c>
      <c r="B214" s="28" t="s">
        <v>197</v>
      </c>
      <c r="C214" s="31">
        <v>4166505.1500000004</v>
      </c>
      <c r="D214" s="31">
        <v>3689858.18</v>
      </c>
      <c r="E214" s="31">
        <f>D214-C214</f>
        <v>-476646.9700000002</v>
      </c>
    </row>
    <row r="215" spans="1:6" ht="26.4" x14ac:dyDescent="0.3">
      <c r="A215" s="30" t="s">
        <v>285</v>
      </c>
      <c r="B215" s="28" t="s">
        <v>197</v>
      </c>
      <c r="C215" s="31">
        <v>143686.34</v>
      </c>
      <c r="D215" s="31">
        <v>111380.59000000001</v>
      </c>
      <c r="E215" s="31">
        <f>D215-C215</f>
        <v>-32305.749999999985</v>
      </c>
      <c r="F215" s="1"/>
    </row>
    <row r="216" spans="1:6" ht="26.4" x14ac:dyDescent="0.3">
      <c r="A216" s="19" t="s">
        <v>227</v>
      </c>
      <c r="B216" s="24" t="s">
        <v>228</v>
      </c>
      <c r="C216" s="21">
        <v>129356.64</v>
      </c>
      <c r="D216" s="21">
        <v>96178.790000000008</v>
      </c>
      <c r="E216" s="21">
        <f t="shared" ref="E216:E217" si="64">D216-C216</f>
        <v>-33177.849999999991</v>
      </c>
    </row>
    <row r="217" spans="1:6" x14ac:dyDescent="0.3">
      <c r="A217" s="23" t="s">
        <v>186</v>
      </c>
      <c r="B217" s="20" t="s">
        <v>240</v>
      </c>
      <c r="C217" s="21">
        <v>14329.7</v>
      </c>
      <c r="D217" s="21">
        <v>15201.8</v>
      </c>
      <c r="E217" s="21">
        <f t="shared" si="64"/>
        <v>872.09999999999854</v>
      </c>
    </row>
    <row r="218" spans="1:6" ht="26.4" x14ac:dyDescent="0.3">
      <c r="A218" s="30" t="s">
        <v>288</v>
      </c>
      <c r="B218" s="28" t="s">
        <v>197</v>
      </c>
      <c r="C218" s="31">
        <v>120571.6</v>
      </c>
      <c r="D218" s="31">
        <v>23529</v>
      </c>
      <c r="E218" s="31">
        <f t="shared" ref="E218" si="65">E219</f>
        <v>-97042.6</v>
      </c>
    </row>
    <row r="219" spans="1:6" ht="26.4" x14ac:dyDescent="0.3">
      <c r="A219" s="19" t="s">
        <v>227</v>
      </c>
      <c r="B219" s="24" t="s">
        <v>228</v>
      </c>
      <c r="C219" s="21">
        <v>120571.6</v>
      </c>
      <c r="D219" s="21">
        <v>23529</v>
      </c>
      <c r="E219" s="21">
        <f>D219-C219</f>
        <v>-97042.6</v>
      </c>
    </row>
    <row r="220" spans="1:6" ht="52.8" x14ac:dyDescent="0.3">
      <c r="A220" s="30" t="s">
        <v>286</v>
      </c>
      <c r="B220" s="28" t="s">
        <v>197</v>
      </c>
      <c r="C220" s="31">
        <v>2339974.11</v>
      </c>
      <c r="D220" s="31">
        <v>2251407.8300000005</v>
      </c>
      <c r="E220" s="31">
        <f t="shared" ref="E220" si="66">E221</f>
        <v>-88566.279999999329</v>
      </c>
    </row>
    <row r="221" spans="1:6" x14ac:dyDescent="0.3">
      <c r="A221" s="19" t="s">
        <v>148</v>
      </c>
      <c r="B221" s="24" t="s">
        <v>208</v>
      </c>
      <c r="C221" s="21">
        <v>2339974.11</v>
      </c>
      <c r="D221" s="21">
        <v>2251407.8300000005</v>
      </c>
      <c r="E221" s="21">
        <f>D221-C221</f>
        <v>-88566.279999999329</v>
      </c>
    </row>
    <row r="222" spans="1:6" ht="39.6" x14ac:dyDescent="0.3">
      <c r="A222" s="30" t="s">
        <v>287</v>
      </c>
      <c r="B222" s="28" t="s">
        <v>197</v>
      </c>
      <c r="C222" s="31">
        <v>1547793.1000000003</v>
      </c>
      <c r="D222" s="31">
        <v>1303540.7599999998</v>
      </c>
      <c r="E222" s="31">
        <f t="shared" ref="E222" si="67">E223</f>
        <v>-244252.34000000055</v>
      </c>
    </row>
    <row r="223" spans="1:6" ht="26.4" x14ac:dyDescent="0.3">
      <c r="A223" s="19" t="s">
        <v>172</v>
      </c>
      <c r="B223" s="24" t="s">
        <v>206</v>
      </c>
      <c r="C223" s="21">
        <v>1547793.1000000003</v>
      </c>
      <c r="D223" s="21">
        <v>1303540.7599999998</v>
      </c>
      <c r="E223" s="21">
        <f>D223-C223</f>
        <v>-244252.34000000055</v>
      </c>
    </row>
    <row r="224" spans="1:6" ht="39.6" x14ac:dyDescent="0.3">
      <c r="A224" s="30" t="s">
        <v>289</v>
      </c>
      <c r="B224" s="25" t="s">
        <v>197</v>
      </c>
      <c r="C224" s="31">
        <v>14480</v>
      </c>
      <c r="D224" s="31">
        <v>0</v>
      </c>
      <c r="E224" s="21">
        <f>D224-C224</f>
        <v>-14480</v>
      </c>
    </row>
    <row r="225" spans="1:6" x14ac:dyDescent="0.3">
      <c r="A225" s="19" t="s">
        <v>179</v>
      </c>
      <c r="B225" s="24">
        <v>789</v>
      </c>
      <c r="C225" s="21">
        <v>14480</v>
      </c>
      <c r="D225" s="21">
        <v>0</v>
      </c>
      <c r="E225" s="21">
        <f>D225-C225</f>
        <v>-14480</v>
      </c>
    </row>
    <row r="226" spans="1:6" ht="26.4" x14ac:dyDescent="0.3">
      <c r="A226" s="30" t="s">
        <v>290</v>
      </c>
      <c r="B226" s="25" t="s">
        <v>197</v>
      </c>
      <c r="C226" s="31">
        <v>742827.89000000013</v>
      </c>
      <c r="D226" s="31">
        <v>824762.77</v>
      </c>
      <c r="E226" s="31">
        <f>D226-C226</f>
        <v>81934.879999999888</v>
      </c>
    </row>
    <row r="227" spans="1:6" ht="66" x14ac:dyDescent="0.3">
      <c r="A227" s="30" t="s">
        <v>291</v>
      </c>
      <c r="B227" s="25" t="s">
        <v>197</v>
      </c>
      <c r="C227" s="31">
        <v>115463.78000000001</v>
      </c>
      <c r="D227" s="31">
        <v>200604.93</v>
      </c>
      <c r="E227" s="31">
        <f>E228+E229+E230+E231+E232+E233+E235+E236+E237+E234</f>
        <v>85141.14999999998</v>
      </c>
      <c r="F227" s="1"/>
    </row>
    <row r="228" spans="1:6" x14ac:dyDescent="0.3">
      <c r="A228" s="19" t="s">
        <v>154</v>
      </c>
      <c r="B228" s="24">
        <v>759</v>
      </c>
      <c r="C228" s="21">
        <v>1630</v>
      </c>
      <c r="D228" s="21">
        <v>0</v>
      </c>
      <c r="E228" s="21">
        <f t="shared" ref="E228:E237" si="68">D228-C228</f>
        <v>-1630</v>
      </c>
    </row>
    <row r="229" spans="1:6" ht="26.4" x14ac:dyDescent="0.3">
      <c r="A229" s="19" t="s">
        <v>155</v>
      </c>
      <c r="B229" s="20" t="s">
        <v>203</v>
      </c>
      <c r="C229" s="21">
        <v>559</v>
      </c>
      <c r="D229" s="21">
        <v>250</v>
      </c>
      <c r="E229" s="21">
        <f t="shared" si="68"/>
        <v>-309</v>
      </c>
    </row>
    <row r="230" spans="1:6" x14ac:dyDescent="0.3">
      <c r="A230" s="23" t="s">
        <v>156</v>
      </c>
      <c r="B230" s="20" t="s">
        <v>198</v>
      </c>
      <c r="C230" s="21">
        <v>8060</v>
      </c>
      <c r="D230" s="21">
        <v>8060</v>
      </c>
      <c r="E230" s="21">
        <f t="shared" si="68"/>
        <v>0</v>
      </c>
    </row>
    <row r="231" spans="1:6" x14ac:dyDescent="0.3">
      <c r="A231" s="23" t="s">
        <v>160</v>
      </c>
      <c r="B231" s="20" t="s">
        <v>205</v>
      </c>
      <c r="C231" s="21">
        <v>6000</v>
      </c>
      <c r="D231" s="21">
        <v>79000</v>
      </c>
      <c r="E231" s="21">
        <f t="shared" si="68"/>
        <v>73000</v>
      </c>
    </row>
    <row r="232" spans="1:6" ht="26.4" x14ac:dyDescent="0.3">
      <c r="A232" s="23" t="s">
        <v>166</v>
      </c>
      <c r="B232" s="20" t="s">
        <v>211</v>
      </c>
      <c r="C232" s="21">
        <v>11923.91</v>
      </c>
      <c r="D232" s="21">
        <v>11000</v>
      </c>
      <c r="E232" s="21">
        <f t="shared" si="68"/>
        <v>-923.90999999999985</v>
      </c>
    </row>
    <row r="233" spans="1:6" x14ac:dyDescent="0.3">
      <c r="A233" s="23" t="s">
        <v>168</v>
      </c>
      <c r="B233" s="20" t="s">
        <v>201</v>
      </c>
      <c r="C233" s="21">
        <v>497</v>
      </c>
      <c r="D233" s="21">
        <v>0</v>
      </c>
      <c r="E233" s="21">
        <f t="shared" si="68"/>
        <v>-497</v>
      </c>
    </row>
    <row r="234" spans="1:6" x14ac:dyDescent="0.3">
      <c r="A234" s="23" t="s">
        <v>169</v>
      </c>
      <c r="B234" s="20" t="s">
        <v>199</v>
      </c>
      <c r="C234" s="21">
        <v>1000</v>
      </c>
      <c r="D234" s="21">
        <v>11000</v>
      </c>
      <c r="E234" s="21">
        <f t="shared" si="68"/>
        <v>10000</v>
      </c>
    </row>
    <row r="235" spans="1:6" ht="52.8" x14ac:dyDescent="0.3">
      <c r="A235" s="19" t="s">
        <v>177</v>
      </c>
      <c r="B235" s="20" t="s">
        <v>241</v>
      </c>
      <c r="C235" s="21">
        <v>84599.19</v>
      </c>
      <c r="D235" s="21">
        <v>89994.93</v>
      </c>
      <c r="E235" s="21">
        <f t="shared" si="68"/>
        <v>5395.7399999999907</v>
      </c>
    </row>
    <row r="236" spans="1:6" x14ac:dyDescent="0.3">
      <c r="A236" s="23" t="s">
        <v>179</v>
      </c>
      <c r="B236" s="20" t="s">
        <v>202</v>
      </c>
      <c r="C236" s="21">
        <v>886.85</v>
      </c>
      <c r="D236" s="21">
        <v>800</v>
      </c>
      <c r="E236" s="21">
        <f t="shared" si="68"/>
        <v>-86.850000000000023</v>
      </c>
    </row>
    <row r="237" spans="1:6" x14ac:dyDescent="0.3">
      <c r="A237" s="23" t="s">
        <v>147</v>
      </c>
      <c r="B237" s="20" t="s">
        <v>242</v>
      </c>
      <c r="C237" s="22">
        <v>307.83</v>
      </c>
      <c r="D237" s="22">
        <v>500</v>
      </c>
      <c r="E237" s="21">
        <f t="shared" si="68"/>
        <v>192.17000000000002</v>
      </c>
    </row>
    <row r="238" spans="1:6" ht="26.4" x14ac:dyDescent="0.3">
      <c r="A238" s="32" t="s">
        <v>292</v>
      </c>
      <c r="B238" s="25" t="s">
        <v>197</v>
      </c>
      <c r="C238" s="31">
        <v>54346.54</v>
      </c>
      <c r="D238" s="31">
        <v>112874.76</v>
      </c>
      <c r="E238" s="31">
        <f>E239+E240+E241+E242</f>
        <v>58528.219999999994</v>
      </c>
      <c r="F238" s="1"/>
    </row>
    <row r="239" spans="1:6" x14ac:dyDescent="0.3">
      <c r="A239" s="23" t="s">
        <v>154</v>
      </c>
      <c r="B239" s="20" t="s">
        <v>200</v>
      </c>
      <c r="C239" s="21">
        <v>4500</v>
      </c>
      <c r="D239" s="21">
        <v>0</v>
      </c>
      <c r="E239" s="21">
        <f t="shared" ref="E239:E242" si="69">D239-C239</f>
        <v>-4500</v>
      </c>
    </row>
    <row r="240" spans="1:6" x14ac:dyDescent="0.3">
      <c r="A240" s="23" t="s">
        <v>156</v>
      </c>
      <c r="B240" s="20" t="s">
        <v>198</v>
      </c>
      <c r="C240" s="21">
        <v>1477</v>
      </c>
      <c r="D240" s="21">
        <v>3517</v>
      </c>
      <c r="E240" s="21">
        <f t="shared" si="69"/>
        <v>2040</v>
      </c>
    </row>
    <row r="241" spans="1:6" ht="26.4" x14ac:dyDescent="0.3">
      <c r="A241" s="23" t="s">
        <v>166</v>
      </c>
      <c r="B241" s="20" t="s">
        <v>211</v>
      </c>
      <c r="C241" s="21">
        <v>6345.57</v>
      </c>
      <c r="D241" s="21">
        <v>7000</v>
      </c>
      <c r="E241" s="21">
        <f t="shared" si="69"/>
        <v>654.43000000000029</v>
      </c>
    </row>
    <row r="242" spans="1:6" ht="52.8" x14ac:dyDescent="0.3">
      <c r="A242" s="19" t="s">
        <v>177</v>
      </c>
      <c r="B242" s="20" t="s">
        <v>241</v>
      </c>
      <c r="C242" s="21">
        <v>42023.97</v>
      </c>
      <c r="D242" s="21">
        <v>102357.75999999999</v>
      </c>
      <c r="E242" s="21">
        <f t="shared" si="69"/>
        <v>60333.789999999994</v>
      </c>
    </row>
    <row r="243" spans="1:6" ht="26.4" x14ac:dyDescent="0.3">
      <c r="A243" s="32" t="s">
        <v>293</v>
      </c>
      <c r="B243" s="25" t="s">
        <v>197</v>
      </c>
      <c r="C243" s="31">
        <v>4656</v>
      </c>
      <c r="D243" s="31">
        <v>0</v>
      </c>
      <c r="E243" s="31">
        <f t="shared" ref="E243" si="70">E244</f>
        <v>-4656</v>
      </c>
    </row>
    <row r="244" spans="1:6" x14ac:dyDescent="0.3">
      <c r="A244" s="23" t="s">
        <v>154</v>
      </c>
      <c r="B244" s="20" t="s">
        <v>200</v>
      </c>
      <c r="C244" s="21">
        <v>4656</v>
      </c>
      <c r="D244" s="21">
        <v>0</v>
      </c>
      <c r="E244" s="21">
        <f>D244-C244</f>
        <v>-4656</v>
      </c>
    </row>
    <row r="245" spans="1:6" ht="64.95" customHeight="1" x14ac:dyDescent="0.3">
      <c r="A245" s="32" t="s">
        <v>294</v>
      </c>
      <c r="B245" s="25" t="s">
        <v>197</v>
      </c>
      <c r="C245" s="31">
        <v>568361.57000000007</v>
      </c>
      <c r="D245" s="31">
        <v>511283.07999999996</v>
      </c>
      <c r="E245" s="31">
        <f t="shared" ref="E245" si="71">E246</f>
        <v>-57078.490000000107</v>
      </c>
    </row>
    <row r="246" spans="1:6" ht="52.8" x14ac:dyDescent="0.3">
      <c r="A246" s="19" t="s">
        <v>177</v>
      </c>
      <c r="B246" s="20" t="s">
        <v>241</v>
      </c>
      <c r="C246" s="21">
        <v>568361.57000000007</v>
      </c>
      <c r="D246" s="21">
        <v>511283.07999999996</v>
      </c>
      <c r="E246" s="21">
        <f>D246-C246</f>
        <v>-57078.490000000107</v>
      </c>
    </row>
    <row r="247" spans="1:6" ht="66" x14ac:dyDescent="0.3">
      <c r="A247" s="30" t="s">
        <v>295</v>
      </c>
      <c r="B247" s="25" t="s">
        <v>197</v>
      </c>
      <c r="C247" s="31">
        <v>20152.54</v>
      </c>
      <c r="D247" s="31">
        <v>38284.239999999998</v>
      </c>
      <c r="E247" s="31">
        <f>D247-C247</f>
        <v>18131.699999999997</v>
      </c>
    </row>
    <row r="248" spans="1:6" ht="26.4" x14ac:dyDescent="0.3">
      <c r="A248" s="30" t="s">
        <v>54</v>
      </c>
      <c r="B248" s="25" t="s">
        <v>197</v>
      </c>
      <c r="C248" s="31">
        <v>1510</v>
      </c>
      <c r="D248" s="31">
        <v>2750</v>
      </c>
      <c r="E248" s="31">
        <f>E249+E250</f>
        <v>1240</v>
      </c>
    </row>
    <row r="249" spans="1:6" x14ac:dyDescent="0.3">
      <c r="A249" s="23" t="s">
        <v>179</v>
      </c>
      <c r="B249" s="20" t="s">
        <v>202</v>
      </c>
      <c r="C249" s="21">
        <v>1510</v>
      </c>
      <c r="D249" s="21">
        <v>2050</v>
      </c>
      <c r="E249" s="21">
        <f t="shared" ref="E249:E250" si="72">D249-C249</f>
        <v>540</v>
      </c>
    </row>
    <row r="250" spans="1:6" ht="26.4" x14ac:dyDescent="0.3">
      <c r="A250" s="23" t="s">
        <v>159</v>
      </c>
      <c r="B250" s="20" t="s">
        <v>204</v>
      </c>
      <c r="C250" s="21"/>
      <c r="D250" s="21">
        <v>700</v>
      </c>
      <c r="E250" s="21">
        <f t="shared" si="72"/>
        <v>700</v>
      </c>
    </row>
    <row r="251" spans="1:6" ht="39.6" x14ac:dyDescent="0.3">
      <c r="A251" s="30" t="s">
        <v>243</v>
      </c>
      <c r="B251" s="25" t="s">
        <v>197</v>
      </c>
      <c r="C251" s="31">
        <v>3062.54</v>
      </c>
      <c r="D251" s="31">
        <v>4474.24</v>
      </c>
      <c r="E251" s="31">
        <f>E252+E253</f>
        <v>1411.6999999999998</v>
      </c>
      <c r="F251" s="1"/>
    </row>
    <row r="252" spans="1:6" x14ac:dyDescent="0.3">
      <c r="A252" s="23" t="s">
        <v>179</v>
      </c>
      <c r="B252" s="20" t="s">
        <v>202</v>
      </c>
      <c r="C252" s="21">
        <v>2760</v>
      </c>
      <c r="D252" s="21">
        <v>4147.45</v>
      </c>
      <c r="E252" s="21">
        <f t="shared" ref="E252:E253" si="73">D252-C252</f>
        <v>1387.4499999999998</v>
      </c>
    </row>
    <row r="253" spans="1:6" ht="26.4" x14ac:dyDescent="0.3">
      <c r="A253" s="19" t="s">
        <v>159</v>
      </c>
      <c r="B253" s="20" t="s">
        <v>204</v>
      </c>
      <c r="C253" s="21">
        <v>302.54000000000002</v>
      </c>
      <c r="D253" s="21">
        <v>326.79000000000002</v>
      </c>
      <c r="E253" s="21">
        <f t="shared" si="73"/>
        <v>24.25</v>
      </c>
    </row>
    <row r="254" spans="1:6" ht="39.6" x14ac:dyDescent="0.3">
      <c r="A254" s="30" t="s">
        <v>289</v>
      </c>
      <c r="B254" s="25" t="s">
        <v>197</v>
      </c>
      <c r="C254" s="31">
        <v>15580</v>
      </c>
      <c r="D254" s="31">
        <v>31060</v>
      </c>
      <c r="E254" s="31">
        <f>E255+E256</f>
        <v>15480</v>
      </c>
      <c r="F254" s="1"/>
    </row>
    <row r="255" spans="1:6" ht="52.8" x14ac:dyDescent="0.3">
      <c r="A255" s="19" t="s">
        <v>177</v>
      </c>
      <c r="B255" s="20" t="s">
        <v>241</v>
      </c>
      <c r="C255" s="21">
        <v>600</v>
      </c>
      <c r="D255" s="21">
        <v>600</v>
      </c>
      <c r="E255" s="21">
        <f t="shared" ref="E255:E256" si="74">D255-C255</f>
        <v>0</v>
      </c>
    </row>
    <row r="256" spans="1:6" x14ac:dyDescent="0.3">
      <c r="A256" s="23" t="s">
        <v>179</v>
      </c>
      <c r="B256" s="20" t="s">
        <v>202</v>
      </c>
      <c r="C256" s="21">
        <v>14980</v>
      </c>
      <c r="D256" s="21">
        <v>30460</v>
      </c>
      <c r="E256" s="21">
        <f t="shared" si="74"/>
        <v>15480</v>
      </c>
    </row>
    <row r="257" spans="1:6" ht="39.6" x14ac:dyDescent="0.3">
      <c r="A257" s="30" t="s">
        <v>296</v>
      </c>
      <c r="B257" s="25" t="s">
        <v>197</v>
      </c>
      <c r="C257" s="31">
        <v>466549.2</v>
      </c>
      <c r="D257" s="31">
        <v>55800.42</v>
      </c>
      <c r="E257" s="31">
        <f>D257-C257</f>
        <v>-410748.78</v>
      </c>
    </row>
    <row r="258" spans="1:6" ht="39.6" x14ac:dyDescent="0.3">
      <c r="A258" s="30" t="s">
        <v>78</v>
      </c>
      <c r="B258" s="25" t="s">
        <v>197</v>
      </c>
      <c r="C258" s="31">
        <v>466549.2</v>
      </c>
      <c r="D258" s="31">
        <v>55800.42</v>
      </c>
      <c r="E258" s="31">
        <f t="shared" ref="E258" si="75">E259</f>
        <v>-410748.78</v>
      </c>
    </row>
    <row r="259" spans="1:6" ht="26.4" x14ac:dyDescent="0.3">
      <c r="A259" s="19" t="s">
        <v>163</v>
      </c>
      <c r="B259" s="20" t="s">
        <v>215</v>
      </c>
      <c r="C259" s="21">
        <v>466549.2</v>
      </c>
      <c r="D259" s="21">
        <v>55800.42</v>
      </c>
      <c r="E259" s="21">
        <f>D259-C259</f>
        <v>-410748.78</v>
      </c>
    </row>
    <row r="260" spans="1:6" ht="26.4" x14ac:dyDescent="0.3">
      <c r="A260" s="35" t="s">
        <v>11</v>
      </c>
      <c r="B260" s="38" t="s">
        <v>197</v>
      </c>
      <c r="C260" s="37">
        <v>4211257.8600000013</v>
      </c>
      <c r="D260" s="37">
        <v>4369379.3999999994</v>
      </c>
      <c r="E260" s="37">
        <f>E261</f>
        <v>158121.54000000004</v>
      </c>
    </row>
    <row r="261" spans="1:6" ht="26.4" x14ac:dyDescent="0.3">
      <c r="A261" s="30" t="s">
        <v>10</v>
      </c>
      <c r="B261" s="28" t="s">
        <v>197</v>
      </c>
      <c r="C261" s="31">
        <v>4211257.8600000013</v>
      </c>
      <c r="D261" s="31">
        <v>4369379.3999999994</v>
      </c>
      <c r="E261" s="31">
        <f>E262+E263+E264+E265+E269+E272+E273+E276+E277+E278+E279+E280+E282+E283+E284+E267+E275+E270+E266+E268+E274+E285+E286+E281+E271</f>
        <v>158121.54000000004</v>
      </c>
      <c r="F261" s="1"/>
    </row>
    <row r="262" spans="1:6" x14ac:dyDescent="0.3">
      <c r="A262" s="19" t="s">
        <v>147</v>
      </c>
      <c r="B262" s="24" t="s">
        <v>242</v>
      </c>
      <c r="C262" s="21">
        <v>602752.6</v>
      </c>
      <c r="D262" s="21">
        <v>606756.21</v>
      </c>
      <c r="E262" s="21">
        <f t="shared" ref="E262:E286" si="76">D262-C262</f>
        <v>4003.609999999986</v>
      </c>
    </row>
    <row r="263" spans="1:6" x14ac:dyDescent="0.3">
      <c r="A263" s="23" t="s">
        <v>148</v>
      </c>
      <c r="B263" s="20" t="s">
        <v>208</v>
      </c>
      <c r="C263" s="21">
        <v>1056715.74</v>
      </c>
      <c r="D263" s="21">
        <v>2050000</v>
      </c>
      <c r="E263" s="21">
        <f t="shared" si="76"/>
        <v>993284.26</v>
      </c>
    </row>
    <row r="264" spans="1:6" x14ac:dyDescent="0.3">
      <c r="A264" s="23" t="s">
        <v>149</v>
      </c>
      <c r="B264" s="20" t="s">
        <v>244</v>
      </c>
      <c r="C264" s="21">
        <v>533740.52</v>
      </c>
      <c r="D264" s="21">
        <v>574988.98</v>
      </c>
      <c r="E264" s="21">
        <f t="shared" si="76"/>
        <v>41248.459999999963</v>
      </c>
    </row>
    <row r="265" spans="1:6" ht="26.4" x14ac:dyDescent="0.3">
      <c r="A265" s="23" t="s">
        <v>120</v>
      </c>
      <c r="B265" s="20" t="s">
        <v>245</v>
      </c>
      <c r="C265" s="21">
        <v>21078.68</v>
      </c>
      <c r="D265" s="21">
        <v>22811.29</v>
      </c>
      <c r="E265" s="21">
        <f t="shared" si="76"/>
        <v>1732.6100000000006</v>
      </c>
    </row>
    <row r="266" spans="1:6" x14ac:dyDescent="0.3">
      <c r="A266" s="23" t="s">
        <v>154</v>
      </c>
      <c r="B266" s="24">
        <v>759</v>
      </c>
      <c r="C266" s="21">
        <v>202022.77000000002</v>
      </c>
      <c r="D266" s="21">
        <v>0</v>
      </c>
      <c r="E266" s="21">
        <f t="shared" si="76"/>
        <v>-202022.77000000002</v>
      </c>
    </row>
    <row r="267" spans="1:6" ht="26.4" x14ac:dyDescent="0.3">
      <c r="A267" s="23" t="s">
        <v>155</v>
      </c>
      <c r="B267" s="20" t="s">
        <v>203</v>
      </c>
      <c r="C267" s="21">
        <v>150442</v>
      </c>
      <c r="D267" s="21">
        <v>131</v>
      </c>
      <c r="E267" s="21">
        <f t="shared" si="76"/>
        <v>-150311</v>
      </c>
    </row>
    <row r="268" spans="1:6" x14ac:dyDescent="0.3">
      <c r="A268" s="23" t="s">
        <v>156</v>
      </c>
      <c r="B268" s="24">
        <v>761</v>
      </c>
      <c r="C268" s="21">
        <v>0</v>
      </c>
      <c r="D268" s="21">
        <v>2260</v>
      </c>
      <c r="E268" s="21">
        <f t="shared" si="76"/>
        <v>2260</v>
      </c>
    </row>
    <row r="269" spans="1:6" x14ac:dyDescent="0.3">
      <c r="A269" s="23" t="s">
        <v>157</v>
      </c>
      <c r="B269" s="20" t="s">
        <v>246</v>
      </c>
      <c r="C269" s="21">
        <v>48650.400000000001</v>
      </c>
      <c r="D269" s="21">
        <v>54963.81</v>
      </c>
      <c r="E269" s="21">
        <f t="shared" si="76"/>
        <v>6313.4099999999962</v>
      </c>
    </row>
    <row r="270" spans="1:6" x14ac:dyDescent="0.3">
      <c r="A270" s="23" t="s">
        <v>158</v>
      </c>
      <c r="B270" s="20" t="s">
        <v>238</v>
      </c>
      <c r="C270" s="21">
        <v>27271.35</v>
      </c>
      <c r="D270" s="21">
        <v>0</v>
      </c>
      <c r="E270" s="21">
        <f t="shared" si="76"/>
        <v>-27271.35</v>
      </c>
    </row>
    <row r="271" spans="1:6" x14ac:dyDescent="0.3">
      <c r="A271" s="23" t="s">
        <v>247</v>
      </c>
      <c r="B271" s="20" t="s">
        <v>205</v>
      </c>
      <c r="C271" s="21">
        <v>66940.479999999996</v>
      </c>
      <c r="D271" s="21">
        <v>0</v>
      </c>
      <c r="E271" s="21">
        <f t="shared" si="76"/>
        <v>-66940.479999999996</v>
      </c>
    </row>
    <row r="272" spans="1:6" ht="26.4" x14ac:dyDescent="0.3">
      <c r="A272" s="23" t="s">
        <v>161</v>
      </c>
      <c r="B272" s="20" t="s">
        <v>248</v>
      </c>
      <c r="C272" s="21">
        <v>192637.51</v>
      </c>
      <c r="D272" s="21">
        <v>191679.6</v>
      </c>
      <c r="E272" s="21">
        <f t="shared" si="76"/>
        <v>-957.91000000000349</v>
      </c>
    </row>
    <row r="273" spans="1:5" x14ac:dyDescent="0.3">
      <c r="A273" s="23" t="s">
        <v>162</v>
      </c>
      <c r="B273" s="20" t="s">
        <v>249</v>
      </c>
      <c r="C273" s="21">
        <v>822584.95</v>
      </c>
      <c r="D273" s="21">
        <v>192526.55</v>
      </c>
      <c r="E273" s="21">
        <f t="shared" si="76"/>
        <v>-630058.39999999991</v>
      </c>
    </row>
    <row r="274" spans="1:5" ht="26.4" x14ac:dyDescent="0.3">
      <c r="A274" s="23" t="s">
        <v>163</v>
      </c>
      <c r="B274" s="20">
        <v>768</v>
      </c>
      <c r="C274" s="21">
        <v>0</v>
      </c>
      <c r="D274" s="21">
        <v>2400</v>
      </c>
      <c r="E274" s="21">
        <f t="shared" si="76"/>
        <v>2400</v>
      </c>
    </row>
    <row r="275" spans="1:5" x14ac:dyDescent="0.3">
      <c r="A275" s="23" t="s">
        <v>164</v>
      </c>
      <c r="B275" s="20" t="s">
        <v>216</v>
      </c>
      <c r="C275" s="21">
        <v>81100</v>
      </c>
      <c r="D275" s="21">
        <v>231747.41</v>
      </c>
      <c r="E275" s="21">
        <f t="shared" si="76"/>
        <v>150647.41</v>
      </c>
    </row>
    <row r="276" spans="1:5" x14ac:dyDescent="0.3">
      <c r="A276" s="23" t="s">
        <v>165</v>
      </c>
      <c r="B276" s="20" t="s">
        <v>250</v>
      </c>
      <c r="C276" s="21">
        <v>44002.29</v>
      </c>
      <c r="D276" s="21">
        <v>45830.71</v>
      </c>
      <c r="E276" s="21">
        <f t="shared" si="76"/>
        <v>1828.4199999999983</v>
      </c>
    </row>
    <row r="277" spans="1:5" ht="26.4" x14ac:dyDescent="0.3">
      <c r="A277" s="23" t="s">
        <v>170</v>
      </c>
      <c r="B277" s="20" t="s">
        <v>219</v>
      </c>
      <c r="C277" s="21">
        <v>202904.62</v>
      </c>
      <c r="D277" s="21">
        <v>231615.03999999998</v>
      </c>
      <c r="E277" s="21">
        <f t="shared" si="76"/>
        <v>28710.419999999984</v>
      </c>
    </row>
    <row r="278" spans="1:5" ht="39.6" x14ac:dyDescent="0.3">
      <c r="A278" s="23" t="s">
        <v>171</v>
      </c>
      <c r="B278" s="20" t="s">
        <v>251</v>
      </c>
      <c r="C278" s="21">
        <v>21771.79</v>
      </c>
      <c r="D278" s="21">
        <v>24772.35</v>
      </c>
      <c r="E278" s="21">
        <f t="shared" si="76"/>
        <v>3000.5599999999977</v>
      </c>
    </row>
    <row r="279" spans="1:5" ht="26.4" x14ac:dyDescent="0.3">
      <c r="A279" s="23" t="s">
        <v>119</v>
      </c>
      <c r="B279" s="20" t="s">
        <v>252</v>
      </c>
      <c r="C279" s="21">
        <v>13478.939999999999</v>
      </c>
      <c r="D279" s="21">
        <v>14518.51</v>
      </c>
      <c r="E279" s="21">
        <f t="shared" si="76"/>
        <v>1039.5700000000015</v>
      </c>
    </row>
    <row r="280" spans="1:5" x14ac:dyDescent="0.3">
      <c r="A280" s="23" t="s">
        <v>179</v>
      </c>
      <c r="B280" s="20" t="s">
        <v>202</v>
      </c>
      <c r="C280" s="21">
        <v>56971.66</v>
      </c>
      <c r="D280" s="21">
        <v>56227.979999999996</v>
      </c>
      <c r="E280" s="21">
        <f t="shared" si="76"/>
        <v>-743.68000000000757</v>
      </c>
    </row>
    <row r="281" spans="1:5" ht="26.4" x14ac:dyDescent="0.3">
      <c r="A281" s="23" t="s">
        <v>172</v>
      </c>
      <c r="B281" s="20" t="s">
        <v>206</v>
      </c>
      <c r="C281" s="21">
        <v>1354.39</v>
      </c>
      <c r="D281" s="21">
        <v>0</v>
      </c>
      <c r="E281" s="21">
        <f t="shared" si="76"/>
        <v>-1354.39</v>
      </c>
    </row>
    <row r="282" spans="1:5" x14ac:dyDescent="0.3">
      <c r="A282" s="23" t="s">
        <v>182</v>
      </c>
      <c r="B282" s="20" t="s">
        <v>239</v>
      </c>
      <c r="C282" s="21">
        <v>15414.15</v>
      </c>
      <c r="D282" s="21">
        <v>16167.15</v>
      </c>
      <c r="E282" s="21">
        <f t="shared" si="76"/>
        <v>753</v>
      </c>
    </row>
    <row r="283" spans="1:5" ht="15" customHeight="1" x14ac:dyDescent="0.3">
      <c r="A283" s="23" t="s">
        <v>184</v>
      </c>
      <c r="B283" s="20" t="s">
        <v>253</v>
      </c>
      <c r="C283" s="21">
        <v>20421.89</v>
      </c>
      <c r="D283" s="21">
        <v>21373.759999999998</v>
      </c>
      <c r="E283" s="21">
        <f t="shared" si="76"/>
        <v>951.86999999999898</v>
      </c>
    </row>
    <row r="284" spans="1:5" ht="39.6" x14ac:dyDescent="0.3">
      <c r="A284" s="23" t="s">
        <v>185</v>
      </c>
      <c r="B284" s="20" t="s">
        <v>254</v>
      </c>
      <c r="C284" s="21">
        <v>29001.129999999997</v>
      </c>
      <c r="D284" s="21">
        <v>25084.05</v>
      </c>
      <c r="E284" s="21">
        <f t="shared" si="76"/>
        <v>-3917.0799999999981</v>
      </c>
    </row>
    <row r="285" spans="1:5" ht="26.4" x14ac:dyDescent="0.3">
      <c r="A285" s="23" t="s">
        <v>151</v>
      </c>
      <c r="B285" s="20" t="s">
        <v>220</v>
      </c>
      <c r="C285" s="21">
        <v>0</v>
      </c>
      <c r="D285" s="21">
        <v>800</v>
      </c>
      <c r="E285" s="21">
        <f t="shared" si="76"/>
        <v>800</v>
      </c>
    </row>
    <row r="286" spans="1:5" ht="26.4" x14ac:dyDescent="0.3">
      <c r="A286" s="23" t="s">
        <v>153</v>
      </c>
      <c r="B286" s="20" t="s">
        <v>218</v>
      </c>
      <c r="C286" s="21">
        <v>0</v>
      </c>
      <c r="D286" s="21">
        <v>2725</v>
      </c>
      <c r="E286" s="21">
        <f t="shared" si="76"/>
        <v>2725</v>
      </c>
    </row>
    <row r="287" spans="1:5" x14ac:dyDescent="0.3">
      <c r="A287" s="32" t="s">
        <v>255</v>
      </c>
      <c r="B287" s="25" t="s">
        <v>197</v>
      </c>
      <c r="C287" s="31">
        <v>106198916.226</v>
      </c>
      <c r="D287" s="31">
        <v>104612651.30000001</v>
      </c>
      <c r="E287" s="31">
        <f>E8+E260</f>
        <v>-1586264.9260000025</v>
      </c>
    </row>
  </sheetData>
  <mergeCells count="6">
    <mergeCell ref="A3:E3"/>
    <mergeCell ref="B6:B7"/>
    <mergeCell ref="A6:A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view="pageBreakPreview" zoomScaleNormal="100" zoomScaleSheetLayoutView="100" workbookViewId="0">
      <selection activeCell="M1" sqref="M1:N1"/>
    </sheetView>
  </sheetViews>
  <sheetFormatPr defaultColWidth="9.109375" defaultRowHeight="13.2" x14ac:dyDescent="0.25"/>
  <cols>
    <col min="1" max="1" width="4" style="39" customWidth="1"/>
    <col min="2" max="2" width="19.5546875" style="39" customWidth="1"/>
    <col min="3" max="14" width="11.5546875" style="39" customWidth="1"/>
    <col min="15" max="256" width="9.109375" style="39"/>
    <col min="257" max="257" width="4" style="39" customWidth="1"/>
    <col min="258" max="258" width="19.5546875" style="39" customWidth="1"/>
    <col min="259" max="270" width="11.5546875" style="39" customWidth="1"/>
    <col min="271" max="512" width="9.109375" style="39"/>
    <col min="513" max="513" width="4" style="39" customWidth="1"/>
    <col min="514" max="514" width="19.5546875" style="39" customWidth="1"/>
    <col min="515" max="526" width="11.5546875" style="39" customWidth="1"/>
    <col min="527" max="768" width="9.109375" style="39"/>
    <col min="769" max="769" width="4" style="39" customWidth="1"/>
    <col min="770" max="770" width="19.5546875" style="39" customWidth="1"/>
    <col min="771" max="782" width="11.5546875" style="39" customWidth="1"/>
    <col min="783" max="1024" width="9.109375" style="39"/>
    <col min="1025" max="1025" width="4" style="39" customWidth="1"/>
    <col min="1026" max="1026" width="19.5546875" style="39" customWidth="1"/>
    <col min="1027" max="1038" width="11.5546875" style="39" customWidth="1"/>
    <col min="1039" max="1280" width="9.109375" style="39"/>
    <col min="1281" max="1281" width="4" style="39" customWidth="1"/>
    <col min="1282" max="1282" width="19.5546875" style="39" customWidth="1"/>
    <col min="1283" max="1294" width="11.5546875" style="39" customWidth="1"/>
    <col min="1295" max="1536" width="9.109375" style="39"/>
    <col min="1537" max="1537" width="4" style="39" customWidth="1"/>
    <col min="1538" max="1538" width="19.5546875" style="39" customWidth="1"/>
    <col min="1539" max="1550" width="11.5546875" style="39" customWidth="1"/>
    <col min="1551" max="1792" width="9.109375" style="39"/>
    <col min="1793" max="1793" width="4" style="39" customWidth="1"/>
    <col min="1794" max="1794" width="19.5546875" style="39" customWidth="1"/>
    <col min="1795" max="1806" width="11.5546875" style="39" customWidth="1"/>
    <col min="1807" max="2048" width="9.109375" style="39"/>
    <col min="2049" max="2049" width="4" style="39" customWidth="1"/>
    <col min="2050" max="2050" width="19.5546875" style="39" customWidth="1"/>
    <col min="2051" max="2062" width="11.5546875" style="39" customWidth="1"/>
    <col min="2063" max="2304" width="9.109375" style="39"/>
    <col min="2305" max="2305" width="4" style="39" customWidth="1"/>
    <col min="2306" max="2306" width="19.5546875" style="39" customWidth="1"/>
    <col min="2307" max="2318" width="11.5546875" style="39" customWidth="1"/>
    <col min="2319" max="2560" width="9.109375" style="39"/>
    <col min="2561" max="2561" width="4" style="39" customWidth="1"/>
    <col min="2562" max="2562" width="19.5546875" style="39" customWidth="1"/>
    <col min="2563" max="2574" width="11.5546875" style="39" customWidth="1"/>
    <col min="2575" max="2816" width="9.109375" style="39"/>
    <col min="2817" max="2817" width="4" style="39" customWidth="1"/>
    <col min="2818" max="2818" width="19.5546875" style="39" customWidth="1"/>
    <col min="2819" max="2830" width="11.5546875" style="39" customWidth="1"/>
    <col min="2831" max="3072" width="9.109375" style="39"/>
    <col min="3073" max="3073" width="4" style="39" customWidth="1"/>
    <col min="3074" max="3074" width="19.5546875" style="39" customWidth="1"/>
    <col min="3075" max="3086" width="11.5546875" style="39" customWidth="1"/>
    <col min="3087" max="3328" width="9.109375" style="39"/>
    <col min="3329" max="3329" width="4" style="39" customWidth="1"/>
    <col min="3330" max="3330" width="19.5546875" style="39" customWidth="1"/>
    <col min="3331" max="3342" width="11.5546875" style="39" customWidth="1"/>
    <col min="3343" max="3584" width="9.109375" style="39"/>
    <col min="3585" max="3585" width="4" style="39" customWidth="1"/>
    <col min="3586" max="3586" width="19.5546875" style="39" customWidth="1"/>
    <col min="3587" max="3598" width="11.5546875" style="39" customWidth="1"/>
    <col min="3599" max="3840" width="9.109375" style="39"/>
    <col min="3841" max="3841" width="4" style="39" customWidth="1"/>
    <col min="3842" max="3842" width="19.5546875" style="39" customWidth="1"/>
    <col min="3843" max="3854" width="11.5546875" style="39" customWidth="1"/>
    <col min="3855" max="4096" width="9.109375" style="39"/>
    <col min="4097" max="4097" width="4" style="39" customWidth="1"/>
    <col min="4098" max="4098" width="19.5546875" style="39" customWidth="1"/>
    <col min="4099" max="4110" width="11.5546875" style="39" customWidth="1"/>
    <col min="4111" max="4352" width="9.109375" style="39"/>
    <col min="4353" max="4353" width="4" style="39" customWidth="1"/>
    <col min="4354" max="4354" width="19.5546875" style="39" customWidth="1"/>
    <col min="4355" max="4366" width="11.5546875" style="39" customWidth="1"/>
    <col min="4367" max="4608" width="9.109375" style="39"/>
    <col min="4609" max="4609" width="4" style="39" customWidth="1"/>
    <col min="4610" max="4610" width="19.5546875" style="39" customWidth="1"/>
    <col min="4611" max="4622" width="11.5546875" style="39" customWidth="1"/>
    <col min="4623" max="4864" width="9.109375" style="39"/>
    <col min="4865" max="4865" width="4" style="39" customWidth="1"/>
    <col min="4866" max="4866" width="19.5546875" style="39" customWidth="1"/>
    <col min="4867" max="4878" width="11.5546875" style="39" customWidth="1"/>
    <col min="4879" max="5120" width="9.109375" style="39"/>
    <col min="5121" max="5121" width="4" style="39" customWidth="1"/>
    <col min="5122" max="5122" width="19.5546875" style="39" customWidth="1"/>
    <col min="5123" max="5134" width="11.5546875" style="39" customWidth="1"/>
    <col min="5135" max="5376" width="9.109375" style="39"/>
    <col min="5377" max="5377" width="4" style="39" customWidth="1"/>
    <col min="5378" max="5378" width="19.5546875" style="39" customWidth="1"/>
    <col min="5379" max="5390" width="11.5546875" style="39" customWidth="1"/>
    <col min="5391" max="5632" width="9.109375" style="39"/>
    <col min="5633" max="5633" width="4" style="39" customWidth="1"/>
    <col min="5634" max="5634" width="19.5546875" style="39" customWidth="1"/>
    <col min="5635" max="5646" width="11.5546875" style="39" customWidth="1"/>
    <col min="5647" max="5888" width="9.109375" style="39"/>
    <col min="5889" max="5889" width="4" style="39" customWidth="1"/>
    <col min="5890" max="5890" width="19.5546875" style="39" customWidth="1"/>
    <col min="5891" max="5902" width="11.5546875" style="39" customWidth="1"/>
    <col min="5903" max="6144" width="9.109375" style="39"/>
    <col min="6145" max="6145" width="4" style="39" customWidth="1"/>
    <col min="6146" max="6146" width="19.5546875" style="39" customWidth="1"/>
    <col min="6147" max="6158" width="11.5546875" style="39" customWidth="1"/>
    <col min="6159" max="6400" width="9.109375" style="39"/>
    <col min="6401" max="6401" width="4" style="39" customWidth="1"/>
    <col min="6402" max="6402" width="19.5546875" style="39" customWidth="1"/>
    <col min="6403" max="6414" width="11.5546875" style="39" customWidth="1"/>
    <col min="6415" max="6656" width="9.109375" style="39"/>
    <col min="6657" max="6657" width="4" style="39" customWidth="1"/>
    <col min="6658" max="6658" width="19.5546875" style="39" customWidth="1"/>
    <col min="6659" max="6670" width="11.5546875" style="39" customWidth="1"/>
    <col min="6671" max="6912" width="9.109375" style="39"/>
    <col min="6913" max="6913" width="4" style="39" customWidth="1"/>
    <col min="6914" max="6914" width="19.5546875" style="39" customWidth="1"/>
    <col min="6915" max="6926" width="11.5546875" style="39" customWidth="1"/>
    <col min="6927" max="7168" width="9.109375" style="39"/>
    <col min="7169" max="7169" width="4" style="39" customWidth="1"/>
    <col min="7170" max="7170" width="19.5546875" style="39" customWidth="1"/>
    <col min="7171" max="7182" width="11.5546875" style="39" customWidth="1"/>
    <col min="7183" max="7424" width="9.109375" style="39"/>
    <col min="7425" max="7425" width="4" style="39" customWidth="1"/>
    <col min="7426" max="7426" width="19.5546875" style="39" customWidth="1"/>
    <col min="7427" max="7438" width="11.5546875" style="39" customWidth="1"/>
    <col min="7439" max="7680" width="9.109375" style="39"/>
    <col min="7681" max="7681" width="4" style="39" customWidth="1"/>
    <col min="7682" max="7682" width="19.5546875" style="39" customWidth="1"/>
    <col min="7683" max="7694" width="11.5546875" style="39" customWidth="1"/>
    <col min="7695" max="7936" width="9.109375" style="39"/>
    <col min="7937" max="7937" width="4" style="39" customWidth="1"/>
    <col min="7938" max="7938" width="19.5546875" style="39" customWidth="1"/>
    <col min="7939" max="7950" width="11.5546875" style="39" customWidth="1"/>
    <col min="7951" max="8192" width="9.109375" style="39"/>
    <col min="8193" max="8193" width="4" style="39" customWidth="1"/>
    <col min="8194" max="8194" width="19.5546875" style="39" customWidth="1"/>
    <col min="8195" max="8206" width="11.5546875" style="39" customWidth="1"/>
    <col min="8207" max="8448" width="9.109375" style="39"/>
    <col min="8449" max="8449" width="4" style="39" customWidth="1"/>
    <col min="8450" max="8450" width="19.5546875" style="39" customWidth="1"/>
    <col min="8451" max="8462" width="11.5546875" style="39" customWidth="1"/>
    <col min="8463" max="8704" width="9.109375" style="39"/>
    <col min="8705" max="8705" width="4" style="39" customWidth="1"/>
    <col min="8706" max="8706" width="19.5546875" style="39" customWidth="1"/>
    <col min="8707" max="8718" width="11.5546875" style="39" customWidth="1"/>
    <col min="8719" max="8960" width="9.109375" style="39"/>
    <col min="8961" max="8961" width="4" style="39" customWidth="1"/>
    <col min="8962" max="8962" width="19.5546875" style="39" customWidth="1"/>
    <col min="8963" max="8974" width="11.5546875" style="39" customWidth="1"/>
    <col min="8975" max="9216" width="9.109375" style="39"/>
    <col min="9217" max="9217" width="4" style="39" customWidth="1"/>
    <col min="9218" max="9218" width="19.5546875" style="39" customWidth="1"/>
    <col min="9219" max="9230" width="11.5546875" style="39" customWidth="1"/>
    <col min="9231" max="9472" width="9.109375" style="39"/>
    <col min="9473" max="9473" width="4" style="39" customWidth="1"/>
    <col min="9474" max="9474" width="19.5546875" style="39" customWidth="1"/>
    <col min="9475" max="9486" width="11.5546875" style="39" customWidth="1"/>
    <col min="9487" max="9728" width="9.109375" style="39"/>
    <col min="9729" max="9729" width="4" style="39" customWidth="1"/>
    <col min="9730" max="9730" width="19.5546875" style="39" customWidth="1"/>
    <col min="9731" max="9742" width="11.5546875" style="39" customWidth="1"/>
    <col min="9743" max="9984" width="9.109375" style="39"/>
    <col min="9985" max="9985" width="4" style="39" customWidth="1"/>
    <col min="9986" max="9986" width="19.5546875" style="39" customWidth="1"/>
    <col min="9987" max="9998" width="11.5546875" style="39" customWidth="1"/>
    <col min="9999" max="10240" width="9.109375" style="39"/>
    <col min="10241" max="10241" width="4" style="39" customWidth="1"/>
    <col min="10242" max="10242" width="19.5546875" style="39" customWidth="1"/>
    <col min="10243" max="10254" width="11.5546875" style="39" customWidth="1"/>
    <col min="10255" max="10496" width="9.109375" style="39"/>
    <col min="10497" max="10497" width="4" style="39" customWidth="1"/>
    <col min="10498" max="10498" width="19.5546875" style="39" customWidth="1"/>
    <col min="10499" max="10510" width="11.5546875" style="39" customWidth="1"/>
    <col min="10511" max="10752" width="9.109375" style="39"/>
    <col min="10753" max="10753" width="4" style="39" customWidth="1"/>
    <col min="10754" max="10754" width="19.5546875" style="39" customWidth="1"/>
    <col min="10755" max="10766" width="11.5546875" style="39" customWidth="1"/>
    <col min="10767" max="11008" width="9.109375" style="39"/>
    <col min="11009" max="11009" width="4" style="39" customWidth="1"/>
    <col min="11010" max="11010" width="19.5546875" style="39" customWidth="1"/>
    <col min="11011" max="11022" width="11.5546875" style="39" customWidth="1"/>
    <col min="11023" max="11264" width="9.109375" style="39"/>
    <col min="11265" max="11265" width="4" style="39" customWidth="1"/>
    <col min="11266" max="11266" width="19.5546875" style="39" customWidth="1"/>
    <col min="11267" max="11278" width="11.5546875" style="39" customWidth="1"/>
    <col min="11279" max="11520" width="9.109375" style="39"/>
    <col min="11521" max="11521" width="4" style="39" customWidth="1"/>
    <col min="11522" max="11522" width="19.5546875" style="39" customWidth="1"/>
    <col min="11523" max="11534" width="11.5546875" style="39" customWidth="1"/>
    <col min="11535" max="11776" width="9.109375" style="39"/>
    <col min="11777" max="11777" width="4" style="39" customWidth="1"/>
    <col min="11778" max="11778" width="19.5546875" style="39" customWidth="1"/>
    <col min="11779" max="11790" width="11.5546875" style="39" customWidth="1"/>
    <col min="11791" max="12032" width="9.109375" style="39"/>
    <col min="12033" max="12033" width="4" style="39" customWidth="1"/>
    <col min="12034" max="12034" width="19.5546875" style="39" customWidth="1"/>
    <col min="12035" max="12046" width="11.5546875" style="39" customWidth="1"/>
    <col min="12047" max="12288" width="9.109375" style="39"/>
    <col min="12289" max="12289" width="4" style="39" customWidth="1"/>
    <col min="12290" max="12290" width="19.5546875" style="39" customWidth="1"/>
    <col min="12291" max="12302" width="11.5546875" style="39" customWidth="1"/>
    <col min="12303" max="12544" width="9.109375" style="39"/>
    <col min="12545" max="12545" width="4" style="39" customWidth="1"/>
    <col min="12546" max="12546" width="19.5546875" style="39" customWidth="1"/>
    <col min="12547" max="12558" width="11.5546875" style="39" customWidth="1"/>
    <col min="12559" max="12800" width="9.109375" style="39"/>
    <col min="12801" max="12801" width="4" style="39" customWidth="1"/>
    <col min="12802" max="12802" width="19.5546875" style="39" customWidth="1"/>
    <col min="12803" max="12814" width="11.5546875" style="39" customWidth="1"/>
    <col min="12815" max="13056" width="9.109375" style="39"/>
    <col min="13057" max="13057" width="4" style="39" customWidth="1"/>
    <col min="13058" max="13058" width="19.5546875" style="39" customWidth="1"/>
    <col min="13059" max="13070" width="11.5546875" style="39" customWidth="1"/>
    <col min="13071" max="13312" width="9.109375" style="39"/>
    <col min="13313" max="13313" width="4" style="39" customWidth="1"/>
    <col min="13314" max="13314" width="19.5546875" style="39" customWidth="1"/>
    <col min="13315" max="13326" width="11.5546875" style="39" customWidth="1"/>
    <col min="13327" max="13568" width="9.109375" style="39"/>
    <col min="13569" max="13569" width="4" style="39" customWidth="1"/>
    <col min="13570" max="13570" width="19.5546875" style="39" customWidth="1"/>
    <col min="13571" max="13582" width="11.5546875" style="39" customWidth="1"/>
    <col min="13583" max="13824" width="9.109375" style="39"/>
    <col min="13825" max="13825" width="4" style="39" customWidth="1"/>
    <col min="13826" max="13826" width="19.5546875" style="39" customWidth="1"/>
    <col min="13827" max="13838" width="11.5546875" style="39" customWidth="1"/>
    <col min="13839" max="14080" width="9.109375" style="39"/>
    <col min="14081" max="14081" width="4" style="39" customWidth="1"/>
    <col min="14082" max="14082" width="19.5546875" style="39" customWidth="1"/>
    <col min="14083" max="14094" width="11.5546875" style="39" customWidth="1"/>
    <col min="14095" max="14336" width="9.109375" style="39"/>
    <col min="14337" max="14337" width="4" style="39" customWidth="1"/>
    <col min="14338" max="14338" width="19.5546875" style="39" customWidth="1"/>
    <col min="14339" max="14350" width="11.5546875" style="39" customWidth="1"/>
    <col min="14351" max="14592" width="9.109375" style="39"/>
    <col min="14593" max="14593" width="4" style="39" customWidth="1"/>
    <col min="14594" max="14594" width="19.5546875" style="39" customWidth="1"/>
    <col min="14595" max="14606" width="11.5546875" style="39" customWidth="1"/>
    <col min="14607" max="14848" width="9.109375" style="39"/>
    <col min="14849" max="14849" width="4" style="39" customWidth="1"/>
    <col min="14850" max="14850" width="19.5546875" style="39" customWidth="1"/>
    <col min="14851" max="14862" width="11.5546875" style="39" customWidth="1"/>
    <col min="14863" max="15104" width="9.109375" style="39"/>
    <col min="15105" max="15105" width="4" style="39" customWidth="1"/>
    <col min="15106" max="15106" width="19.5546875" style="39" customWidth="1"/>
    <col min="15107" max="15118" width="11.5546875" style="39" customWidth="1"/>
    <col min="15119" max="15360" width="9.109375" style="39"/>
    <col min="15361" max="15361" width="4" style="39" customWidth="1"/>
    <col min="15362" max="15362" width="19.5546875" style="39" customWidth="1"/>
    <col min="15363" max="15374" width="11.5546875" style="39" customWidth="1"/>
    <col min="15375" max="15616" width="9.109375" style="39"/>
    <col min="15617" max="15617" width="4" style="39" customWidth="1"/>
    <col min="15618" max="15618" width="19.5546875" style="39" customWidth="1"/>
    <col min="15619" max="15630" width="11.5546875" style="39" customWidth="1"/>
    <col min="15631" max="15872" width="9.109375" style="39"/>
    <col min="15873" max="15873" width="4" style="39" customWidth="1"/>
    <col min="15874" max="15874" width="19.5546875" style="39" customWidth="1"/>
    <col min="15875" max="15886" width="11.5546875" style="39" customWidth="1"/>
    <col min="15887" max="16128" width="9.109375" style="39"/>
    <col min="16129" max="16129" width="4" style="39" customWidth="1"/>
    <col min="16130" max="16130" width="19.5546875" style="39" customWidth="1"/>
    <col min="16131" max="16142" width="11.5546875" style="39" customWidth="1"/>
    <col min="16143" max="16384" width="9.109375" style="39"/>
  </cols>
  <sheetData>
    <row r="1" spans="1:14" x14ac:dyDescent="0.25">
      <c r="M1" s="107" t="s">
        <v>299</v>
      </c>
      <c r="N1" s="107"/>
    </row>
    <row r="2" spans="1:14" ht="12.75" x14ac:dyDescent="0.2">
      <c r="M2" s="66"/>
      <c r="N2" s="66"/>
    </row>
    <row r="3" spans="1:14" ht="37.5" customHeight="1" x14ac:dyDescent="0.3">
      <c r="A3" s="108" t="s">
        <v>300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5" spans="1:14" x14ac:dyDescent="0.25">
      <c r="G5" s="40"/>
      <c r="H5" s="40"/>
      <c r="I5" s="40"/>
      <c r="J5" s="40"/>
      <c r="N5" s="39" t="s">
        <v>140</v>
      </c>
    </row>
    <row r="6" spans="1:14" ht="19.5" customHeight="1" x14ac:dyDescent="0.25">
      <c r="A6" s="105" t="s">
        <v>145</v>
      </c>
      <c r="B6" s="105" t="s">
        <v>301</v>
      </c>
      <c r="C6" s="110" t="s">
        <v>302</v>
      </c>
      <c r="D6" s="111"/>
      <c r="E6" s="112"/>
      <c r="F6" s="116" t="s">
        <v>303</v>
      </c>
      <c r="G6" s="117"/>
      <c r="H6" s="117"/>
      <c r="I6" s="117"/>
      <c r="J6" s="117"/>
      <c r="K6" s="117"/>
      <c r="L6" s="117"/>
      <c r="M6" s="117"/>
      <c r="N6" s="118"/>
    </row>
    <row r="7" spans="1:14" ht="18" customHeight="1" x14ac:dyDescent="0.25">
      <c r="A7" s="109"/>
      <c r="B7" s="109"/>
      <c r="C7" s="113"/>
      <c r="D7" s="114"/>
      <c r="E7" s="115"/>
      <c r="F7" s="119" t="s">
        <v>304</v>
      </c>
      <c r="G7" s="120"/>
      <c r="H7" s="120"/>
      <c r="I7" s="120"/>
      <c r="J7" s="120"/>
      <c r="K7" s="121"/>
      <c r="L7" s="122" t="s">
        <v>305</v>
      </c>
      <c r="M7" s="122"/>
      <c r="N7" s="122"/>
    </row>
    <row r="8" spans="1:14" x14ac:dyDescent="0.25">
      <c r="A8" s="109"/>
      <c r="B8" s="109"/>
      <c r="C8" s="105" t="s">
        <v>306</v>
      </c>
      <c r="D8" s="105" t="s">
        <v>307</v>
      </c>
      <c r="E8" s="105" t="s">
        <v>308</v>
      </c>
      <c r="F8" s="119" t="s">
        <v>306</v>
      </c>
      <c r="G8" s="121"/>
      <c r="H8" s="119" t="s">
        <v>307</v>
      </c>
      <c r="I8" s="121"/>
      <c r="J8" s="119" t="s">
        <v>308</v>
      </c>
      <c r="K8" s="121"/>
      <c r="L8" s="105" t="s">
        <v>306</v>
      </c>
      <c r="M8" s="105" t="s">
        <v>307</v>
      </c>
      <c r="N8" s="105" t="s">
        <v>308</v>
      </c>
    </row>
    <row r="9" spans="1:14" x14ac:dyDescent="0.25">
      <c r="A9" s="106"/>
      <c r="B9" s="106"/>
      <c r="C9" s="106"/>
      <c r="D9" s="106"/>
      <c r="E9" s="106"/>
      <c r="F9" s="41" t="s">
        <v>140</v>
      </c>
      <c r="G9" s="41" t="s">
        <v>309</v>
      </c>
      <c r="H9" s="41" t="s">
        <v>140</v>
      </c>
      <c r="I9" s="41" t="s">
        <v>309</v>
      </c>
      <c r="J9" s="41" t="s">
        <v>140</v>
      </c>
      <c r="K9" s="41" t="s">
        <v>309</v>
      </c>
      <c r="L9" s="106"/>
      <c r="M9" s="106"/>
      <c r="N9" s="106"/>
    </row>
    <row r="10" spans="1:14" x14ac:dyDescent="0.25">
      <c r="A10" s="42">
        <v>1</v>
      </c>
      <c r="B10" s="43" t="s">
        <v>310</v>
      </c>
      <c r="C10" s="44">
        <f>F10+L10</f>
        <v>281.83199999999999</v>
      </c>
      <c r="D10" s="44">
        <f>H10+M10</f>
        <v>294.5</v>
      </c>
      <c r="E10" s="44">
        <f>D10-C10</f>
        <v>12.668000000000006</v>
      </c>
      <c r="F10" s="44">
        <v>281.83199999999999</v>
      </c>
      <c r="G10" s="45">
        <v>26.774799999999999</v>
      </c>
      <c r="H10" s="44">
        <v>294.5</v>
      </c>
      <c r="I10" s="45">
        <v>24.774799999999999</v>
      </c>
      <c r="J10" s="46">
        <f>H10-F10</f>
        <v>12.668000000000006</v>
      </c>
      <c r="K10" s="45">
        <f>I10-G10</f>
        <v>-2</v>
      </c>
      <c r="L10" s="47"/>
      <c r="M10" s="47"/>
      <c r="N10" s="47">
        <f>M10-L10</f>
        <v>0</v>
      </c>
    </row>
    <row r="11" spans="1:14" x14ac:dyDescent="0.25">
      <c r="A11" s="42">
        <v>2</v>
      </c>
      <c r="B11" s="43" t="s">
        <v>311</v>
      </c>
      <c r="C11" s="44">
        <f t="shared" ref="C11:C43" si="0">F11+L11</f>
        <v>485.98700000000002</v>
      </c>
      <c r="D11" s="44">
        <f t="shared" ref="D11:D43" si="1">H11+M11</f>
        <v>494.9</v>
      </c>
      <c r="E11" s="44">
        <f t="shared" ref="E11:E44" si="2">D11-C11</f>
        <v>8.9129999999999541</v>
      </c>
      <c r="F11" s="44">
        <v>485.98700000000002</v>
      </c>
      <c r="G11" s="45">
        <v>24.561599999999999</v>
      </c>
      <c r="H11" s="44">
        <v>494.9</v>
      </c>
      <c r="I11" s="45">
        <v>22.561599999999999</v>
      </c>
      <c r="J11" s="46">
        <f t="shared" ref="J11:K43" si="3">H11-F11</f>
        <v>8.9129999999999541</v>
      </c>
      <c r="K11" s="45">
        <f t="shared" si="3"/>
        <v>-2</v>
      </c>
      <c r="L11" s="47"/>
      <c r="M11" s="47"/>
      <c r="N11" s="47">
        <f t="shared" ref="N11:N43" si="4">M11-L11</f>
        <v>0</v>
      </c>
    </row>
    <row r="12" spans="1:14" x14ac:dyDescent="0.25">
      <c r="A12" s="42">
        <v>3</v>
      </c>
      <c r="B12" s="43" t="s">
        <v>312</v>
      </c>
      <c r="C12" s="44">
        <f t="shared" si="0"/>
        <v>205.745</v>
      </c>
      <c r="D12" s="44">
        <f t="shared" si="1"/>
        <v>196.8</v>
      </c>
      <c r="E12" s="44">
        <f t="shared" si="2"/>
        <v>-8.9449999999999932</v>
      </c>
      <c r="F12" s="44">
        <v>205.745</v>
      </c>
      <c r="G12" s="45">
        <v>19.898499999999999</v>
      </c>
      <c r="H12" s="44">
        <v>196.8</v>
      </c>
      <c r="I12" s="45">
        <v>17.898499999999999</v>
      </c>
      <c r="J12" s="46">
        <f t="shared" si="3"/>
        <v>-8.9449999999999932</v>
      </c>
      <c r="K12" s="45">
        <f t="shared" si="3"/>
        <v>-2</v>
      </c>
      <c r="L12" s="47"/>
      <c r="M12" s="47"/>
      <c r="N12" s="47">
        <f t="shared" si="4"/>
        <v>0</v>
      </c>
    </row>
    <row r="13" spans="1:14" x14ac:dyDescent="0.25">
      <c r="A13" s="42">
        <v>4</v>
      </c>
      <c r="B13" s="43" t="s">
        <v>313</v>
      </c>
      <c r="C13" s="44">
        <f t="shared" si="0"/>
        <v>1232.731</v>
      </c>
      <c r="D13" s="44">
        <f t="shared" si="1"/>
        <v>977.2</v>
      </c>
      <c r="E13" s="44">
        <f t="shared" si="2"/>
        <v>-255.53099999999995</v>
      </c>
      <c r="F13" s="44">
        <v>1232.731</v>
      </c>
      <c r="G13" s="45">
        <v>6.5719000000000003</v>
      </c>
      <c r="H13" s="44">
        <v>977.2</v>
      </c>
      <c r="I13" s="45">
        <v>4.5719000000000003</v>
      </c>
      <c r="J13" s="46">
        <f t="shared" si="3"/>
        <v>-255.53099999999995</v>
      </c>
      <c r="K13" s="45">
        <f t="shared" si="3"/>
        <v>-2</v>
      </c>
      <c r="L13" s="47"/>
      <c r="M13" s="47"/>
      <c r="N13" s="47">
        <f t="shared" si="4"/>
        <v>0</v>
      </c>
    </row>
    <row r="14" spans="1:14" x14ac:dyDescent="0.25">
      <c r="A14" s="48">
        <v>5</v>
      </c>
      <c r="B14" s="49" t="s">
        <v>314</v>
      </c>
      <c r="C14" s="50">
        <f t="shared" si="0"/>
        <v>296.48099999999999</v>
      </c>
      <c r="D14" s="50">
        <f t="shared" si="1"/>
        <v>400.226</v>
      </c>
      <c r="E14" s="50">
        <f t="shared" si="2"/>
        <v>103.745</v>
      </c>
      <c r="F14" s="50">
        <v>291.69799999999998</v>
      </c>
      <c r="G14" s="51">
        <v>58.322000000000003</v>
      </c>
      <c r="H14" s="52">
        <v>396.4</v>
      </c>
      <c r="I14" s="51">
        <v>72.105599999999995</v>
      </c>
      <c r="J14" s="52">
        <f t="shared" si="3"/>
        <v>104.702</v>
      </c>
      <c r="K14" s="51">
        <f t="shared" si="3"/>
        <v>13.783599999999993</v>
      </c>
      <c r="L14" s="53">
        <v>4.7830000000000004</v>
      </c>
      <c r="M14" s="53">
        <v>3.8260000000000001</v>
      </c>
      <c r="N14" s="53">
        <f t="shared" si="4"/>
        <v>-0.95700000000000029</v>
      </c>
    </row>
    <row r="15" spans="1:14" x14ac:dyDescent="0.25">
      <c r="A15" s="48">
        <v>6</v>
      </c>
      <c r="B15" s="49" t="s">
        <v>315</v>
      </c>
      <c r="C15" s="50">
        <f t="shared" si="0"/>
        <v>133.56</v>
      </c>
      <c r="D15" s="50">
        <f t="shared" si="1"/>
        <v>183.4</v>
      </c>
      <c r="E15" s="50">
        <f t="shared" si="2"/>
        <v>49.84</v>
      </c>
      <c r="F15" s="50">
        <v>133.56</v>
      </c>
      <c r="G15" s="51">
        <v>24.5975</v>
      </c>
      <c r="H15" s="52">
        <v>183.4</v>
      </c>
      <c r="I15" s="51">
        <v>36.273899999999998</v>
      </c>
      <c r="J15" s="52">
        <f t="shared" si="3"/>
        <v>49.84</v>
      </c>
      <c r="K15" s="51">
        <f t="shared" si="3"/>
        <v>11.676399999999997</v>
      </c>
      <c r="L15" s="53"/>
      <c r="M15" s="53"/>
      <c r="N15" s="53">
        <f t="shared" si="4"/>
        <v>0</v>
      </c>
    </row>
    <row r="16" spans="1:14" x14ac:dyDescent="0.25">
      <c r="A16" s="48">
        <v>7</v>
      </c>
      <c r="B16" s="49" t="s">
        <v>316</v>
      </c>
      <c r="C16" s="50">
        <f t="shared" si="0"/>
        <v>182.67</v>
      </c>
      <c r="D16" s="50">
        <f t="shared" si="1"/>
        <v>233.4</v>
      </c>
      <c r="E16" s="50">
        <f t="shared" si="2"/>
        <v>50.730000000000018</v>
      </c>
      <c r="F16" s="50">
        <v>182.67</v>
      </c>
      <c r="G16" s="51">
        <v>30.966200000000001</v>
      </c>
      <c r="H16" s="52">
        <v>233.4</v>
      </c>
      <c r="I16" s="51">
        <v>35.751100000000001</v>
      </c>
      <c r="J16" s="52">
        <f t="shared" si="3"/>
        <v>50.730000000000018</v>
      </c>
      <c r="K16" s="51">
        <f t="shared" si="3"/>
        <v>4.7849000000000004</v>
      </c>
      <c r="L16" s="53"/>
      <c r="M16" s="53"/>
      <c r="N16" s="53">
        <f t="shared" si="4"/>
        <v>0</v>
      </c>
    </row>
    <row r="17" spans="1:14" x14ac:dyDescent="0.25">
      <c r="A17" s="42">
        <v>8</v>
      </c>
      <c r="B17" s="43" t="s">
        <v>317</v>
      </c>
      <c r="C17" s="44">
        <f t="shared" si="0"/>
        <v>520.01499999999999</v>
      </c>
      <c r="D17" s="44">
        <f t="shared" si="1"/>
        <v>477.2</v>
      </c>
      <c r="E17" s="44">
        <f t="shared" si="2"/>
        <v>-42.814999999999998</v>
      </c>
      <c r="F17" s="44">
        <v>520.01499999999999</v>
      </c>
      <c r="G17" s="45">
        <v>13.7493</v>
      </c>
      <c r="H17" s="46">
        <v>477.2</v>
      </c>
      <c r="I17" s="45">
        <v>11.7493</v>
      </c>
      <c r="J17" s="46">
        <f t="shared" si="3"/>
        <v>-42.814999999999998</v>
      </c>
      <c r="K17" s="45">
        <f t="shared" si="3"/>
        <v>-2</v>
      </c>
      <c r="L17" s="47"/>
      <c r="M17" s="47"/>
      <c r="N17" s="47">
        <f t="shared" si="4"/>
        <v>0</v>
      </c>
    </row>
    <row r="18" spans="1:14" x14ac:dyDescent="0.25">
      <c r="A18" s="48">
        <v>9</v>
      </c>
      <c r="B18" s="49" t="s">
        <v>318</v>
      </c>
      <c r="C18" s="50">
        <f t="shared" si="0"/>
        <v>215.29</v>
      </c>
      <c r="D18" s="50">
        <f t="shared" si="1"/>
        <v>292.10000000000002</v>
      </c>
      <c r="E18" s="50">
        <f t="shared" si="2"/>
        <v>76.810000000000031</v>
      </c>
      <c r="F18" s="50"/>
      <c r="G18" s="51"/>
      <c r="H18" s="52">
        <v>292.10000000000002</v>
      </c>
      <c r="I18" s="51">
        <v>60.242899999999999</v>
      </c>
      <c r="J18" s="52">
        <f t="shared" si="3"/>
        <v>292.10000000000002</v>
      </c>
      <c r="K18" s="51">
        <f t="shared" si="3"/>
        <v>60.242899999999999</v>
      </c>
      <c r="L18" s="53">
        <v>215.29</v>
      </c>
      <c r="M18" s="53"/>
      <c r="N18" s="53">
        <f t="shared" si="4"/>
        <v>-215.29</v>
      </c>
    </row>
    <row r="19" spans="1:14" x14ac:dyDescent="0.25">
      <c r="A19" s="48">
        <v>10</v>
      </c>
      <c r="B19" s="49" t="s">
        <v>319</v>
      </c>
      <c r="C19" s="50">
        <f t="shared" si="0"/>
        <v>165.93299999999999</v>
      </c>
      <c r="D19" s="50">
        <f t="shared" si="1"/>
        <v>237.017</v>
      </c>
      <c r="E19" s="50">
        <f t="shared" si="2"/>
        <v>71.084000000000003</v>
      </c>
      <c r="F19" s="50">
        <v>68.945999999999998</v>
      </c>
      <c r="G19" s="54">
        <v>15.761200000000001</v>
      </c>
      <c r="H19" s="55">
        <v>165.9</v>
      </c>
      <c r="I19" s="54">
        <v>34.785400000000003</v>
      </c>
      <c r="J19" s="52">
        <f t="shared" si="3"/>
        <v>96.954000000000008</v>
      </c>
      <c r="K19" s="51">
        <f t="shared" si="3"/>
        <v>19.0242</v>
      </c>
      <c r="L19" s="53">
        <v>96.986999999999995</v>
      </c>
      <c r="M19" s="53">
        <v>71.117000000000004</v>
      </c>
      <c r="N19" s="53">
        <f t="shared" si="4"/>
        <v>-25.86999999999999</v>
      </c>
    </row>
    <row r="20" spans="1:14" x14ac:dyDescent="0.25">
      <c r="A20" s="48">
        <v>11</v>
      </c>
      <c r="B20" s="49" t="s">
        <v>320</v>
      </c>
      <c r="C20" s="50">
        <f t="shared" si="0"/>
        <v>613.27200000000005</v>
      </c>
      <c r="D20" s="50">
        <f t="shared" si="1"/>
        <v>752.2</v>
      </c>
      <c r="E20" s="50">
        <f t="shared" si="2"/>
        <v>138.928</v>
      </c>
      <c r="F20" s="50">
        <v>613.27200000000005</v>
      </c>
      <c r="G20" s="51">
        <v>17.250499999999999</v>
      </c>
      <c r="H20" s="52">
        <v>752.2</v>
      </c>
      <c r="I20" s="51">
        <v>19.163900000000002</v>
      </c>
      <c r="J20" s="52">
        <f t="shared" si="3"/>
        <v>138.928</v>
      </c>
      <c r="K20" s="51">
        <f t="shared" si="3"/>
        <v>1.9134000000000029</v>
      </c>
      <c r="L20" s="53"/>
      <c r="M20" s="53"/>
      <c r="N20" s="53">
        <f t="shared" si="4"/>
        <v>0</v>
      </c>
    </row>
    <row r="21" spans="1:14" x14ac:dyDescent="0.25">
      <c r="A21" s="48">
        <v>12</v>
      </c>
      <c r="B21" s="49" t="s">
        <v>321</v>
      </c>
      <c r="C21" s="50">
        <f t="shared" si="0"/>
        <v>136.03800000000001</v>
      </c>
      <c r="D21" s="50">
        <f t="shared" si="1"/>
        <v>187.5</v>
      </c>
      <c r="E21" s="50">
        <f t="shared" si="2"/>
        <v>51.461999999999989</v>
      </c>
      <c r="F21" s="50">
        <v>136.03800000000001</v>
      </c>
      <c r="G21" s="51">
        <v>17.295300000000001</v>
      </c>
      <c r="H21" s="52">
        <v>187.5</v>
      </c>
      <c r="I21" s="51">
        <v>23.2014</v>
      </c>
      <c r="J21" s="52">
        <f t="shared" si="3"/>
        <v>51.461999999999989</v>
      </c>
      <c r="K21" s="51">
        <f t="shared" si="3"/>
        <v>5.9060999999999986</v>
      </c>
      <c r="L21" s="53"/>
      <c r="M21" s="53"/>
      <c r="N21" s="53">
        <f t="shared" si="4"/>
        <v>0</v>
      </c>
    </row>
    <row r="22" spans="1:14" x14ac:dyDescent="0.25">
      <c r="A22" s="48">
        <v>13</v>
      </c>
      <c r="B22" s="49" t="s">
        <v>322</v>
      </c>
      <c r="C22" s="50">
        <f t="shared" si="0"/>
        <v>119.20400000000001</v>
      </c>
      <c r="D22" s="50">
        <f t="shared" si="1"/>
        <v>157.54499999999999</v>
      </c>
      <c r="E22" s="50">
        <f t="shared" si="2"/>
        <v>38.34099999999998</v>
      </c>
      <c r="F22" s="50">
        <v>112.53100000000001</v>
      </c>
      <c r="G22" s="51">
        <v>82.682900000000004</v>
      </c>
      <c r="H22" s="52">
        <v>128.69999999999999</v>
      </c>
      <c r="I22" s="51">
        <v>85</v>
      </c>
      <c r="J22" s="52">
        <f t="shared" si="3"/>
        <v>16.168999999999983</v>
      </c>
      <c r="K22" s="51">
        <f t="shared" si="3"/>
        <v>2.3170999999999964</v>
      </c>
      <c r="L22" s="53">
        <v>6.673</v>
      </c>
      <c r="M22" s="53">
        <v>28.844999999999999</v>
      </c>
      <c r="N22" s="53">
        <f t="shared" si="4"/>
        <v>22.171999999999997</v>
      </c>
    </row>
    <row r="23" spans="1:14" x14ac:dyDescent="0.25">
      <c r="A23" s="48">
        <v>14</v>
      </c>
      <c r="B23" s="49" t="s">
        <v>323</v>
      </c>
      <c r="C23" s="50">
        <f t="shared" si="0"/>
        <v>143.82299999999998</v>
      </c>
      <c r="D23" s="50">
        <f t="shared" si="1"/>
        <v>181.976</v>
      </c>
      <c r="E23" s="50">
        <f t="shared" si="2"/>
        <v>38.15300000000002</v>
      </c>
      <c r="F23" s="50">
        <v>77.600999999999999</v>
      </c>
      <c r="G23" s="51">
        <v>54.371000000000002</v>
      </c>
      <c r="H23" s="52">
        <v>72.8</v>
      </c>
      <c r="I23" s="51">
        <v>78.272400000000005</v>
      </c>
      <c r="J23" s="52">
        <f t="shared" si="3"/>
        <v>-4.8010000000000019</v>
      </c>
      <c r="K23" s="51">
        <f t="shared" si="3"/>
        <v>23.901400000000002</v>
      </c>
      <c r="L23" s="53">
        <v>66.221999999999994</v>
      </c>
      <c r="M23" s="53">
        <v>109.176</v>
      </c>
      <c r="N23" s="53">
        <f t="shared" si="4"/>
        <v>42.954000000000008</v>
      </c>
    </row>
    <row r="24" spans="1:14" x14ac:dyDescent="0.25">
      <c r="A24" s="48">
        <v>15</v>
      </c>
      <c r="B24" s="49" t="s">
        <v>324</v>
      </c>
      <c r="C24" s="50">
        <f t="shared" si="0"/>
        <v>195.392</v>
      </c>
      <c r="D24" s="50">
        <f t="shared" si="1"/>
        <v>262.286</v>
      </c>
      <c r="E24" s="50">
        <f t="shared" si="2"/>
        <v>66.894000000000005</v>
      </c>
      <c r="F24" s="50">
        <v>132.83099999999999</v>
      </c>
      <c r="G24" s="51">
        <v>49.291899999999998</v>
      </c>
      <c r="H24" s="52">
        <v>183.6</v>
      </c>
      <c r="I24" s="51">
        <v>74.890199999999993</v>
      </c>
      <c r="J24" s="52">
        <f t="shared" si="3"/>
        <v>50.769000000000005</v>
      </c>
      <c r="K24" s="51">
        <f t="shared" si="3"/>
        <v>25.598299999999995</v>
      </c>
      <c r="L24" s="53">
        <v>62.561</v>
      </c>
      <c r="M24" s="53">
        <v>78.686000000000007</v>
      </c>
      <c r="N24" s="53">
        <f t="shared" si="4"/>
        <v>16.125000000000007</v>
      </c>
    </row>
    <row r="25" spans="1:14" x14ac:dyDescent="0.25">
      <c r="A25" s="48">
        <v>16</v>
      </c>
      <c r="B25" s="49" t="s">
        <v>325</v>
      </c>
      <c r="C25" s="50">
        <f t="shared" si="0"/>
        <v>83.281999999999996</v>
      </c>
      <c r="D25" s="50">
        <f t="shared" si="1"/>
        <v>118.9</v>
      </c>
      <c r="E25" s="50">
        <f t="shared" si="2"/>
        <v>35.618000000000009</v>
      </c>
      <c r="F25" s="50">
        <v>50.030999999999999</v>
      </c>
      <c r="G25" s="51">
        <v>37.704599999999999</v>
      </c>
      <c r="H25" s="52">
        <v>118.9</v>
      </c>
      <c r="I25" s="51">
        <v>57.368299999999998</v>
      </c>
      <c r="J25" s="52">
        <f t="shared" si="3"/>
        <v>68.869</v>
      </c>
      <c r="K25" s="51">
        <f t="shared" si="3"/>
        <v>19.663699999999999</v>
      </c>
      <c r="L25" s="53">
        <v>33.250999999999998</v>
      </c>
      <c r="M25" s="53"/>
      <c r="N25" s="53">
        <f t="shared" si="4"/>
        <v>-33.250999999999998</v>
      </c>
    </row>
    <row r="26" spans="1:14" x14ac:dyDescent="0.25">
      <c r="A26" s="48">
        <v>17</v>
      </c>
      <c r="B26" s="56" t="s">
        <v>326</v>
      </c>
      <c r="C26" s="50">
        <f t="shared" si="0"/>
        <v>233.01</v>
      </c>
      <c r="D26" s="50">
        <f t="shared" si="1"/>
        <v>290.24099999999999</v>
      </c>
      <c r="E26" s="50">
        <f t="shared" si="2"/>
        <v>57.230999999999995</v>
      </c>
      <c r="F26" s="50"/>
      <c r="G26" s="54"/>
      <c r="H26" s="55">
        <v>0</v>
      </c>
      <c r="I26" s="54"/>
      <c r="J26" s="52">
        <f t="shared" si="3"/>
        <v>0</v>
      </c>
      <c r="K26" s="54"/>
      <c r="L26" s="57">
        <v>233.01</v>
      </c>
      <c r="M26" s="57">
        <v>290.24099999999999</v>
      </c>
      <c r="N26" s="57">
        <f>M26-L26</f>
        <v>57.230999999999995</v>
      </c>
    </row>
    <row r="27" spans="1:14" x14ac:dyDescent="0.25">
      <c r="A27" s="42">
        <v>18</v>
      </c>
      <c r="B27" s="43" t="s">
        <v>327</v>
      </c>
      <c r="C27" s="44">
        <f t="shared" si="0"/>
        <v>160.88999999999999</v>
      </c>
      <c r="D27" s="44">
        <f t="shared" si="1"/>
        <v>149.9</v>
      </c>
      <c r="E27" s="44">
        <f t="shared" si="2"/>
        <v>-10.989999999999981</v>
      </c>
      <c r="F27" s="44">
        <v>160.88999999999999</v>
      </c>
      <c r="G27" s="45">
        <v>54.712499999999999</v>
      </c>
      <c r="H27" s="46">
        <v>149.9</v>
      </c>
      <c r="I27" s="45">
        <v>52.712499999999999</v>
      </c>
      <c r="J27" s="46">
        <f t="shared" si="3"/>
        <v>-10.989999999999981</v>
      </c>
      <c r="K27" s="45">
        <f t="shared" si="3"/>
        <v>-2</v>
      </c>
      <c r="L27" s="47"/>
      <c r="M27" s="47"/>
      <c r="N27" s="47">
        <f t="shared" si="4"/>
        <v>0</v>
      </c>
    </row>
    <row r="28" spans="1:14" x14ac:dyDescent="0.25">
      <c r="A28" s="48">
        <v>19</v>
      </c>
      <c r="B28" s="49" t="s">
        <v>328</v>
      </c>
      <c r="C28" s="50">
        <f t="shared" si="0"/>
        <v>162.93</v>
      </c>
      <c r="D28" s="50">
        <f t="shared" si="1"/>
        <v>220.76300000000001</v>
      </c>
      <c r="E28" s="50">
        <f t="shared" si="2"/>
        <v>57.832999999999998</v>
      </c>
      <c r="F28" s="50">
        <v>157.72499999999999</v>
      </c>
      <c r="G28" s="51">
        <v>40.738999999999997</v>
      </c>
      <c r="H28" s="52">
        <v>216.6</v>
      </c>
      <c r="I28" s="51">
        <v>58.611199999999997</v>
      </c>
      <c r="J28" s="52">
        <f t="shared" si="3"/>
        <v>58.875</v>
      </c>
      <c r="K28" s="51">
        <f t="shared" si="3"/>
        <v>17.872199999999999</v>
      </c>
      <c r="L28" s="53">
        <v>5.2050000000000001</v>
      </c>
      <c r="M28" s="53">
        <v>4.1630000000000003</v>
      </c>
      <c r="N28" s="53">
        <f t="shared" si="4"/>
        <v>-1.0419999999999998</v>
      </c>
    </row>
    <row r="29" spans="1:14" x14ac:dyDescent="0.25">
      <c r="A29" s="48">
        <v>20</v>
      </c>
      <c r="B29" s="49" t="s">
        <v>329</v>
      </c>
      <c r="C29" s="50">
        <f t="shared" si="0"/>
        <v>218.51400000000001</v>
      </c>
      <c r="D29" s="50">
        <f t="shared" si="1"/>
        <v>299.8</v>
      </c>
      <c r="E29" s="50">
        <f t="shared" si="2"/>
        <v>81.286000000000001</v>
      </c>
      <c r="F29" s="50">
        <v>218.51400000000001</v>
      </c>
      <c r="G29" s="51">
        <v>59.3538</v>
      </c>
      <c r="H29" s="52">
        <v>299.8</v>
      </c>
      <c r="I29" s="51">
        <v>79.611400000000003</v>
      </c>
      <c r="J29" s="52">
        <f t="shared" si="3"/>
        <v>81.286000000000001</v>
      </c>
      <c r="K29" s="51">
        <f t="shared" si="3"/>
        <v>20.257600000000004</v>
      </c>
      <c r="L29" s="53"/>
      <c r="M29" s="53"/>
      <c r="N29" s="53">
        <f t="shared" si="4"/>
        <v>0</v>
      </c>
    </row>
    <row r="30" spans="1:14" s="58" customFormat="1" x14ac:dyDescent="0.25">
      <c r="A30" s="42">
        <v>21</v>
      </c>
      <c r="B30" s="43" t="s">
        <v>330</v>
      </c>
      <c r="C30" s="44">
        <f t="shared" si="0"/>
        <v>171.286</v>
      </c>
      <c r="D30" s="44">
        <f t="shared" si="1"/>
        <v>180.6</v>
      </c>
      <c r="E30" s="44">
        <f t="shared" si="2"/>
        <v>9.313999999999993</v>
      </c>
      <c r="F30" s="44">
        <v>171.286</v>
      </c>
      <c r="G30" s="45">
        <v>51.273099999999999</v>
      </c>
      <c r="H30" s="46">
        <v>180.6</v>
      </c>
      <c r="I30" s="45">
        <v>49.273099999999999</v>
      </c>
      <c r="J30" s="46">
        <f t="shared" si="3"/>
        <v>9.313999999999993</v>
      </c>
      <c r="K30" s="45">
        <f t="shared" si="3"/>
        <v>-2</v>
      </c>
      <c r="L30" s="47"/>
      <c r="M30" s="47"/>
      <c r="N30" s="47">
        <f t="shared" si="4"/>
        <v>0</v>
      </c>
    </row>
    <row r="31" spans="1:14" x14ac:dyDescent="0.25">
      <c r="A31" s="48">
        <v>22</v>
      </c>
      <c r="B31" s="49" t="s">
        <v>331</v>
      </c>
      <c r="C31" s="50">
        <f t="shared" si="0"/>
        <v>120.184</v>
      </c>
      <c r="D31" s="50">
        <f t="shared" si="1"/>
        <v>154.476</v>
      </c>
      <c r="E31" s="50">
        <f t="shared" si="2"/>
        <v>34.292000000000002</v>
      </c>
      <c r="F31" s="50">
        <v>21.838000000000001</v>
      </c>
      <c r="G31" s="51">
        <v>22.658200000000001</v>
      </c>
      <c r="H31" s="52">
        <v>90.8</v>
      </c>
      <c r="I31" s="51">
        <v>85</v>
      </c>
      <c r="J31" s="52">
        <f t="shared" si="3"/>
        <v>68.961999999999989</v>
      </c>
      <c r="K31" s="51">
        <f t="shared" si="3"/>
        <v>62.341799999999999</v>
      </c>
      <c r="L31" s="53">
        <v>98.346000000000004</v>
      </c>
      <c r="M31" s="53">
        <v>63.676000000000002</v>
      </c>
      <c r="N31" s="53">
        <f t="shared" si="4"/>
        <v>-34.67</v>
      </c>
    </row>
    <row r="32" spans="1:14" x14ac:dyDescent="0.25">
      <c r="A32" s="48">
        <v>23</v>
      </c>
      <c r="B32" s="49" t="s">
        <v>332</v>
      </c>
      <c r="C32" s="50">
        <f t="shared" si="0"/>
        <v>161.351</v>
      </c>
      <c r="D32" s="50">
        <f t="shared" si="1"/>
        <v>176.2</v>
      </c>
      <c r="E32" s="50">
        <f t="shared" si="2"/>
        <v>14.84899999999999</v>
      </c>
      <c r="F32" s="50">
        <v>161.351</v>
      </c>
      <c r="G32" s="51">
        <v>31.876200000000001</v>
      </c>
      <c r="H32" s="52">
        <v>176.2</v>
      </c>
      <c r="I32" s="51">
        <v>33.03</v>
      </c>
      <c r="J32" s="52">
        <f t="shared" si="3"/>
        <v>14.84899999999999</v>
      </c>
      <c r="K32" s="51">
        <f t="shared" si="3"/>
        <v>1.1538000000000004</v>
      </c>
      <c r="L32" s="53"/>
      <c r="M32" s="53"/>
      <c r="N32" s="53">
        <f t="shared" si="4"/>
        <v>0</v>
      </c>
    </row>
    <row r="33" spans="1:14" x14ac:dyDescent="0.25">
      <c r="A33" s="48">
        <v>24</v>
      </c>
      <c r="B33" s="49" t="s">
        <v>333</v>
      </c>
      <c r="C33" s="50">
        <f t="shared" si="0"/>
        <v>134.26</v>
      </c>
      <c r="D33" s="50">
        <f t="shared" si="1"/>
        <v>149.80000000000001</v>
      </c>
      <c r="E33" s="50">
        <f t="shared" si="2"/>
        <v>15.54000000000002</v>
      </c>
      <c r="F33" s="50">
        <v>134.26</v>
      </c>
      <c r="G33" s="51">
        <v>31</v>
      </c>
      <c r="H33" s="52">
        <v>149.80000000000001</v>
      </c>
      <c r="I33" s="51">
        <v>33.808100000000003</v>
      </c>
      <c r="J33" s="52">
        <f t="shared" si="3"/>
        <v>15.54000000000002</v>
      </c>
      <c r="K33" s="51">
        <f t="shared" si="3"/>
        <v>2.8081000000000031</v>
      </c>
      <c r="L33" s="53"/>
      <c r="M33" s="53"/>
      <c r="N33" s="53">
        <f t="shared" si="4"/>
        <v>0</v>
      </c>
    </row>
    <row r="34" spans="1:14" x14ac:dyDescent="0.25">
      <c r="A34" s="48">
        <v>25</v>
      </c>
      <c r="B34" s="49" t="s">
        <v>334</v>
      </c>
      <c r="C34" s="50">
        <f t="shared" si="0"/>
        <v>141.17599999999999</v>
      </c>
      <c r="D34" s="50">
        <f t="shared" si="1"/>
        <v>198.13400000000001</v>
      </c>
      <c r="E34" s="50">
        <f t="shared" si="2"/>
        <v>56.958000000000027</v>
      </c>
      <c r="F34" s="50"/>
      <c r="G34" s="51"/>
      <c r="H34" s="52">
        <v>158.5</v>
      </c>
      <c r="I34" s="51">
        <v>27.162600000000001</v>
      </c>
      <c r="J34" s="52">
        <f t="shared" si="3"/>
        <v>158.5</v>
      </c>
      <c r="K34" s="51">
        <f t="shared" si="3"/>
        <v>27.162600000000001</v>
      </c>
      <c r="L34" s="53">
        <v>141.17599999999999</v>
      </c>
      <c r="M34" s="53">
        <v>39.634</v>
      </c>
      <c r="N34" s="53">
        <f t="shared" si="4"/>
        <v>-101.54199999999999</v>
      </c>
    </row>
    <row r="35" spans="1:14" x14ac:dyDescent="0.25">
      <c r="A35" s="48">
        <v>26</v>
      </c>
      <c r="B35" s="49" t="s">
        <v>335</v>
      </c>
      <c r="C35" s="50">
        <f t="shared" si="0"/>
        <v>153.58099999999999</v>
      </c>
      <c r="D35" s="50">
        <f t="shared" si="1"/>
        <v>210.755</v>
      </c>
      <c r="E35" s="50">
        <f t="shared" si="2"/>
        <v>57.174000000000007</v>
      </c>
      <c r="F35" s="50">
        <v>148.762</v>
      </c>
      <c r="G35" s="51">
        <v>51.548900000000003</v>
      </c>
      <c r="H35" s="52">
        <v>206.9</v>
      </c>
      <c r="I35" s="51">
        <v>54.966200000000001</v>
      </c>
      <c r="J35" s="52">
        <f t="shared" si="3"/>
        <v>58.138000000000005</v>
      </c>
      <c r="K35" s="51">
        <f t="shared" si="3"/>
        <v>3.4172999999999973</v>
      </c>
      <c r="L35" s="53">
        <v>4.819</v>
      </c>
      <c r="M35" s="53">
        <v>3.855</v>
      </c>
      <c r="N35" s="53">
        <f t="shared" si="4"/>
        <v>-0.96399999999999997</v>
      </c>
    </row>
    <row r="36" spans="1:14" s="58" customFormat="1" x14ac:dyDescent="0.25">
      <c r="A36" s="42">
        <v>27</v>
      </c>
      <c r="B36" s="59" t="s">
        <v>336</v>
      </c>
      <c r="C36" s="44">
        <f t="shared" si="0"/>
        <v>118.642</v>
      </c>
      <c r="D36" s="44">
        <f t="shared" si="1"/>
        <v>161.30000000000001</v>
      </c>
      <c r="E36" s="44">
        <f t="shared" si="2"/>
        <v>42.658000000000015</v>
      </c>
      <c r="F36" s="44">
        <v>118.642</v>
      </c>
      <c r="G36" s="45">
        <v>43.2864</v>
      </c>
      <c r="H36" s="46">
        <v>161.30000000000001</v>
      </c>
      <c r="I36" s="45">
        <v>41.2864</v>
      </c>
      <c r="J36" s="46">
        <f t="shared" si="3"/>
        <v>42.658000000000015</v>
      </c>
      <c r="K36" s="45">
        <f t="shared" si="3"/>
        <v>-2</v>
      </c>
      <c r="L36" s="47"/>
      <c r="M36" s="47"/>
      <c r="N36" s="47">
        <f t="shared" si="4"/>
        <v>0</v>
      </c>
    </row>
    <row r="37" spans="1:14" x14ac:dyDescent="0.25">
      <c r="A37" s="48">
        <v>28</v>
      </c>
      <c r="B37" s="49" t="s">
        <v>337</v>
      </c>
      <c r="C37" s="50">
        <f t="shared" si="0"/>
        <v>135.869</v>
      </c>
      <c r="D37" s="50">
        <f t="shared" si="1"/>
        <v>167</v>
      </c>
      <c r="E37" s="50">
        <f t="shared" si="2"/>
        <v>31.131</v>
      </c>
      <c r="F37" s="50">
        <v>135.869</v>
      </c>
      <c r="G37" s="51">
        <v>49.035699999999999</v>
      </c>
      <c r="H37" s="52">
        <v>167</v>
      </c>
      <c r="I37" s="51">
        <v>58.386499999999998</v>
      </c>
      <c r="J37" s="52">
        <f t="shared" si="3"/>
        <v>31.131</v>
      </c>
      <c r="K37" s="51">
        <f t="shared" si="3"/>
        <v>9.3507999999999996</v>
      </c>
      <c r="L37" s="53"/>
      <c r="M37" s="53"/>
      <c r="N37" s="53">
        <f t="shared" si="4"/>
        <v>0</v>
      </c>
    </row>
    <row r="38" spans="1:14" x14ac:dyDescent="0.25">
      <c r="A38" s="48">
        <v>29</v>
      </c>
      <c r="B38" s="49" t="s">
        <v>338</v>
      </c>
      <c r="C38" s="50">
        <f t="shared" si="0"/>
        <v>105.58</v>
      </c>
      <c r="D38" s="50">
        <f t="shared" si="1"/>
        <v>160.9</v>
      </c>
      <c r="E38" s="50">
        <f t="shared" si="2"/>
        <v>55.320000000000007</v>
      </c>
      <c r="F38" s="50">
        <v>105.58</v>
      </c>
      <c r="G38" s="51">
        <v>18.844999999999999</v>
      </c>
      <c r="H38" s="52">
        <v>160.9</v>
      </c>
      <c r="I38" s="51">
        <v>20.301500000000001</v>
      </c>
      <c r="J38" s="52">
        <f t="shared" si="3"/>
        <v>55.320000000000007</v>
      </c>
      <c r="K38" s="51">
        <f t="shared" si="3"/>
        <v>1.4565000000000019</v>
      </c>
      <c r="L38" s="53"/>
      <c r="M38" s="53"/>
      <c r="N38" s="53">
        <f t="shared" si="4"/>
        <v>0</v>
      </c>
    </row>
    <row r="39" spans="1:14" x14ac:dyDescent="0.25">
      <c r="A39" s="48">
        <v>30</v>
      </c>
      <c r="B39" s="49" t="s">
        <v>339</v>
      </c>
      <c r="C39" s="50">
        <f t="shared" si="0"/>
        <v>191.47400000000002</v>
      </c>
      <c r="D39" s="50">
        <f t="shared" si="1"/>
        <v>243.453</v>
      </c>
      <c r="E39" s="50">
        <f t="shared" si="2"/>
        <v>51.978999999999985</v>
      </c>
      <c r="F39" s="50">
        <v>161.35400000000001</v>
      </c>
      <c r="G39" s="51">
        <v>61.206499999999998</v>
      </c>
      <c r="H39" s="52">
        <v>191</v>
      </c>
      <c r="I39" s="51">
        <v>85</v>
      </c>
      <c r="J39" s="52">
        <f t="shared" si="3"/>
        <v>29.645999999999987</v>
      </c>
      <c r="K39" s="51">
        <f t="shared" si="3"/>
        <v>23.793500000000002</v>
      </c>
      <c r="L39" s="53">
        <v>30.12</v>
      </c>
      <c r="M39" s="53">
        <v>52.453000000000003</v>
      </c>
      <c r="N39" s="53">
        <f t="shared" si="4"/>
        <v>22.333000000000002</v>
      </c>
    </row>
    <row r="40" spans="1:14" x14ac:dyDescent="0.25">
      <c r="A40" s="48">
        <v>31</v>
      </c>
      <c r="B40" s="49" t="s">
        <v>340</v>
      </c>
      <c r="C40" s="50">
        <f t="shared" si="0"/>
        <v>156.33599999999998</v>
      </c>
      <c r="D40" s="50">
        <f t="shared" si="1"/>
        <v>214.97499999999999</v>
      </c>
      <c r="E40" s="50">
        <f t="shared" si="2"/>
        <v>58.63900000000001</v>
      </c>
      <c r="F40" s="50">
        <v>153.49199999999999</v>
      </c>
      <c r="G40" s="51">
        <v>26.448899999999998</v>
      </c>
      <c r="H40" s="52">
        <v>212.7</v>
      </c>
      <c r="I40" s="51">
        <v>28.425899999999999</v>
      </c>
      <c r="J40" s="52">
        <f t="shared" si="3"/>
        <v>59.207999999999998</v>
      </c>
      <c r="K40" s="51">
        <f t="shared" si="3"/>
        <v>1.9770000000000003</v>
      </c>
      <c r="L40" s="53">
        <v>2.8439999999999999</v>
      </c>
      <c r="M40" s="53">
        <v>2.2749999999999999</v>
      </c>
      <c r="N40" s="53">
        <f t="shared" si="4"/>
        <v>-0.56899999999999995</v>
      </c>
    </row>
    <row r="41" spans="1:14" x14ac:dyDescent="0.25">
      <c r="A41" s="48">
        <v>32</v>
      </c>
      <c r="B41" s="60" t="s">
        <v>341</v>
      </c>
      <c r="C41" s="50">
        <f t="shared" si="0"/>
        <v>192.20400000000001</v>
      </c>
      <c r="D41" s="50">
        <f t="shared" si="1"/>
        <v>249.578</v>
      </c>
      <c r="E41" s="50">
        <f t="shared" si="2"/>
        <v>57.373999999999995</v>
      </c>
      <c r="F41" s="50">
        <v>192.20400000000001</v>
      </c>
      <c r="G41" s="51">
        <v>73.5</v>
      </c>
      <c r="H41" s="52">
        <v>242.1</v>
      </c>
      <c r="I41" s="51">
        <v>85</v>
      </c>
      <c r="J41" s="52">
        <f t="shared" si="3"/>
        <v>49.895999999999987</v>
      </c>
      <c r="K41" s="51">
        <f t="shared" si="3"/>
        <v>11.5</v>
      </c>
      <c r="L41" s="53"/>
      <c r="M41" s="53">
        <v>7.4779999999999998</v>
      </c>
      <c r="N41" s="53">
        <f t="shared" si="4"/>
        <v>7.4779999999999998</v>
      </c>
    </row>
    <row r="42" spans="1:14" x14ac:dyDescent="0.25">
      <c r="A42" s="48">
        <v>33</v>
      </c>
      <c r="B42" s="49" t="s">
        <v>342</v>
      </c>
      <c r="C42" s="50">
        <f t="shared" si="0"/>
        <v>110.869</v>
      </c>
      <c r="D42" s="50">
        <f t="shared" si="1"/>
        <v>155.9</v>
      </c>
      <c r="E42" s="50">
        <f t="shared" si="2"/>
        <v>45.031000000000006</v>
      </c>
      <c r="F42" s="50">
        <v>79.277000000000001</v>
      </c>
      <c r="G42" s="51">
        <v>17.984100000000002</v>
      </c>
      <c r="H42" s="52">
        <v>155.9</v>
      </c>
      <c r="I42" s="51">
        <v>27.376899999999999</v>
      </c>
      <c r="J42" s="52">
        <f t="shared" si="3"/>
        <v>76.623000000000005</v>
      </c>
      <c r="K42" s="51">
        <f t="shared" si="3"/>
        <v>9.3927999999999976</v>
      </c>
      <c r="L42" s="53">
        <v>31.591999999999999</v>
      </c>
      <c r="M42" s="53"/>
      <c r="N42" s="53">
        <f t="shared" si="4"/>
        <v>-31.591999999999999</v>
      </c>
    </row>
    <row r="43" spans="1:14" x14ac:dyDescent="0.25">
      <c r="A43" s="48">
        <v>34</v>
      </c>
      <c r="B43" s="49" t="s">
        <v>343</v>
      </c>
      <c r="C43" s="50">
        <f t="shared" si="0"/>
        <v>89.513999999999996</v>
      </c>
      <c r="D43" s="50">
        <f t="shared" si="1"/>
        <v>120.2</v>
      </c>
      <c r="E43" s="50">
        <f t="shared" si="2"/>
        <v>30.686000000000007</v>
      </c>
      <c r="F43" s="50">
        <v>89.513999999999996</v>
      </c>
      <c r="G43" s="51">
        <v>34.055799999999998</v>
      </c>
      <c r="H43" s="52">
        <v>120.2</v>
      </c>
      <c r="I43" s="51">
        <v>37.6282</v>
      </c>
      <c r="J43" s="52">
        <f t="shared" si="3"/>
        <v>30.686000000000007</v>
      </c>
      <c r="K43" s="51">
        <f t="shared" si="3"/>
        <v>3.5724000000000018</v>
      </c>
      <c r="L43" s="53"/>
      <c r="M43" s="53"/>
      <c r="N43" s="53">
        <f t="shared" si="4"/>
        <v>0</v>
      </c>
    </row>
    <row r="44" spans="1:14" x14ac:dyDescent="0.25">
      <c r="A44" s="48"/>
      <c r="B44" s="61" t="s">
        <v>255</v>
      </c>
      <c r="C44" s="62">
        <f>SUM(C10:C43)</f>
        <v>7768.9250000000011</v>
      </c>
      <c r="D44" s="62">
        <f>SUM(D10:D43)</f>
        <v>8951.125</v>
      </c>
      <c r="E44" s="62">
        <f t="shared" si="2"/>
        <v>1182.1999999999989</v>
      </c>
      <c r="F44" s="62">
        <f>SUM(F10:F43)</f>
        <v>6736.0459999999994</v>
      </c>
      <c r="G44" s="62"/>
      <c r="H44" s="62">
        <f>SUM(H10:H43)</f>
        <v>8195.7000000000007</v>
      </c>
      <c r="I44" s="62"/>
      <c r="J44" s="62">
        <f>H44-F44</f>
        <v>1459.6540000000014</v>
      </c>
      <c r="K44" s="62"/>
      <c r="L44" s="63">
        <f>SUM(L10:L43)</f>
        <v>1032.8789999999999</v>
      </c>
      <c r="M44" s="63">
        <f>SUM(M10:M43)</f>
        <v>755.42499999999995</v>
      </c>
      <c r="N44" s="63">
        <f>SUM(N10:N43)</f>
        <v>-277.45399999999989</v>
      </c>
    </row>
    <row r="45" spans="1:14" x14ac:dyDescent="0.25">
      <c r="A45" s="39" t="s">
        <v>344</v>
      </c>
    </row>
  </sheetData>
  <mergeCells count="17">
    <mergeCell ref="L8:L9"/>
    <mergeCell ref="M8:M9"/>
    <mergeCell ref="M1:N1"/>
    <mergeCell ref="A3:N3"/>
    <mergeCell ref="A6:A9"/>
    <mergeCell ref="B6:B9"/>
    <mergeCell ref="C6:E7"/>
    <mergeCell ref="F6:N6"/>
    <mergeCell ref="F7:K7"/>
    <mergeCell ref="L7:N7"/>
    <mergeCell ref="C8:C9"/>
    <mergeCell ref="D8:D9"/>
    <mergeCell ref="N8:N9"/>
    <mergeCell ref="E8:E9"/>
    <mergeCell ref="F8:G8"/>
    <mergeCell ref="H8:I8"/>
    <mergeCell ref="J8:K8"/>
  </mergeCells>
  <pageMargins left="0.98425196850393704" right="0.59055118110236227" top="0.78740157480314965" bottom="0.78740157480314965" header="0.39370078740157483" footer="0"/>
  <pageSetup paperSize="9" scale="74" orientation="landscape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3'!Область_печати</vt:lpstr>
      <vt:lpstr>'Приложение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П. Алышева</dc:creator>
  <cp:lastModifiedBy>Наталья П. Алышева</cp:lastModifiedBy>
  <cp:lastPrinted>2018-11-05T23:57:32Z</cp:lastPrinted>
  <dcterms:created xsi:type="dcterms:W3CDTF">2018-11-01T05:19:04Z</dcterms:created>
  <dcterms:modified xsi:type="dcterms:W3CDTF">2018-11-05T23:57:37Z</dcterms:modified>
</cp:coreProperties>
</file>