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96" windowWidth="22980" windowHeight="8376" tabRatio="705"/>
  </bookViews>
  <sheets>
    <sheet name="Приложение 9" sheetId="1" r:id="rId1"/>
    <sheet name="Приложение 10 правка" sheetId="2" r:id="rId2"/>
    <sheet name="Приложение 12 правка" sheetId="3" r:id="rId3"/>
    <sheet name="Приложение 13 правка" sheetId="4" r:id="rId4"/>
    <sheet name="Приложение 11" sheetId="5" r:id="rId5"/>
    <sheet name="Приложение 14 правка" sheetId="6" r:id="rId6"/>
    <sheet name="Таблица 4" sheetId="13" r:id="rId7"/>
  </sheets>
  <calcPr calcId="145621"/>
</workbook>
</file>

<file path=xl/calcChain.xml><?xml version="1.0" encoding="utf-8"?>
<calcChain xmlns="http://schemas.openxmlformats.org/spreadsheetml/2006/main">
  <c r="F169" i="6" l="1"/>
  <c r="D169" i="6"/>
  <c r="D166" i="6"/>
  <c r="D165" i="6"/>
  <c r="D164" i="6"/>
  <c r="D163" i="6"/>
  <c r="D162" i="6"/>
  <c r="D161" i="6"/>
  <c r="D160" i="6"/>
  <c r="D158" i="6"/>
  <c r="D157" i="6"/>
  <c r="D156" i="6"/>
  <c r="D155" i="6"/>
  <c r="D154" i="6"/>
  <c r="D153" i="6"/>
  <c r="D152" i="6"/>
  <c r="D151" i="6"/>
  <c r="D149" i="6"/>
  <c r="D147" i="6"/>
  <c r="D146" i="6"/>
  <c r="D145" i="6"/>
  <c r="D143" i="6"/>
  <c r="D142" i="6"/>
  <c r="D140" i="6"/>
  <c r="D139" i="6"/>
  <c r="D138" i="6"/>
  <c r="D137" i="6"/>
  <c r="D136" i="6"/>
  <c r="D134" i="6"/>
  <c r="D132" i="6"/>
  <c r="D131" i="6"/>
  <c r="D129" i="6"/>
  <c r="D127" i="6"/>
  <c r="D126" i="6"/>
  <c r="D124" i="6"/>
  <c r="D122" i="6"/>
  <c r="D121" i="6"/>
  <c r="D120" i="6"/>
  <c r="D118" i="6"/>
  <c r="D117" i="6"/>
  <c r="D116" i="6"/>
  <c r="D114" i="6"/>
  <c r="D113" i="6"/>
  <c r="D111" i="6"/>
  <c r="D110" i="6"/>
  <c r="D109" i="6"/>
  <c r="D107" i="6"/>
  <c r="D106" i="6"/>
  <c r="D105" i="6"/>
  <c r="D104" i="6"/>
  <c r="D102" i="6"/>
  <c r="D100" i="6"/>
  <c r="D98" i="6"/>
  <c r="D97" i="6"/>
  <c r="D95" i="6"/>
  <c r="D94" i="6"/>
  <c r="D92" i="6"/>
  <c r="D91" i="6"/>
  <c r="D90" i="6"/>
  <c r="D89" i="6"/>
  <c r="D88" i="6"/>
  <c r="D87" i="6"/>
  <c r="D86" i="6"/>
  <c r="D85" i="6"/>
  <c r="D84" i="6"/>
  <c r="D83" i="6"/>
  <c r="D82" i="6"/>
  <c r="F79" i="6"/>
  <c r="E79" i="6"/>
  <c r="F74" i="6"/>
  <c r="E74" i="6"/>
  <c r="D74" i="6"/>
  <c r="D79" i="6" s="1"/>
  <c r="C74" i="6"/>
  <c r="C79" i="6" s="1"/>
  <c r="A44" i="6"/>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F38" i="6"/>
  <c r="D38" i="6"/>
  <c r="C38" i="6"/>
  <c r="E36" i="6"/>
  <c r="E16" i="6"/>
  <c r="E38" i="6" s="1"/>
  <c r="C16" i="6"/>
  <c r="F12" i="6"/>
  <c r="E12" i="6"/>
  <c r="D12" i="6"/>
  <c r="C12" i="6"/>
  <c r="G1038" i="4"/>
  <c r="F1038" i="4"/>
  <c r="F1037" i="4"/>
  <c r="F1036" i="4"/>
  <c r="F1035" i="4"/>
  <c r="G1034" i="4"/>
  <c r="F1034" i="4"/>
  <c r="G1033" i="4"/>
  <c r="F1033" i="4"/>
  <c r="G1032" i="4"/>
  <c r="F1032" i="4"/>
  <c r="G1031" i="4"/>
  <c r="F1031" i="4"/>
  <c r="G1024" i="4"/>
  <c r="F1024" i="4"/>
  <c r="G1017" i="4"/>
  <c r="F1017" i="4"/>
  <c r="F1016" i="4"/>
  <c r="F1015" i="4"/>
  <c r="F1014" i="4"/>
  <c r="F1013" i="4"/>
  <c r="G1012" i="4"/>
  <c r="F1012" i="4"/>
  <c r="G1011" i="4"/>
  <c r="F1011" i="4"/>
  <c r="G1010" i="4"/>
  <c r="F1010" i="4"/>
  <c r="G1009" i="4"/>
  <c r="F1009" i="4"/>
  <c r="G1008" i="4"/>
  <c r="F1008" i="4"/>
  <c r="G1007" i="4"/>
  <c r="F1007" i="4"/>
  <c r="G1006" i="4"/>
  <c r="F1006" i="4"/>
  <c r="G1005" i="4"/>
  <c r="F1005" i="4"/>
  <c r="G1004" i="4"/>
  <c r="F1004" i="4"/>
  <c r="G1003" i="4"/>
  <c r="F1003" i="4"/>
  <c r="G995" i="4"/>
  <c r="F995" i="4"/>
  <c r="G987" i="4"/>
  <c r="F987" i="4"/>
  <c r="G980" i="4"/>
  <c r="F980" i="4"/>
  <c r="G973" i="4"/>
  <c r="F973" i="4"/>
  <c r="G966" i="4"/>
  <c r="F966" i="4"/>
  <c r="G965" i="4"/>
  <c r="F965" i="4"/>
  <c r="G964" i="4"/>
  <c r="F964" i="4"/>
  <c r="G963" i="4"/>
  <c r="F963" i="4"/>
  <c r="G962" i="4"/>
  <c r="F962" i="4"/>
  <c r="G961" i="4"/>
  <c r="F961" i="4"/>
  <c r="G960" i="4"/>
  <c r="F960" i="4"/>
  <c r="G959" i="4"/>
  <c r="F959" i="4"/>
  <c r="G958" i="4"/>
  <c r="F958" i="4"/>
  <c r="G953" i="4"/>
  <c r="F953" i="4"/>
  <c r="G951" i="4"/>
  <c r="F951" i="4"/>
  <c r="G944" i="4"/>
  <c r="F944" i="4"/>
  <c r="G937" i="4"/>
  <c r="F937" i="4"/>
  <c r="G930" i="4"/>
  <c r="F930" i="4"/>
  <c r="G916" i="4"/>
  <c r="F916" i="4"/>
  <c r="G909" i="4"/>
  <c r="F909" i="4"/>
  <c r="G902" i="4"/>
  <c r="F902" i="4"/>
  <c r="G895" i="4"/>
  <c r="F895" i="4"/>
  <c r="G888" i="4"/>
  <c r="F888" i="4"/>
  <c r="G881" i="4"/>
  <c r="F881" i="4"/>
  <c r="G874" i="4"/>
  <c r="F874" i="4"/>
  <c r="F868" i="4"/>
  <c r="G867" i="4"/>
  <c r="F867" i="4"/>
  <c r="G860" i="4"/>
  <c r="F860" i="4"/>
  <c r="G853" i="4"/>
  <c r="F853" i="4"/>
  <c r="G846" i="4"/>
  <c r="F846" i="4"/>
  <c r="G839" i="4"/>
  <c r="F839" i="4"/>
  <c r="G832" i="4"/>
  <c r="F832" i="4"/>
  <c r="G825" i="4"/>
  <c r="F825" i="4"/>
  <c r="G818" i="4"/>
  <c r="F818" i="4"/>
  <c r="G817" i="4"/>
  <c r="F817" i="4"/>
  <c r="G816" i="4"/>
  <c r="F816" i="4"/>
  <c r="G815" i="4"/>
  <c r="F815" i="4"/>
  <c r="G814" i="4"/>
  <c r="F814" i="4"/>
  <c r="G813" i="4"/>
  <c r="F813" i="4"/>
  <c r="G812" i="4"/>
  <c r="F812" i="4"/>
  <c r="G811" i="4"/>
  <c r="F811" i="4"/>
  <c r="G804" i="4"/>
  <c r="F804" i="4"/>
  <c r="G797" i="4"/>
  <c r="F797" i="4"/>
  <c r="G790" i="4"/>
  <c r="F790" i="4"/>
  <c r="G783" i="4"/>
  <c r="F783" i="4"/>
  <c r="G782" i="4"/>
  <c r="F782" i="4"/>
  <c r="G781" i="4"/>
  <c r="F781" i="4"/>
  <c r="G780" i="4"/>
  <c r="F780" i="4"/>
  <c r="G779" i="4"/>
  <c r="F779" i="4"/>
  <c r="G778" i="4"/>
  <c r="F778" i="4"/>
  <c r="G777" i="4"/>
  <c r="F777" i="4"/>
  <c r="G776" i="4"/>
  <c r="F776" i="4"/>
  <c r="G769" i="4"/>
  <c r="F769" i="4"/>
  <c r="G762" i="4"/>
  <c r="F762" i="4"/>
  <c r="G761" i="4"/>
  <c r="F761" i="4"/>
  <c r="G760" i="4"/>
  <c r="F760" i="4"/>
  <c r="G759" i="4"/>
  <c r="F759" i="4"/>
  <c r="G758" i="4"/>
  <c r="F758" i="4"/>
  <c r="G757" i="4"/>
  <c r="F757" i="4"/>
  <c r="G756" i="4"/>
  <c r="F756" i="4"/>
  <c r="G755" i="4"/>
  <c r="F755" i="4"/>
  <c r="G754" i="4"/>
  <c r="F754" i="4"/>
  <c r="G753" i="4"/>
  <c r="F753" i="4"/>
  <c r="G752" i="4"/>
  <c r="F752" i="4"/>
  <c r="G751" i="4"/>
  <c r="F751" i="4"/>
  <c r="G750" i="4"/>
  <c r="F750" i="4"/>
  <c r="G749" i="4"/>
  <c r="G10" i="4" s="1"/>
  <c r="F749" i="4"/>
  <c r="G748" i="4"/>
  <c r="F748" i="4"/>
  <c r="G747" i="4"/>
  <c r="F747" i="4"/>
  <c r="G739" i="4"/>
  <c r="F739" i="4"/>
  <c r="F738" i="4"/>
  <c r="F737" i="4"/>
  <c r="F736" i="4"/>
  <c r="F735" i="4"/>
  <c r="F734" i="4"/>
  <c r="G733" i="4"/>
  <c r="F733" i="4"/>
  <c r="F732" i="4"/>
  <c r="G731" i="4"/>
  <c r="F731" i="4"/>
  <c r="G724" i="4"/>
  <c r="F724" i="4"/>
  <c r="G716" i="4"/>
  <c r="F716" i="4"/>
  <c r="G709" i="4"/>
  <c r="F709" i="4"/>
  <c r="G702" i="4"/>
  <c r="F702" i="4"/>
  <c r="G694" i="4"/>
  <c r="F694" i="4"/>
  <c r="G686" i="4"/>
  <c r="F686" i="4"/>
  <c r="G685" i="4"/>
  <c r="F685" i="4"/>
  <c r="G684" i="4"/>
  <c r="F684" i="4"/>
  <c r="G682" i="4"/>
  <c r="F682" i="4"/>
  <c r="G681" i="4"/>
  <c r="F681" i="4"/>
  <c r="G680" i="4"/>
  <c r="F680" i="4"/>
  <c r="G679" i="4"/>
  <c r="F679" i="4"/>
  <c r="G678" i="4"/>
  <c r="F678" i="4"/>
  <c r="G677" i="4"/>
  <c r="F677" i="4"/>
  <c r="G676" i="4"/>
  <c r="F676" i="4"/>
  <c r="G675" i="4"/>
  <c r="F675" i="4"/>
  <c r="G674" i="4"/>
  <c r="F674" i="4"/>
  <c r="G673" i="4"/>
  <c r="F673" i="4"/>
  <c r="G672" i="4"/>
  <c r="F672" i="4"/>
  <c r="G671" i="4"/>
  <c r="F671" i="4"/>
  <c r="G670" i="4"/>
  <c r="F670" i="4"/>
  <c r="G663" i="4"/>
  <c r="F663" i="4"/>
  <c r="G656" i="4"/>
  <c r="F656" i="4"/>
  <c r="G649" i="4"/>
  <c r="F649" i="4"/>
  <c r="G644" i="4"/>
  <c r="F644" i="4"/>
  <c r="G643" i="4"/>
  <c r="F643" i="4"/>
  <c r="G642" i="4"/>
  <c r="F642" i="4"/>
  <c r="G641" i="4"/>
  <c r="F641" i="4"/>
  <c r="G640" i="4"/>
  <c r="F640" i="4"/>
  <c r="G639" i="4"/>
  <c r="F639" i="4"/>
  <c r="G638" i="4"/>
  <c r="F638" i="4"/>
  <c r="G637" i="4"/>
  <c r="F637" i="4"/>
  <c r="G636" i="4"/>
  <c r="F636" i="4"/>
  <c r="G635" i="4"/>
  <c r="F635" i="4"/>
  <c r="G628" i="4"/>
  <c r="F628" i="4"/>
  <c r="G621" i="4"/>
  <c r="F621" i="4"/>
  <c r="G614" i="4"/>
  <c r="F614" i="4"/>
  <c r="G607" i="4"/>
  <c r="F607" i="4"/>
  <c r="G600" i="4"/>
  <c r="F600" i="4"/>
  <c r="G593" i="4"/>
  <c r="F593" i="4"/>
  <c r="G586" i="4"/>
  <c r="F586" i="4"/>
  <c r="G585" i="4"/>
  <c r="F585" i="4"/>
  <c r="G584" i="4"/>
  <c r="F584" i="4"/>
  <c r="G583" i="4"/>
  <c r="F583" i="4"/>
  <c r="G582" i="4"/>
  <c r="F582" i="4"/>
  <c r="G581" i="4"/>
  <c r="F581" i="4"/>
  <c r="F580" i="4"/>
  <c r="G579" i="4"/>
  <c r="F579" i="4"/>
  <c r="G571" i="4"/>
  <c r="F571" i="4"/>
  <c r="G564" i="4"/>
  <c r="F564" i="4"/>
  <c r="G557" i="4"/>
  <c r="F557" i="4"/>
  <c r="G550" i="4"/>
  <c r="F550" i="4"/>
  <c r="G543" i="4"/>
  <c r="F543" i="4"/>
  <c r="G542" i="4"/>
  <c r="F542" i="4"/>
  <c r="G541" i="4"/>
  <c r="F541" i="4"/>
  <c r="G540" i="4"/>
  <c r="F540" i="4"/>
  <c r="G539" i="4"/>
  <c r="F539" i="4"/>
  <c r="G538" i="4"/>
  <c r="F538" i="4"/>
  <c r="G537" i="4"/>
  <c r="F537" i="4"/>
  <c r="G536" i="4"/>
  <c r="F536" i="4"/>
  <c r="G535" i="4"/>
  <c r="F535" i="4"/>
  <c r="G534" i="4"/>
  <c r="F534" i="4"/>
  <c r="G533" i="4"/>
  <c r="F533" i="4"/>
  <c r="G532" i="4"/>
  <c r="F532" i="4"/>
  <c r="G531" i="4"/>
  <c r="F531" i="4"/>
  <c r="G530" i="4"/>
  <c r="F530" i="4"/>
  <c r="G529" i="4"/>
  <c r="F529" i="4"/>
  <c r="G528" i="4"/>
  <c r="F528" i="4"/>
  <c r="F527" i="4" s="1"/>
  <c r="G527" i="4"/>
  <c r="G520" i="4"/>
  <c r="F520" i="4"/>
  <c r="G513" i="4"/>
  <c r="F513" i="4"/>
  <c r="G506" i="4"/>
  <c r="F506" i="4"/>
  <c r="G499" i="4"/>
  <c r="F499" i="4"/>
  <c r="G492" i="4"/>
  <c r="F492" i="4"/>
  <c r="G485" i="4"/>
  <c r="F485" i="4"/>
  <c r="G480" i="4"/>
  <c r="F480" i="4"/>
  <c r="G479" i="4"/>
  <c r="F479" i="4"/>
  <c r="G478" i="4"/>
  <c r="F478" i="4"/>
  <c r="F471" i="4" s="1"/>
  <c r="G477" i="4"/>
  <c r="F477" i="4"/>
  <c r="G476" i="4"/>
  <c r="F476" i="4"/>
  <c r="G475" i="4"/>
  <c r="F475" i="4"/>
  <c r="G474" i="4"/>
  <c r="F474" i="4"/>
  <c r="G473" i="4"/>
  <c r="F473" i="4"/>
  <c r="G472" i="4"/>
  <c r="F472" i="4"/>
  <c r="G471" i="4"/>
  <c r="G464" i="4" s="1"/>
  <c r="G470" i="4"/>
  <c r="F470" i="4"/>
  <c r="G469" i="4"/>
  <c r="F469" i="4"/>
  <c r="G468" i="4"/>
  <c r="F468" i="4"/>
  <c r="G467" i="4"/>
  <c r="F467" i="4"/>
  <c r="G466" i="4"/>
  <c r="F466" i="4"/>
  <c r="G465" i="4"/>
  <c r="F465" i="4"/>
  <c r="F464" i="4"/>
  <c r="G457" i="4"/>
  <c r="F457" i="4"/>
  <c r="G450" i="4"/>
  <c r="F450" i="4"/>
  <c r="G443" i="4"/>
  <c r="F443" i="4"/>
  <c r="G436" i="4"/>
  <c r="F436" i="4"/>
  <c r="G435" i="4"/>
  <c r="F435" i="4"/>
  <c r="G434" i="4"/>
  <c r="F434" i="4"/>
  <c r="G433" i="4"/>
  <c r="F433" i="4"/>
  <c r="G432" i="4"/>
  <c r="F432" i="4"/>
  <c r="G431" i="4"/>
  <c r="F431" i="4"/>
  <c r="G430" i="4"/>
  <c r="F430" i="4"/>
  <c r="G429" i="4"/>
  <c r="F429" i="4"/>
  <c r="G422" i="4"/>
  <c r="F422" i="4"/>
  <c r="G415" i="4"/>
  <c r="F415" i="4"/>
  <c r="G414" i="4"/>
  <c r="F414" i="4"/>
  <c r="G413" i="4"/>
  <c r="F413" i="4"/>
  <c r="G412" i="4"/>
  <c r="F412" i="4"/>
  <c r="G411" i="4"/>
  <c r="F411" i="4"/>
  <c r="G410" i="4"/>
  <c r="F410" i="4"/>
  <c r="G409" i="4"/>
  <c r="F409" i="4"/>
  <c r="G408" i="4"/>
  <c r="F408" i="4"/>
  <c r="G401" i="4"/>
  <c r="F401" i="4"/>
  <c r="G394" i="4"/>
  <c r="F394" i="4"/>
  <c r="G387" i="4"/>
  <c r="F387" i="4"/>
  <c r="G386" i="4"/>
  <c r="F386" i="4"/>
  <c r="G385" i="4"/>
  <c r="F385" i="4"/>
  <c r="G384" i="4"/>
  <c r="F384" i="4"/>
  <c r="G383" i="4"/>
  <c r="F383" i="4"/>
  <c r="G382" i="4"/>
  <c r="F382" i="4"/>
  <c r="G381" i="4"/>
  <c r="F381" i="4"/>
  <c r="G380" i="4"/>
  <c r="F380" i="4"/>
  <c r="G379" i="4"/>
  <c r="F379" i="4"/>
  <c r="G378" i="4"/>
  <c r="F378" i="4"/>
  <c r="G377" i="4"/>
  <c r="F377" i="4"/>
  <c r="G376" i="4"/>
  <c r="F376" i="4"/>
  <c r="G375" i="4"/>
  <c r="F375" i="4"/>
  <c r="G374" i="4"/>
  <c r="F374" i="4"/>
  <c r="G373" i="4"/>
  <c r="F373" i="4"/>
  <c r="G359" i="4"/>
  <c r="F359" i="4"/>
  <c r="G352" i="4"/>
  <c r="F352" i="4"/>
  <c r="G345" i="4"/>
  <c r="F345" i="4"/>
  <c r="G338" i="4"/>
  <c r="F338" i="4"/>
  <c r="F336" i="4"/>
  <c r="F335" i="4"/>
  <c r="G331" i="4"/>
  <c r="F331" i="4"/>
  <c r="G330" i="4"/>
  <c r="F330" i="4"/>
  <c r="G329" i="4"/>
  <c r="F329" i="4"/>
  <c r="G328" i="4"/>
  <c r="F328" i="4"/>
  <c r="G327" i="4"/>
  <c r="F327" i="4"/>
  <c r="G326" i="4"/>
  <c r="F326" i="4"/>
  <c r="G325" i="4"/>
  <c r="F325" i="4"/>
  <c r="G324" i="4"/>
  <c r="F324" i="4"/>
  <c r="G323" i="4"/>
  <c r="F323" i="4"/>
  <c r="G322" i="4"/>
  <c r="F322" i="4"/>
  <c r="G321" i="4"/>
  <c r="F321" i="4"/>
  <c r="G320" i="4"/>
  <c r="F320" i="4"/>
  <c r="G319" i="4"/>
  <c r="F319" i="4"/>
  <c r="G318" i="4"/>
  <c r="F318" i="4"/>
  <c r="G317" i="4"/>
  <c r="F317" i="4"/>
  <c r="G310" i="4"/>
  <c r="F310" i="4"/>
  <c r="F309" i="4"/>
  <c r="F308" i="4"/>
  <c r="F307" i="4"/>
  <c r="F305" i="4"/>
  <c r="F304" i="4"/>
  <c r="G303" i="4"/>
  <c r="F303" i="4"/>
  <c r="G302" i="4"/>
  <c r="F302" i="4"/>
  <c r="G301" i="4"/>
  <c r="F301" i="4"/>
  <c r="G300" i="4"/>
  <c r="F300" i="4"/>
  <c r="G299" i="4"/>
  <c r="F299" i="4"/>
  <c r="G298" i="4"/>
  <c r="F298" i="4"/>
  <c r="G297" i="4"/>
  <c r="F297" i="4"/>
  <c r="G296" i="4"/>
  <c r="F296" i="4"/>
  <c r="G289" i="4"/>
  <c r="F289" i="4"/>
  <c r="G282" i="4"/>
  <c r="F282" i="4"/>
  <c r="G268" i="4"/>
  <c r="F268" i="4"/>
  <c r="G261" i="4"/>
  <c r="F261" i="4"/>
  <c r="G260" i="4"/>
  <c r="F260" i="4"/>
  <c r="G259" i="4"/>
  <c r="F259" i="4"/>
  <c r="G258" i="4"/>
  <c r="F258" i="4"/>
  <c r="G257" i="4"/>
  <c r="F257" i="4"/>
  <c r="G256" i="4"/>
  <c r="F256" i="4"/>
  <c r="G255" i="4"/>
  <c r="F255" i="4"/>
  <c r="G254" i="4"/>
  <c r="F254" i="4"/>
  <c r="G247" i="4"/>
  <c r="F247" i="4"/>
  <c r="G240" i="4"/>
  <c r="F240" i="4"/>
  <c r="G233" i="4"/>
  <c r="F233" i="4"/>
  <c r="G226" i="4"/>
  <c r="F226" i="4"/>
  <c r="G219" i="4"/>
  <c r="F219" i="4"/>
  <c r="G218" i="4"/>
  <c r="F218" i="4"/>
  <c r="G217" i="4"/>
  <c r="F217" i="4"/>
  <c r="G216" i="4"/>
  <c r="F216" i="4"/>
  <c r="G215" i="4"/>
  <c r="F215" i="4"/>
  <c r="G214" i="4"/>
  <c r="F214" i="4"/>
  <c r="G213" i="4"/>
  <c r="F213" i="4"/>
  <c r="G212" i="4"/>
  <c r="F212" i="4"/>
  <c r="G205" i="4"/>
  <c r="F205" i="4"/>
  <c r="G204" i="4"/>
  <c r="F204" i="4"/>
  <c r="G203" i="4"/>
  <c r="F203" i="4"/>
  <c r="G202" i="4"/>
  <c r="F202" i="4"/>
  <c r="G201" i="4"/>
  <c r="F201" i="4"/>
  <c r="G200" i="4"/>
  <c r="F200" i="4"/>
  <c r="G199" i="4"/>
  <c r="F199" i="4"/>
  <c r="G198" i="4"/>
  <c r="F198" i="4"/>
  <c r="G184" i="4"/>
  <c r="F184" i="4"/>
  <c r="G177" i="4"/>
  <c r="F177" i="4"/>
  <c r="G170" i="4"/>
  <c r="F170" i="4"/>
  <c r="G163" i="4"/>
  <c r="F163" i="4"/>
  <c r="G156" i="4"/>
  <c r="F156" i="4"/>
  <c r="G149" i="4"/>
  <c r="F149" i="4"/>
  <c r="G142" i="4"/>
  <c r="F142" i="4"/>
  <c r="G135" i="4"/>
  <c r="F135" i="4"/>
  <c r="G134" i="4"/>
  <c r="F134" i="4"/>
  <c r="G133" i="4"/>
  <c r="F133" i="4"/>
  <c r="G132" i="4"/>
  <c r="F132" i="4"/>
  <c r="G131" i="4"/>
  <c r="F131" i="4"/>
  <c r="G130" i="4"/>
  <c r="F130" i="4"/>
  <c r="G129" i="4"/>
  <c r="F129" i="4"/>
  <c r="G128" i="4"/>
  <c r="F128" i="4"/>
  <c r="G121" i="4"/>
  <c r="F121" i="4"/>
  <c r="G114" i="4"/>
  <c r="F114" i="4"/>
  <c r="G107" i="4"/>
  <c r="F107" i="4"/>
  <c r="G100" i="4"/>
  <c r="F100" i="4"/>
  <c r="G93" i="4"/>
  <c r="F93" i="4"/>
  <c r="G86" i="4"/>
  <c r="F86" i="4"/>
  <c r="G79" i="4"/>
  <c r="F79" i="4"/>
  <c r="G72" i="4"/>
  <c r="F72" i="4"/>
  <c r="G71" i="4"/>
  <c r="F71" i="4"/>
  <c r="G70" i="4"/>
  <c r="F70" i="4"/>
  <c r="G69" i="4"/>
  <c r="F69" i="4"/>
  <c r="G68" i="4"/>
  <c r="F68" i="4"/>
  <c r="G67" i="4"/>
  <c r="F67" i="4"/>
  <c r="G66" i="4"/>
  <c r="F66" i="4"/>
  <c r="G65" i="4"/>
  <c r="F65" i="4"/>
  <c r="G64" i="4"/>
  <c r="F64" i="4"/>
  <c r="G63" i="4"/>
  <c r="F63" i="4"/>
  <c r="G62" i="4"/>
  <c r="F62" i="4"/>
  <c r="G61" i="4"/>
  <c r="F61" i="4"/>
  <c r="G60" i="4"/>
  <c r="F60" i="4"/>
  <c r="G59" i="4"/>
  <c r="F59" i="4"/>
  <c r="G58" i="4"/>
  <c r="F58" i="4"/>
  <c r="G51" i="4"/>
  <c r="F51" i="4"/>
  <c r="G44" i="4"/>
  <c r="F44" i="4"/>
  <c r="G43" i="4"/>
  <c r="F43" i="4"/>
  <c r="G42" i="4"/>
  <c r="F42" i="4"/>
  <c r="G41" i="4"/>
  <c r="F41" i="4"/>
  <c r="G40" i="4"/>
  <c r="F40" i="4"/>
  <c r="G39" i="4"/>
  <c r="F39" i="4"/>
  <c r="G38" i="4"/>
  <c r="F38" i="4"/>
  <c r="G37" i="4"/>
  <c r="F37" i="4"/>
  <c r="F30" i="4"/>
  <c r="G29" i="4"/>
  <c r="F29" i="4"/>
  <c r="G28" i="4"/>
  <c r="F28" i="4"/>
  <c r="F21" i="4" s="1"/>
  <c r="F13" i="4" s="1"/>
  <c r="G27" i="4"/>
  <c r="F27" i="4"/>
  <c r="G26" i="4"/>
  <c r="F26" i="4"/>
  <c r="F19" i="4" s="1"/>
  <c r="F11" i="4" s="1"/>
  <c r="G25" i="4"/>
  <c r="F25" i="4"/>
  <c r="G24" i="4"/>
  <c r="F24" i="4"/>
  <c r="F23" i="4" s="1"/>
  <c r="F16" i="4" s="1"/>
  <c r="G23" i="4"/>
  <c r="G16" i="4" s="1"/>
  <c r="G22" i="4"/>
  <c r="F22" i="4"/>
  <c r="G21" i="4"/>
  <c r="G20" i="4"/>
  <c r="F20" i="4"/>
  <c r="G19" i="4"/>
  <c r="G18" i="4"/>
  <c r="F18" i="4"/>
  <c r="G17" i="4"/>
  <c r="G15" i="4"/>
  <c r="F15" i="4"/>
  <c r="G14" i="4"/>
  <c r="F14" i="4"/>
  <c r="G13" i="4"/>
  <c r="G12" i="4"/>
  <c r="F12" i="4"/>
  <c r="G11" i="4"/>
  <c r="F10" i="4"/>
  <c r="G9" i="4"/>
  <c r="J232" i="3"/>
  <c r="I232" i="3"/>
  <c r="H232" i="3"/>
  <c r="J229" i="3"/>
  <c r="J228" i="3" s="1"/>
  <c r="J13" i="3" s="1"/>
  <c r="I229" i="3"/>
  <c r="I228" i="3" s="1"/>
  <c r="H229" i="3"/>
  <c r="H228" i="3"/>
  <c r="J219" i="3"/>
  <c r="I219" i="3"/>
  <c r="H219" i="3"/>
  <c r="J218" i="3"/>
  <c r="I218" i="3"/>
  <c r="H218" i="3"/>
  <c r="J217" i="3"/>
  <c r="I217" i="3"/>
  <c r="H217" i="3"/>
  <c r="J211" i="3"/>
  <c r="I211" i="3"/>
  <c r="H211" i="3"/>
  <c r="J206" i="3"/>
  <c r="I206" i="3"/>
  <c r="H206" i="3"/>
  <c r="J179" i="3"/>
  <c r="J18" i="3" s="1"/>
  <c r="I179" i="3"/>
  <c r="H179" i="3"/>
  <c r="J178" i="3"/>
  <c r="I178" i="3"/>
  <c r="I19" i="3" s="1"/>
  <c r="H178" i="3"/>
  <c r="J177" i="3"/>
  <c r="I177" i="3"/>
  <c r="H177" i="3"/>
  <c r="H16" i="3" s="1"/>
  <c r="J176" i="3"/>
  <c r="I176" i="3"/>
  <c r="H176" i="3"/>
  <c r="J175" i="3"/>
  <c r="J173" i="3" s="1"/>
  <c r="I175" i="3"/>
  <c r="H175" i="3"/>
  <c r="J174" i="3"/>
  <c r="I174" i="3"/>
  <c r="I173" i="3" s="1"/>
  <c r="I161" i="3" s="1"/>
  <c r="H174" i="3"/>
  <c r="H173" i="3"/>
  <c r="H161" i="3" s="1"/>
  <c r="J166" i="3"/>
  <c r="I166" i="3"/>
  <c r="H166" i="3"/>
  <c r="J162" i="3"/>
  <c r="J161" i="3" s="1"/>
  <c r="I162" i="3"/>
  <c r="H162" i="3"/>
  <c r="J159" i="3"/>
  <c r="I159" i="3"/>
  <c r="H159" i="3"/>
  <c r="H13" i="3" s="1"/>
  <c r="J150" i="3"/>
  <c r="I150" i="3"/>
  <c r="H150" i="3"/>
  <c r="J149" i="3"/>
  <c r="J147" i="3" s="1"/>
  <c r="I149" i="3"/>
  <c r="H149" i="3"/>
  <c r="J148" i="3"/>
  <c r="I148" i="3"/>
  <c r="I13" i="3" s="1"/>
  <c r="H148" i="3"/>
  <c r="H147" i="3"/>
  <c r="J142" i="3"/>
  <c r="I142" i="3"/>
  <c r="H142" i="3"/>
  <c r="J141" i="3"/>
  <c r="I141" i="3"/>
  <c r="H141" i="3"/>
  <c r="J131" i="3"/>
  <c r="I131" i="3"/>
  <c r="H131" i="3"/>
  <c r="J124" i="3"/>
  <c r="I124" i="3"/>
  <c r="H124" i="3"/>
  <c r="J123" i="3"/>
  <c r="I123" i="3"/>
  <c r="H123" i="3"/>
  <c r="J122" i="3"/>
  <c r="J121" i="3" s="1"/>
  <c r="I122" i="3"/>
  <c r="H122" i="3"/>
  <c r="I121" i="3"/>
  <c r="H121" i="3"/>
  <c r="J108" i="3"/>
  <c r="I108" i="3"/>
  <c r="H108" i="3"/>
  <c r="H106" i="3" s="1"/>
  <c r="H104" i="3" s="1"/>
  <c r="H102" i="3" s="1"/>
  <c r="J107" i="3"/>
  <c r="J105" i="3" s="1"/>
  <c r="J20" i="3" s="1"/>
  <c r="I107" i="3"/>
  <c r="H107" i="3"/>
  <c r="J106" i="3"/>
  <c r="J104" i="3" s="1"/>
  <c r="J102" i="3" s="1"/>
  <c r="I106" i="3"/>
  <c r="I104" i="3" s="1"/>
  <c r="I102" i="3" s="1"/>
  <c r="I105" i="3"/>
  <c r="I20" i="3" s="1"/>
  <c r="H105" i="3"/>
  <c r="J97" i="3"/>
  <c r="I97" i="3"/>
  <c r="H97" i="3"/>
  <c r="J92" i="3"/>
  <c r="I92" i="3"/>
  <c r="H92" i="3"/>
  <c r="J88" i="3"/>
  <c r="J85" i="3" s="1"/>
  <c r="I88" i="3"/>
  <c r="H88" i="3"/>
  <c r="H85" i="3" s="1"/>
  <c r="J87" i="3"/>
  <c r="I87" i="3"/>
  <c r="H87" i="3"/>
  <c r="J86" i="3"/>
  <c r="I86" i="3"/>
  <c r="I85" i="3"/>
  <c r="J74" i="3"/>
  <c r="J73" i="3" s="1"/>
  <c r="J15" i="3" s="1"/>
  <c r="I74" i="3"/>
  <c r="H74" i="3"/>
  <c r="H73" i="3" s="1"/>
  <c r="H15" i="3" s="1"/>
  <c r="I73" i="3"/>
  <c r="J69" i="3"/>
  <c r="I69" i="3"/>
  <c r="H69" i="3"/>
  <c r="J63" i="3"/>
  <c r="I63" i="3"/>
  <c r="H63" i="3"/>
  <c r="J56" i="3"/>
  <c r="I56" i="3"/>
  <c r="H56" i="3"/>
  <c r="J55" i="3"/>
  <c r="I55" i="3"/>
  <c r="H55" i="3"/>
  <c r="J53" i="3"/>
  <c r="J30" i="3" s="1"/>
  <c r="J29" i="3" s="1"/>
  <c r="I53" i="3"/>
  <c r="H53" i="3"/>
  <c r="J43" i="3"/>
  <c r="I43" i="3"/>
  <c r="H43" i="3"/>
  <c r="J33" i="3"/>
  <c r="I33" i="3"/>
  <c r="H33" i="3"/>
  <c r="H30" i="3" s="1"/>
  <c r="H29" i="3" s="1"/>
  <c r="J32" i="3"/>
  <c r="I32" i="3"/>
  <c r="H32" i="3"/>
  <c r="J31" i="3"/>
  <c r="J16" i="3" s="1"/>
  <c r="I31" i="3"/>
  <c r="H31" i="3"/>
  <c r="I30" i="3"/>
  <c r="I29" i="3" s="1"/>
  <c r="J25" i="3"/>
  <c r="J23" i="3" s="1"/>
  <c r="J22" i="3" s="1"/>
  <c r="H25" i="3"/>
  <c r="I23" i="3"/>
  <c r="I22" i="3" s="1"/>
  <c r="H23" i="3"/>
  <c r="H22" i="3"/>
  <c r="H20" i="3"/>
  <c r="H19" i="3"/>
  <c r="I18" i="3"/>
  <c r="H18" i="3"/>
  <c r="J17" i="3"/>
  <c r="I17" i="3"/>
  <c r="H17" i="3"/>
  <c r="I16" i="3"/>
  <c r="I15" i="3"/>
  <c r="J14" i="3"/>
  <c r="I14" i="3"/>
  <c r="H14" i="3"/>
  <c r="G8" i="4" l="1"/>
  <c r="F17" i="4"/>
  <c r="F9" i="4" s="1"/>
  <c r="F8" i="4" s="1"/>
  <c r="J21" i="3"/>
  <c r="J12" i="3"/>
  <c r="J11" i="3" s="1"/>
  <c r="I12" i="3"/>
  <c r="I11" i="3" s="1"/>
  <c r="I21" i="3"/>
  <c r="H12" i="3"/>
  <c r="H21" i="3"/>
  <c r="I147" i="3"/>
  <c r="H86" i="3"/>
  <c r="H11" i="3" l="1"/>
  <c r="H100" i="13" l="1"/>
  <c r="H97" i="13"/>
  <c r="H95" i="13"/>
  <c r="H81" i="13"/>
  <c r="H71" i="13"/>
  <c r="H72" i="13"/>
  <c r="H74" i="13"/>
  <c r="H75" i="13" s="1"/>
  <c r="H73" i="13"/>
  <c r="H93" i="13"/>
  <c r="H91" i="13"/>
  <c r="H90" i="13"/>
  <c r="H89" i="13"/>
  <c r="H88" i="13"/>
  <c r="H87" i="13"/>
  <c r="H99" i="13"/>
  <c r="H98" i="13"/>
  <c r="H80" i="13"/>
  <c r="H79" i="13"/>
  <c r="H78" i="13"/>
  <c r="H77" i="13"/>
  <c r="H68" i="13"/>
  <c r="H66" i="13"/>
  <c r="H69" i="13" s="1"/>
  <c r="H63" i="13"/>
  <c r="H61" i="13"/>
  <c r="H57" i="13"/>
  <c r="H56" i="13"/>
  <c r="H51" i="13"/>
  <c r="H50" i="13"/>
  <c r="H48" i="13"/>
  <c r="H47" i="13"/>
  <c r="H45" i="13"/>
  <c r="H34" i="13"/>
  <c r="H29" i="13"/>
  <c r="H28" i="13"/>
  <c r="H25" i="13"/>
  <c r="H24" i="13"/>
  <c r="H20" i="13"/>
  <c r="H19" i="13"/>
  <c r="H18" i="13"/>
  <c r="H17" i="13"/>
  <c r="H16" i="13"/>
  <c r="H13" i="13"/>
  <c r="H12" i="13"/>
  <c r="H11" i="13"/>
  <c r="H9" i="13"/>
  <c r="G99" i="13"/>
  <c r="G98" i="13"/>
  <c r="G97" i="13"/>
  <c r="G94" i="13"/>
  <c r="G93" i="13"/>
  <c r="G91" i="13"/>
  <c r="G90" i="13"/>
  <c r="G89" i="13"/>
  <c r="G88" i="13"/>
  <c r="G87" i="13"/>
  <c r="G86" i="13"/>
  <c r="G80" i="13"/>
  <c r="G79" i="13"/>
  <c r="G78" i="13"/>
  <c r="G77" i="13"/>
  <c r="G74" i="13"/>
  <c r="G73" i="13"/>
  <c r="G72" i="13"/>
  <c r="G71" i="13"/>
  <c r="G68" i="13"/>
  <c r="G67" i="13"/>
  <c r="G66" i="13"/>
  <c r="G63" i="13"/>
  <c r="G61" i="13"/>
  <c r="G57" i="13"/>
  <c r="G56" i="13"/>
  <c r="G55" i="13"/>
  <c r="G51" i="13"/>
  <c r="G50" i="13"/>
  <c r="G48" i="13"/>
  <c r="G47" i="13"/>
  <c r="G45" i="13"/>
  <c r="G44" i="13"/>
  <c r="G43" i="13"/>
  <c r="G42" i="13"/>
  <c r="G41" i="13"/>
  <c r="G38" i="13"/>
  <c r="G36" i="13"/>
  <c r="G34" i="13"/>
  <c r="G32" i="13"/>
  <c r="G29" i="13"/>
  <c r="G28" i="13"/>
  <c r="G25" i="13"/>
  <c r="G24" i="13"/>
  <c r="G22" i="13"/>
  <c r="G20" i="13"/>
  <c r="G19" i="13"/>
  <c r="G18" i="13"/>
  <c r="G17" i="13"/>
  <c r="G16" i="13"/>
  <c r="G15" i="13"/>
  <c r="G14" i="13"/>
  <c r="G13" i="13"/>
  <c r="G12" i="13"/>
  <c r="G11" i="13"/>
  <c r="G10" i="13"/>
  <c r="G9" i="13"/>
  <c r="F72" i="13"/>
  <c r="F65" i="1"/>
  <c r="H52" i="13" l="1"/>
  <c r="H26" i="13"/>
</calcChain>
</file>

<file path=xl/sharedStrings.xml><?xml version="1.0" encoding="utf-8"?>
<sst xmlns="http://schemas.openxmlformats.org/spreadsheetml/2006/main" count="4178" uniqueCount="1244">
  <si>
    <t>N п/п</t>
  </si>
  <si>
    <t>Показатель (индикатор) (наименование)</t>
  </si>
  <si>
    <t>Ед. измерения</t>
  </si>
  <si>
    <t>1.</t>
  </si>
  <si>
    <t>тыс. кв. м</t>
  </si>
  <si>
    <t>1.1.</t>
  </si>
  <si>
    <t>Годовой объем ввода жилья экономкласса</t>
  </si>
  <si>
    <t>1.2.</t>
  </si>
  <si>
    <t>Доля ввода жилья экономкласса в общем объеме ввода жилья</t>
  </si>
  <si>
    <t>1.3.</t>
  </si>
  <si>
    <t>Годовой объем ввода малоэтажного жилья</t>
  </si>
  <si>
    <t>1.4.</t>
  </si>
  <si>
    <t>Доля ввода малоэтажного жилья в общем объеме ввода жилья</t>
  </si>
  <si>
    <t>%</t>
  </si>
  <si>
    <t>1.5.</t>
  </si>
  <si>
    <t>Годовой объем ввода многоэтажного жилья</t>
  </si>
  <si>
    <t>1.6.</t>
  </si>
  <si>
    <t>Доля ввода многоэтажного жилья в общем объеме ввода жилья</t>
  </si>
  <si>
    <t>2.</t>
  </si>
  <si>
    <t>Общая площадь жилых помещений, приходящаяся в среднем на 1 жителя Приморского края</t>
  </si>
  <si>
    <t>кв. м</t>
  </si>
  <si>
    <t>3.</t>
  </si>
  <si>
    <t>Удельный вес введенной общей площади жилых домов по отношению к общей площади жилищного фонда</t>
  </si>
  <si>
    <t>4.</t>
  </si>
  <si>
    <t>5.</t>
  </si>
  <si>
    <t>Общая площадь жилых помещений, приходящихся в среднем на 1 жителя Приморского края, введенная в действие за год</t>
  </si>
  <si>
    <t>6.</t>
  </si>
  <si>
    <t>ед.</t>
  </si>
  <si>
    <t>7.</t>
  </si>
  <si>
    <t>Количество квартир, предоставленных малоимущим гражданам</t>
  </si>
  <si>
    <t>х</t>
  </si>
  <si>
    <t>8.</t>
  </si>
  <si>
    <t>Коэффициент доступности жилья</t>
  </si>
  <si>
    <t>лет</t>
  </si>
  <si>
    <t>9.</t>
  </si>
  <si>
    <t>Индекс производительности труда</t>
  </si>
  <si>
    <t>10.</t>
  </si>
  <si>
    <t>Объем выполненного капитального ремонта многоквартирных домов</t>
  </si>
  <si>
    <t>млн кв. м</t>
  </si>
  <si>
    <t>11.</t>
  </si>
  <si>
    <t>Количество граждан отдельных категорий, в соответствии с государственными обязательствами обеспеченных жильем</t>
  </si>
  <si>
    <t>чел.</t>
  </si>
  <si>
    <t>12.</t>
  </si>
  <si>
    <t>Общая площадь, предоставленная гражданам отдельных категорий</t>
  </si>
  <si>
    <t>13.</t>
  </si>
  <si>
    <t>Число ипотечных кредитов, предоставленных гражданам</t>
  </si>
  <si>
    <t>14.</t>
  </si>
  <si>
    <t>Вовлечение в оборот земельных участков, государственная собственность на которые не разграничена</t>
  </si>
  <si>
    <t>га</t>
  </si>
  <si>
    <t>15.</t>
  </si>
  <si>
    <t>Вовлечение в оборот земельных участков, находящихся в федеральной собственности</t>
  </si>
  <si>
    <t>16.</t>
  </si>
  <si>
    <t>Площадь земельных участков, предоставленных для жилищного строительства и комплексного освоения в целях жилищного строительства, в расчете на душу населения</t>
  </si>
  <si>
    <t>17.</t>
  </si>
  <si>
    <t>Количество обеспеченных инженерной инфраструктурой земельных участков, предоставленных гражданам, имеющим трех и более детей, от общего числа земельных участков, предоставленных указанной категории граждан</t>
  </si>
  <si>
    <t>шт.</t>
  </si>
  <si>
    <t>18.</t>
  </si>
  <si>
    <t>Коэффициент обновления основных фондов</t>
  </si>
  <si>
    <t>19.</t>
  </si>
  <si>
    <t>Количество новых (реконструированных) энергоэффективных предприятий строительной индустрии</t>
  </si>
  <si>
    <t>20.</t>
  </si>
  <si>
    <t>Удельный вес численности высококвалифицированных работников в общей численности квалифицированных работников в Приморском крае</t>
  </si>
  <si>
    <t>21.</t>
  </si>
  <si>
    <t>Темп прироста реальной среднемесячной заработной платы в строительстве</t>
  </si>
  <si>
    <t>Производство строительных материалов, изделий и конструкций</t>
  </si>
  <si>
    <t>Строительство</t>
  </si>
  <si>
    <t>22.</t>
  </si>
  <si>
    <t>Объем производства прочих неметаллических продуктов</t>
  </si>
  <si>
    <t>млн рублей</t>
  </si>
  <si>
    <t>23.</t>
  </si>
  <si>
    <t>Объем производства цемента</t>
  </si>
  <si>
    <t>тыс. тонн</t>
  </si>
  <si>
    <t>24.</t>
  </si>
  <si>
    <t>Объем производства кирпича керамического строительного</t>
  </si>
  <si>
    <t>млн усл. кирпичей</t>
  </si>
  <si>
    <t>25.</t>
  </si>
  <si>
    <t>Конструкции и детали сборные железобетонные</t>
  </si>
  <si>
    <t>26.</t>
  </si>
  <si>
    <t>Объем производства нерудных строительных материалов</t>
  </si>
  <si>
    <t>тыс. куб. м</t>
  </si>
  <si>
    <t>27.</t>
  </si>
  <si>
    <t>Документы территориального планирования</t>
  </si>
  <si>
    <t>Документы градостроительного зонирования</t>
  </si>
  <si>
    <t>28.</t>
  </si>
  <si>
    <t>Получение разрешений на строительство</t>
  </si>
  <si>
    <t>дни</t>
  </si>
  <si>
    <t>Число молодых семей, получивших поддержку в рамках подпрограммы</t>
  </si>
  <si>
    <t>30.</t>
  </si>
  <si>
    <t>Общая площадь жилых помещений, приобретенная участниками подпрограммы</t>
  </si>
  <si>
    <t>31.</t>
  </si>
  <si>
    <t>Индивидуальный сейсмический риск (ИСР)</t>
  </si>
  <si>
    <t>Размер (магнитуда) вероятного сейсмического бедствия (Md)</t>
  </si>
  <si>
    <t>Относительная социальная уязвимость бедствия (Р)</t>
  </si>
  <si>
    <t>Количество детей-сирот, детей, оставшихся без попечения родителей, лиц из числа детей-сирот и детей, оставшихся без попечения родителей, обеспеченных жильем по договорам найма специализированных жилых помещений в соответствии с государственными обязательствами</t>
  </si>
  <si>
    <t>Доля населения, обеспеченного питьевой водой надлежащего качества</t>
  </si>
  <si>
    <t>38.</t>
  </si>
  <si>
    <t>Протяженность уличной водопроводной, канализационной сети</t>
  </si>
  <si>
    <t>км.</t>
  </si>
  <si>
    <t>39.</t>
  </si>
  <si>
    <t>Пропущено воды через очистные сооружения</t>
  </si>
  <si>
    <t>40.</t>
  </si>
  <si>
    <t>Утечка и неучтенный расход воды</t>
  </si>
  <si>
    <t>Доля населения, проживающего в многоквартирных домах, признанных в установленном порядке аварийными</t>
  </si>
  <si>
    <t>41.</t>
  </si>
  <si>
    <t>42.</t>
  </si>
  <si>
    <t>43.</t>
  </si>
  <si>
    <t>44.</t>
  </si>
  <si>
    <t>Доля многоквартирных домов в целом по субъекту РФ, в которых собственники помещений выбрали и реализуют управление многоквартирными домами посредством товариществ собственников жилья либо жилищных кооперативов или иного специализированного потребительского кооператива</t>
  </si>
  <si>
    <t>45.</t>
  </si>
  <si>
    <t>46.</t>
  </si>
  <si>
    <t>тонн</t>
  </si>
  <si>
    <t>Уровень возмещения населением затрат за предоставление жилищно-коммунальных услуг по установленным для населения тарифам</t>
  </si>
  <si>
    <t>47.</t>
  </si>
  <si>
    <t>48.</t>
  </si>
  <si>
    <t>49.</t>
  </si>
  <si>
    <t>Доля убыточных организаций жилищно-коммунального хозяйства</t>
  </si>
  <si>
    <t>50.</t>
  </si>
  <si>
    <t>51.</t>
  </si>
  <si>
    <t>52.</t>
  </si>
  <si>
    <t>Доля площади многоквартирных домов, в которых проведен капитальный ремонт, в общей доли площади многоквартирных домов, требующих капитального ремонта</t>
  </si>
  <si>
    <t>факт</t>
  </si>
  <si>
    <t>план</t>
  </si>
  <si>
    <t>Алгоритм формирования (формула) и методологические пояснения к показателю, метод сбора информации</t>
  </si>
  <si>
    <t>Обоснование отклонений значений показателя на конец отчетного года (при наличии)</t>
  </si>
  <si>
    <t>"Обеспечение доступным жильем и качественными услугами ЖКХ населения Приморского края"</t>
  </si>
  <si>
    <t>Наименование подпрограммы, программы,принятой в соответствии с требованиями федерального законодательства в сфере реализации государственной программы, отдельного мероприятия</t>
  </si>
  <si>
    <t>Ответственный исполнитель, соисполнители</t>
  </si>
  <si>
    <t>Плановый срок</t>
  </si>
  <si>
    <t>Фактический срок</t>
  </si>
  <si>
    <t>Результаты</t>
  </si>
  <si>
    <t>Причины не достижения запланированных результатов</t>
  </si>
  <si>
    <t>начала реализации</t>
  </si>
  <si>
    <t>окончания реализации</t>
  </si>
  <si>
    <t>запланированные</t>
  </si>
  <si>
    <t>достигнутые</t>
  </si>
  <si>
    <t>Подпрограмма 1. «Обеспечение жильем отдельных категорий граждан Приморского края»</t>
  </si>
  <si>
    <t>департамент градостроительства Приморского края</t>
  </si>
  <si>
    <t>департамент земельных и имущественных отношений Приморского края</t>
  </si>
  <si>
    <t>1.1.1.</t>
  </si>
  <si>
    <t>Строительство жилья для обеспечения граждан служебными помещениями из специализированного жилищного фонда  Приморского края (в том числе разработка проектно-сметной документации)</t>
  </si>
  <si>
    <t>1.1.2.</t>
  </si>
  <si>
    <t>Разработка проектно-сметной документации для строительства жилья отдельным категориям граждан Приморского края</t>
  </si>
  <si>
    <t>1.1.2.1</t>
  </si>
  <si>
    <t>Исполнение по судебным актам</t>
  </si>
  <si>
    <t>обеспечение населения благоустроенным жильем в том числе эконом-класса, отвечающего стандартам ценовой доступности, требованиям безопасности и экологичности</t>
  </si>
  <si>
    <t>2.1.</t>
  </si>
  <si>
    <t>будут разработаны 100% документов территориального планирования, правила землепользования и застройки в муниципальных образованиях Приморского края всех уровней</t>
  </si>
  <si>
    <t>В 2014 году завершена разработка и утверждено 100% документов территориального планирования и градостроительного зонирования муниципальных образований Приморского края. Из них, за счет получения субсидий из краевого бюджета муниципальными образованиями в 2013-2014 годах обеспечена подготовка 92-х проектов документов территориального планирования муниципальных образований Приморского края.</t>
  </si>
  <si>
    <t>2.1.1.</t>
  </si>
  <si>
    <t>Содействие в подготовке документов территориального планирования посредством предоставления субсидий, выделяемых из краевого бюджета бюджетам муниципальных образований Приморского края на подготовку документов территориального планирования</t>
  </si>
  <si>
    <t>2.1.2.</t>
  </si>
  <si>
    <t>Методическое сопровождение и мониторинг разработки муниципальными образованиями Приморского края документов территориального планирования, градостроительного зонирования и документации по планировке территорий Приморского края</t>
  </si>
  <si>
    <t>2.1.3.</t>
  </si>
  <si>
    <t>Внесение изменений в схему территориального планирования Приморского края</t>
  </si>
  <si>
    <t>2.1.4.</t>
  </si>
  <si>
    <t>Внесение изменений в региональные нормативы градостроительного проектирования в Приморском крае</t>
  </si>
  <si>
    <t>Контрольное событие 1: Проведение аукциона на заключение госконтракта</t>
  </si>
  <si>
    <t>Государственный контракт на выполнение работ</t>
  </si>
  <si>
    <t>Акт выполненных работ по госконтракту</t>
  </si>
  <si>
    <t>2.2.</t>
  </si>
  <si>
    <t>реализация мероприятия приведет к вовлечению в оборот земельных участков площадью 1873,9 гектар, что позволит застройщикам осуществить на них строительство 119,0 тыс. кв. м многоэтажного жилья и 932 тыс. кв. м малоэтажного жилья, вовлечение в оборот 425 га земель находящихся в федеральной собственности позволит в дальнейшем осуществить строительство 820 тыс. кв. м малоэтажного жилья</t>
  </si>
  <si>
    <t>2.2.1.</t>
  </si>
  <si>
    <t xml:space="preserve"> Вовлечение в хозяйственный оборот в целях жилищного строительства земельных участков на территории Приморского края, формирование пакета документов на земельные участки, выставляемые на торги и аукционы</t>
  </si>
  <si>
    <t>2.2.2.</t>
  </si>
  <si>
    <t xml:space="preserve"> Вовлечение в хозяйственный оборот в целях жилищного строительства земельных участков на территории Приморского края, рыночная оценка земельных участков</t>
  </si>
  <si>
    <t>2.2.3.</t>
  </si>
  <si>
    <t>Вовлечение в хозяйственный оборот в целях жилищного строительства земельных участков на территории Приморского края, находящихся в федеральной собственности, в рамках осуществления взаимодействия с федеральным Фондом содействия развитию жилищного строительства</t>
  </si>
  <si>
    <t>2.2.4.</t>
  </si>
  <si>
    <t>Вовлечение в хозяйственный оборот в целях жилищного строительства земельных участков на территории Приморского края, примыкающих к крупным городам, а также неиспользуемых или используемых неэффективно земельных участков, предоставленных государственным организациям</t>
  </si>
  <si>
    <t>2.2.5.</t>
  </si>
  <si>
    <t>Вовлечение в хозяйственный оборот в целях жилищного строительства земельных участков на территории Приморского края, государственная собственность на которые не разграничена</t>
  </si>
  <si>
    <t>2.2.6.</t>
  </si>
  <si>
    <t>2.3.</t>
  </si>
  <si>
    <t>2.3.1.</t>
  </si>
  <si>
    <t>Осуществление в соответствии с Градостроительным кодексом Российской Федерации переданных органами государственной власти субъекта Российской Федерации полномочий в области контроля за соблюде-нием органами местного само-управления законодательства о градостроительной деятельности</t>
  </si>
  <si>
    <t>2.4.</t>
  </si>
  <si>
    <t>2.4.1.</t>
  </si>
  <si>
    <t xml:space="preserve">Поддержка муниципальных образований, осуществляющих  обеспечение земельных участков, предназначенных для строительства жилья эконом-класса, инженерной инфраструктурой </t>
  </si>
  <si>
    <t>Контрольное событие 1: Прием заявлений на предоставление субсидий</t>
  </si>
  <si>
    <t>апрель</t>
  </si>
  <si>
    <t xml:space="preserve">Контрольное событие 2: Заключение соглашения о предоставлении субсидий </t>
  </si>
  <si>
    <t>май</t>
  </si>
  <si>
    <t>Контрольное событие 3: Предоставление субсидии</t>
  </si>
  <si>
    <t>декабрь</t>
  </si>
  <si>
    <t>2.4.2.</t>
  </si>
  <si>
    <t>Поддержка муниципальных образований, осуществляющих строительство и реконструкцию объектов социальной инфраструктуры в рамках реализации проектов по комплексному развитию территорий, предусматривающих строительство жилья экономкласса</t>
  </si>
  <si>
    <t>2.4.3.</t>
  </si>
  <si>
    <t>Поддержка муниципальных образований, осуществляющих строительство автомобильных дорог в новых микрорайонах массовой застройки</t>
  </si>
  <si>
    <t>2.4.4.</t>
  </si>
  <si>
    <t>Поддержка муниципальных образований Приморского края в обеспечении малоимущих граждан, проживающих в муниципальных образованиях Приморского края и нуждающихся в улучшении жилищных условий, жилыми помещениями в соответствии с жилищным законодательством</t>
  </si>
  <si>
    <t>2.4.5.</t>
  </si>
  <si>
    <t>Cубсидии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t>
  </si>
  <si>
    <t>2.5.</t>
  </si>
  <si>
    <t>2.5.1.</t>
  </si>
  <si>
    <t>Проведение комплексной оценки существующего состояния предприятий промышленности строительных материалов и индустриального домостроения Приморского края</t>
  </si>
  <si>
    <t>2.5.2.</t>
  </si>
  <si>
    <t>Содействие внедрению новых строительных материалов, изделий и конструкций, в том числе композиционных изделий и материалов</t>
  </si>
  <si>
    <t>2.5.3.</t>
  </si>
  <si>
    <t>Информационно-консультационная поддержка предприятий промышленности строительных материалов и индустриального домостроения Приморского края</t>
  </si>
  <si>
    <t>2.5.4.</t>
  </si>
  <si>
    <t>Повышение эффективности научно-исследовательских, опытно-конструкторских работ и инновационной активности предприятий промышленности строительных материалов и индустриального домостроения Приморского края</t>
  </si>
  <si>
    <t>2.5.5.</t>
  </si>
  <si>
    <t>Создание демонстрационной площадки, направленной на развитие промышленности строительных материалов и индустриального малоэтажного жилищного строительства</t>
  </si>
  <si>
    <t>2.6.</t>
  </si>
  <si>
    <t>2.6.1.</t>
  </si>
  <si>
    <t>Формирование и ведение реестра проектов жилья экономкласса на территории Приморского края</t>
  </si>
  <si>
    <t>2.6.2.</t>
  </si>
  <si>
    <t>Формирование базы данных типовой проектной документации жилья экономкласса на территории Приморского края, в том числе малоэтажного жилищного строительства, отвечающего требованиям энергоэффективности и экологичности</t>
  </si>
  <si>
    <t>Подпрограмма 3. «Обеспечение жильем молодых семей Приморского края» на 2013-2020 годы</t>
  </si>
  <si>
    <t>предоставление государственной поддержки в решении жилищной проблемы молодым семьям Приморского края, признанным в установленном порядке нуждающимися в улучшении жилищных условий</t>
  </si>
  <si>
    <t>3.1.</t>
  </si>
  <si>
    <t>департамент по делам молодежи Приморского края</t>
  </si>
  <si>
    <t>3.1.1.</t>
  </si>
  <si>
    <t>Предоставление субсидий бюджетам муниципальных образований Приморского края на социальные выплаты молодым семьям для приобритения (строительства) жилья экономкласса</t>
  </si>
  <si>
    <t xml:space="preserve">Постановление Администрации Приморского края распределении субсидий из краевого бюджета между муниципальными образованиями на реализацию Подпрограммы  </t>
  </si>
  <si>
    <t>Соглашения между департаментом по делам молодежи Приморского края и администрациями муниципальных образований о предоставлении средств из краевого бюджета бюджетам муниципальных образований на реализацию Подпрограммы</t>
  </si>
  <si>
    <t>3.1.1.1.</t>
  </si>
  <si>
    <t>3.1.2.</t>
  </si>
  <si>
    <t>Предоставление дополнительных социальных выплат молодым семьям - участникам подпрограммы для приобретения (строительства) жилья экономкласса при рождении (усыновлении) одного ребенка</t>
  </si>
  <si>
    <t>3.1.3.</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</si>
  <si>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строительства индивидуального жилого дома для молодых семей - участников Подпрограммы</t>
  </si>
  <si>
    <t>3.1.4.</t>
  </si>
  <si>
    <t>Освещение целей и задач Подпрограммы в средствах массовой информации Приморского края</t>
  </si>
  <si>
    <t>3.2.</t>
  </si>
  <si>
    <t>Подпрограмма 4. «Сейсмобезопасность территории Приморского края» на 2013-2020 годы</t>
  </si>
  <si>
    <t>4.1.</t>
  </si>
  <si>
    <t>4.1.1.</t>
  </si>
  <si>
    <t>Оценка сейсмических и сейсмогенных/триггерных воздействий на территорию, акваторию и население Приморского края</t>
  </si>
  <si>
    <t>4.1.2.</t>
  </si>
  <si>
    <t>Оценка планировочной и конструктивной сейсмической уязвимости градостроительных систем и строительных сооружений на территории и акватории Приморского края</t>
  </si>
  <si>
    <t>4.1.3.</t>
  </si>
  <si>
    <t>Оценка и картирование совокупного сейсмического риска на территории Приморского края</t>
  </si>
  <si>
    <t>4.2.</t>
  </si>
  <si>
    <t>4.2.1.</t>
  </si>
  <si>
    <t>Разработка проектов повышения сейсмостойкости зданий и сооружений для обеспечения эксплуатационной надежности застройки и безопасности населения при воздействии землетрясений</t>
  </si>
  <si>
    <t>4.2.2.</t>
  </si>
  <si>
    <t>Организационные и инженерно-технические мероприятия ГО ЧС по повышению готовности сил и средств для наиболее эффективных действий по ликвидации ЧС, вызванных землетрясениями, цунами и другими опасными сейсмогенными воздействиями природного и техногенного характера</t>
  </si>
  <si>
    <t>Акт приемки товаров, работ, услуг</t>
  </si>
  <si>
    <t>4.3.</t>
  </si>
  <si>
    <t>4.3.1.</t>
  </si>
  <si>
    <t>Создание и развитие информационной системы для анализа, управления и контроля сейсмического риска на территории и акватории Приморского края, заблаговременной подготовки к вероятным землетрясениям, для информации и обучения лиц, принимающих ответственные решения, специалистов органов ГО ЧС и населения</t>
  </si>
  <si>
    <t>4.3.2.</t>
  </si>
  <si>
    <t>Создание информационного модульного блока для поддержания градостроительной деятельности в части безопасного развития</t>
  </si>
  <si>
    <t>4.3.3.</t>
  </si>
  <si>
    <t>Учет совокупного сейсмического риска и риска цунами в документах для землепользования, градостроительной деятельности и социально-экономического развития</t>
  </si>
  <si>
    <t>4.3.4.</t>
  </si>
  <si>
    <t>Разработка методических планов, пособий, учебного варианта ИАК "Аналитик-Приморье" для подготовки населения к вероятному сейсмическому бедствию и обучение действиям в условиях чрезвычайных ситуаций, вызванных землетрясением и (или) цунами; аттестация преподавателей. Обучение и сертификация специалистов органов гражданской обороны и чрезвычайных ситуаций и руководителей, принимающих ответственное решение в работе с ИАК "Аналитик-Приморье</t>
  </si>
  <si>
    <t>Подпрограмма 5 «Обеспечение жилыми помещениями детей-сирот,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 на 2013-2020 годы</t>
  </si>
  <si>
    <t>обеспечение благоустроенным жильем детей сирот, детей, оставшихся без попечения родителей, лиц из числа детей - сирот и детей, оставшихся без попечения родителей по окончании срока пребывания в образовательных организациях, учреждениях социального обслуживания населения, учреждениях системы здравоохранения и иных организациях для детей сирот и детей, оставшихся без попечения родителей, а также по завершении получения профессионального образования либо окончании прохождения военной службы по призыву, либо окончании отбывания наказания в исправительных учреждениях</t>
  </si>
  <si>
    <t>5.1.</t>
  </si>
  <si>
    <t>5.1.1.</t>
  </si>
  <si>
    <t>Строительство жилых помещений для реализации мероприятия по обеспечению детей-сирот,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t>
  </si>
  <si>
    <t>ввод в эксплуатацию готовых объектов (жилых домов)</t>
  </si>
  <si>
    <t>5.1.2.</t>
  </si>
  <si>
    <t>Приобретение в собственность Приморского края жилых помещений для реализации мероприятия по обеспечению детей-сирот,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t>
  </si>
  <si>
    <t>департамент образования и науки Приморского края</t>
  </si>
  <si>
    <t>5.1.3.</t>
  </si>
  <si>
    <t>Включение в состав специализированного жилищного фонда Приморского края построенных и приобретенных жилых помещения с последующим предоставлением их по договорам найма специализированных жилых помещений</t>
  </si>
  <si>
    <t>5.2.</t>
  </si>
  <si>
    <t>гарантированное обеспечение населения Приморского края питьевой водой, соответствующей требованиям безопасности и безвредности, установленным санитарно-эпидемиологическими правилами</t>
  </si>
  <si>
    <t>6.1.</t>
  </si>
  <si>
    <t xml:space="preserve">2) обеспеченние населения питьевой водой надлежащего качества, увеличится до 63,7% </t>
  </si>
  <si>
    <t xml:space="preserve">3) уменьшить количество аварий в системах водоснабжения, водоотведения и очистки сточных вод на 1000 км. сетей до 370,00 </t>
  </si>
  <si>
    <t>6.1.1.</t>
  </si>
  <si>
    <t>Субсидии бюджетам муниципальных образований на реконструкцию, модернизацию, капитальный ремонт объектов водопроводно-канализационного хозяйства Приморского края</t>
  </si>
  <si>
    <t>6.1.1.1.</t>
  </si>
  <si>
    <t>Исполнение судебных актов</t>
  </si>
  <si>
    <t>6.1.2.</t>
  </si>
  <si>
    <t xml:space="preserve">Субсидии бюджетам муниципальных образований Приморского края на проектирование и (или) строительство объектов водопроводно-канализационного хозяйства </t>
  </si>
  <si>
    <t>до 15 декабря</t>
  </si>
  <si>
    <t>Получение форм КС-2,КС-3,счет-фактур,товарных накладных,актов выполненных работ</t>
  </si>
  <si>
    <t>6.2.</t>
  </si>
  <si>
    <t xml:space="preserve">1) утечка и неучтенный расход воды  уменьшится до 29,9 % 
</t>
  </si>
  <si>
    <t>6.2.1.</t>
  </si>
  <si>
    <t>Субсидии организациям на реконструкцию, модернизацию, капитальный ремонт объектов водопроводно-канализационного хозяйства Приморского края</t>
  </si>
  <si>
    <t>6.2.2.</t>
  </si>
  <si>
    <t>Субсидии организациям на реконструкцию, модернизацию объектов водопроводно-канализационного хозяйства Приморского края</t>
  </si>
  <si>
    <t>6.2.3</t>
  </si>
  <si>
    <t>2013</t>
  </si>
  <si>
    <t>2017</t>
  </si>
  <si>
    <t>6.2.4</t>
  </si>
  <si>
    <t xml:space="preserve">Субсидии организациям и индивидуальным предпринимателям на возмещение части процентной ставки по кредитам, привлекаемым на цели реконструкции, модернизации, капитального ремонта объектов водопроводно-канализационного хозяйства Приморского края
</t>
  </si>
  <si>
    <t>6.2.5</t>
  </si>
  <si>
    <t>Субсидии организациям на возмещение части процентной ставки по кредитам, полученным в российских кредитных организациях на строительство объектов водопроводно-канализационного хозяйства Приморского края</t>
  </si>
  <si>
    <t>2015</t>
  </si>
  <si>
    <t>Соглашение о предоставлении субсидии</t>
  </si>
  <si>
    <t>платежные поручения, выписка из ссудного счета</t>
  </si>
  <si>
    <t>6.2.6</t>
  </si>
  <si>
    <t>Субсидии на осуществление капитальных вложений  на строительство объектов водопроводно-канализационного хозяйства Приморского края в целях обеспечения инженерной инфраструктурой территорий опережающего развития «Надеждинская» (в том числе проектно-изыскательские работы)</t>
  </si>
  <si>
    <t>6.2.7</t>
  </si>
  <si>
    <t>Субсидии на осуществление капитальных вложений  на строительство объектов водопроводно-канализационного хозяйства Приморского края в целях обеспечения инженерной инфраструктурой территорий опережающего развития «Михайловская» (в том числе проектно-изыскательские работы)</t>
  </si>
  <si>
    <r>
      <t>6.3</t>
    </r>
    <r>
      <rPr>
        <b/>
        <sz val="10"/>
        <color indexed="8"/>
        <rFont val="Times New Roman"/>
        <family val="1"/>
        <charset val="204"/>
      </rPr>
      <t>.</t>
    </r>
  </si>
  <si>
    <t>бесперебойное обеспечение питьевой водой</t>
  </si>
  <si>
    <t>6.3.1.</t>
  </si>
  <si>
    <t xml:space="preserve"> "Строительство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 1 пусковой комплекс - "Водовод от сопки Опорная до РЧВ на о. Русский"</t>
  </si>
  <si>
    <t>обеспечение процесса своевременного замещения выбывающего из эксплуатации жилищного фонда и содействие развитию жилищного строительства</t>
  </si>
  <si>
    <t>7.1.</t>
  </si>
  <si>
    <t>площадь расселенных жилых помещений составит 171,40 тыс. кв. м, площадь благоустроенных жилых помещений, предоставленных 9556 гражданам, составит 171,40 тыс. кв. м</t>
  </si>
  <si>
    <t>7.1.1.</t>
  </si>
  <si>
    <t>Обеспечение мероприятий по переселению граждан из аварийного жилищного фонда</t>
  </si>
  <si>
    <t>Контрольное событие 1: подача муниципальными образованиями заявок и прилагаемых к ним документов на предоставление субсидий на переселение граждан из аварийного жилищного фонда</t>
  </si>
  <si>
    <t xml:space="preserve"> 15 июня - декабрь года, предшествующего году предоставления субсидий на переселение</t>
  </si>
  <si>
    <t>подготовка проекта постановления Администрации Приморского края о внесении изменений в подпрограмму и заявки Приморского края на предоставление Приморскому краю финансовой поддержки за счёт средств государственной корпорацией - Фонда содействия реформированию жилищно-коммунального хозяйства (далее - Фонд) на проведение мероприятий по переселению граждан из аварийного жилищного фонда (далее - заявка)</t>
  </si>
  <si>
    <t>Контрольное событие 2: внесение изменений в подпрограмму</t>
  </si>
  <si>
    <t>январь года предоставление субсидий на переселение</t>
  </si>
  <si>
    <t>постановление Администрации Приморского края о внесении изменений в подпрограмму</t>
  </si>
  <si>
    <t>Контрольное событие 3: подача Приморским краем и одобрение Фондом заявки</t>
  </si>
  <si>
    <t>май года предоставления субсидий на переселение</t>
  </si>
  <si>
    <t>решение правления Фонда об одобрении заявки</t>
  </si>
  <si>
    <t>Контрольное событие 4: заключение договоров о взаимодействии с муниципальными образованиями</t>
  </si>
  <si>
    <t>единовременно в течение 30 дней со дня принятия Фондом решения о предоставлении Приморскому краю финансовой поддержки</t>
  </si>
  <si>
    <t>договоры о взаимодействии с муниципальными образованиями</t>
  </si>
  <si>
    <t>Контрольное событие 5: предоставление муниципальным образованиям субсидий на переселение</t>
  </si>
  <si>
    <t>в течение 30 дней со дня поступления средств Фонда на лицевой счет департамента</t>
  </si>
  <si>
    <t>поступление субсидий в бюджеты муниципальных образований</t>
  </si>
  <si>
    <t>Контрольное событие 6: строительство, приобретение жилых помещений для переселения граждан из аварийного жилищного фонда, выкуп жилых помещений в аварийных домах</t>
  </si>
  <si>
    <t>в сроки, установленные подпрограммой</t>
  </si>
  <si>
    <t>ввод домов в эксплуатацию, государственная регистрация прав собственности муниципальных образований на приобретённые жилые помещения, предоствление собственникам жилых помещений в аварийных домах выкупной цены за такие помещения</t>
  </si>
  <si>
    <t>7.1.2.</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</si>
  <si>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</si>
  <si>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7.1.3.</t>
  </si>
  <si>
    <t>"Переселение граждан из аварийных домов в благоустроенные жилые помещения"</t>
  </si>
  <si>
    <t>7.1.4.</t>
  </si>
  <si>
    <t>"Снос или реконструкция аварийных домов"</t>
  </si>
  <si>
    <t>Подпрограмма 8. «Проведение капитального ремонта многоквартирных домов в Приморском крае» на 2013 год</t>
  </si>
  <si>
    <t>8.1.</t>
  </si>
  <si>
    <t>9.1.</t>
  </si>
  <si>
    <t>1) доля электрической энергии, поставляемой для населения по максимальному тарифу, установленному Администрацией Приморского края, к общему объему электрической энергии, поставляемой для потребителей Приморского края уменьшится до 0,17 процентов;
2) объем мазута топочного, приобретенного организациями, оказывающими услуги по теплоснабжению объектов ЖКХ, и обладающими правом на получение субсидий на возмещение затрат, связанных с приобретением топлива, уменьшится до 235 600 тонн;
3)доля тепловой энергии, поставляемой для населения Приморского края по льготному тарифу, к общему объему тепловой энергии, поставляемой для потребителей Приморского края по экономически обоснованным тарифам, уменьшится до  47,2%</t>
  </si>
  <si>
    <t>9.1.1.</t>
  </si>
  <si>
    <t>Предоставление субсидий организациям, производящим электрическую энергию и поставляющим ее для населения Приморского края, на возмещение затрат или недополученных доходов, возникающих в связи с установлением тарифов для населения, не обеспечивающих возмещение полных затрат организаций</t>
  </si>
  <si>
    <t>возмещение затрат организаций на разницу в тарифах в связи со снижением платежей населения за электрическую энергию</t>
  </si>
  <si>
    <t>9.1.2.</t>
  </si>
  <si>
    <t>Предоставление субсидий организациям, производящим тепловую энергию и поставляющим её для населения Приморского края, объекты теплоснабжения которых находятся в границах территорий муниципальных образований Приморского края, расположенных в районах Крайнего Севера и приравненных к ним местностях, в условиях переходного периода от субсидирования организаций к социальным выплатам на оплату услуг по отоплению и горячему водоснабжению</t>
  </si>
  <si>
    <t>возмещение затрат организаций на разницу в тарифах в связи со снижением платежей населения за тепловую  энергию</t>
  </si>
  <si>
    <t>9.1.3.</t>
  </si>
  <si>
    <t>Субсидии на возмещение затрат, связанных с приобретением топлива</t>
  </si>
  <si>
    <t>9.1.3.1.</t>
  </si>
  <si>
    <t>Предоставление субсидий организациям, оказывающим на территории Приморского края услуги по теплоснабжению объектов жилищно-коммунального хозяйства, на возмещение затрат, связанных с приобретением топлива</t>
  </si>
  <si>
    <t>9.1.3.2.</t>
  </si>
  <si>
    <t>9.1.4.</t>
  </si>
  <si>
    <t>Предоставление субсидий теплоснабжающим организациям на компенсацию выпадающих доходов,  возникающих в результате установления льготного тарифа на тепловую энергию (мощность), в порядке, утвержденном Администрацией Приморского края</t>
  </si>
  <si>
    <t>9.2.</t>
  </si>
  <si>
    <t>релизация отдельного мероприятия должна обеспечить жилыми помещениями граждан, уволенных с военной службы (службы), и приравненных к ним лиц в результате реализации оснвного мероприятия эффективность реализации государственной программы составит 100 процентов регистрация и учет граждан, имеющих право на получение жилищных субсидий в связи с переселением из районов Крайнего Севера и приравненных к ним местностей</t>
  </si>
  <si>
    <t>инспекция регионального строительного надзора и контроля в области долевого строительства Приморского края</t>
  </si>
  <si>
    <t>государственная жилищная инспекция Приморского края</t>
  </si>
  <si>
    <t>9.2.1.</t>
  </si>
  <si>
    <t>Выполнение функций государственными органами в части градостроения</t>
  </si>
  <si>
    <t>обеспечение функционирования департамента градостроительства Приморского края</t>
  </si>
  <si>
    <t>9.2.2.</t>
  </si>
  <si>
    <t>Выполнение функций государственными органами в части жилищно-коммунального хозяйства</t>
  </si>
  <si>
    <t xml:space="preserve">обеспечение функционирования департамента по жилищно-коммунальному хозяйства и топливным ресурсам Приморского края
</t>
  </si>
  <si>
    <t>9.2.3.</t>
  </si>
  <si>
    <t>Выполнение функций государственными органами в части инспекции строительного надзора и контроля в области долевого строительства</t>
  </si>
  <si>
    <t>обеспечение функционирования инспекция регионального строительного надзора и контроля в области долевого строительства  Приморского края</t>
  </si>
  <si>
    <t>9.2.4.</t>
  </si>
  <si>
    <t>Выполнение функций государственными органами в части земельных и имущественных отношений</t>
  </si>
  <si>
    <t>9.2.5.</t>
  </si>
  <si>
    <t>Выполнение функций государственными органами в части жилищной инспекции</t>
  </si>
  <si>
    <t>обеспечение функционирования государственной жилищной инспекции  Приморского края</t>
  </si>
  <si>
    <t>9.2.6.</t>
  </si>
  <si>
    <t>Субвенции на выполнение органами местного самоуправления отдельных государственных полномочий по осуществлению государственного жилищного надзора</t>
  </si>
  <si>
    <t>9.2.7.</t>
  </si>
  <si>
    <t>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t>
  </si>
  <si>
    <t>обеспечение функционирования департаментаградостроительства Приморского края</t>
  </si>
  <si>
    <t>9.2.8.</t>
  </si>
  <si>
    <t xml:space="preserve">Расходы, связанные с исполнением решений, принятых судебными органами </t>
  </si>
  <si>
    <t>оплата исполнительного листа</t>
  </si>
  <si>
    <t>9.2.9.</t>
  </si>
  <si>
    <t>Обеспечение жильем граждан, уволенных с военной службы (службы), и приравненных к ним лиц</t>
  </si>
  <si>
    <t>9.2.10.</t>
  </si>
  <si>
    <t>Исполнение судебных актов, предъявляемых в соответствии с главой 24.1 Бюджетного кодекса Российской Федерации</t>
  </si>
  <si>
    <t>департамент финансов Приморского края</t>
  </si>
  <si>
    <t>9.2.11.</t>
  </si>
  <si>
    <t>Предоставление субвенции органам муниципальных  образований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</si>
  <si>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9.2.12.</t>
  </si>
  <si>
    <t xml:space="preserve">Субсидий краевым государственным бюджетным учреждениям на финансовое обеспечение государственного задания на оказание государственных услуг (выполнение работ) </t>
  </si>
  <si>
    <t xml:space="preserve">Исполнение полномочий по подготовке документов территориального планирования, градостроительного зонирования и документации по планировке территории Владивостокского агломерации </t>
  </si>
  <si>
    <t>9.2.13.</t>
  </si>
  <si>
    <t>Субсидии краевым государственным бюджетным учреждениям на приобретение недвижимого и особо ценного движимого имущества</t>
  </si>
  <si>
    <t>9.2.14.</t>
  </si>
  <si>
    <t xml:space="preserve">Разработка планировки линейных объектов в целях создания инженерной инфраструктуры территории опережающего развития "Надеждинская" </t>
  </si>
  <si>
    <t>9.2.15.</t>
  </si>
  <si>
    <t>Разработка планировки линейных объектов в целях создания инженерной инфраструктуры территории опережающего развития "Михайловская"</t>
  </si>
  <si>
    <t>9.2.16.</t>
  </si>
  <si>
    <t xml:space="preserve">Внесение изменений в правила землепользования и застройки Владивостокского городского округа с целью реализации мероприятия «Создание центра ядерной медицины» </t>
  </si>
  <si>
    <t>9.3.</t>
  </si>
  <si>
    <t>9.3.1.</t>
  </si>
  <si>
    <t>Предоставление субсидии на возмещение затрат, связанных с проведением капитального ремонта общего имущества многоквартирных домов</t>
  </si>
  <si>
    <t>9.3.2.</t>
  </si>
  <si>
    <t>Предоставление субсидии в виде имущественного взноса Приморского края фонду Приморского края "Фонд капитального ремонта многоквартирных домов Приморского края"</t>
  </si>
  <si>
    <t>9.3.3.</t>
  </si>
  <si>
    <t>Предоставление субсидии на возмещение затрат, связанных с ведением уставной деятельности фонда Приморского края «Фонд капитального ремонта многоквартирных домов Приморского края»</t>
  </si>
  <si>
    <t>9.3.4.</t>
  </si>
  <si>
    <t>Предоставление субсидий на обеспечение мероприятий по капитальному ремонту многоквартирных домов</t>
  </si>
  <si>
    <t>9.3.5.</t>
  </si>
  <si>
    <t>Предоставление субсидий бюджетам муниципальных образований Приморского края на финансовую поддержку управляющих организаций, товариществ собственников жилья, либо жилищных кооперативов, или иных специализированных потребительских кооперативов, регионального оператора при проведении капитального ремонта многоквартирных домов</t>
  </si>
  <si>
    <t>Таблица 12</t>
  </si>
  <si>
    <t xml:space="preserve">ОТЧЕТ </t>
  </si>
  <si>
    <t>№ п/п</t>
  </si>
  <si>
    <t>Код бюджетной классификации</t>
  </si>
  <si>
    <t>Объем бюджетных ассигнований краевого бюджета (тыс. руб.), годы</t>
  </si>
  <si>
    <t>ГРБС</t>
  </si>
  <si>
    <t>РзПр</t>
  </si>
  <si>
    <t>ЦСР</t>
  </si>
  <si>
    <t>ВР</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</si>
  <si>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2013-2017 годы</t>
  </si>
  <si>
    <t>всего</t>
  </si>
  <si>
    <t>департамент градостроитель-ства Приморского края</t>
  </si>
  <si>
    <t>Х</t>
  </si>
  <si>
    <t>департамент по жилищно-коммунальному хозяйству и топливным ресурсам Приморского края</t>
  </si>
  <si>
    <t>департамент гражданской защиты Приморского края</t>
  </si>
  <si>
    <t>775</t>
  </si>
  <si>
    <t>0501</t>
  </si>
  <si>
    <t>0614116</t>
  </si>
  <si>
    <t>414</t>
  </si>
  <si>
    <t>410</t>
  </si>
  <si>
    <t>244</t>
  </si>
  <si>
    <t>830</t>
  </si>
  <si>
    <t>010</t>
  </si>
  <si>
    <t>0113</t>
  </si>
  <si>
    <t>0412</t>
  </si>
  <si>
    <t>012</t>
  </si>
  <si>
    <t>0622055</t>
  </si>
  <si>
    <t>0502</t>
  </si>
  <si>
    <t xml:space="preserve">Субсидии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
</t>
  </si>
  <si>
    <t>520</t>
  </si>
  <si>
    <t>Содействие внедрению новых строительных материалов, изделий и конструкций,в том числе композиционных изделий и материалов</t>
  </si>
  <si>
    <t>Формирование базы данных типовой проектной документации жилья экономкласса на территории Приморского края, в том числе малоэтажного жилищного строительства, отвечающего требованиям энергоэффектив-ности и экологичности</t>
  </si>
  <si>
    <t>0622212</t>
  </si>
  <si>
    <t>240</t>
  </si>
  <si>
    <t>0639216</t>
  </si>
  <si>
    <t>774</t>
  </si>
  <si>
    <t>1403</t>
  </si>
  <si>
    <t>0632905</t>
  </si>
  <si>
    <t>321</t>
  </si>
  <si>
    <t>323</t>
  </si>
  <si>
    <t>0411</t>
  </si>
  <si>
    <t>0642185</t>
  </si>
  <si>
    <t>0309</t>
  </si>
  <si>
    <t>769</t>
  </si>
  <si>
    <t>0642135</t>
  </si>
  <si>
    <t>1004</t>
  </si>
  <si>
    <t>759</t>
  </si>
  <si>
    <t>Включение в состав специализированного жилищного фонда Приморского края построенных и приобретенных жилых помещений с последующим предоставлением их по договорам найма специализированных жилых помещений</t>
  </si>
  <si>
    <t>320</t>
  </si>
  <si>
    <t>768</t>
  </si>
  <si>
    <t>0669217</t>
  </si>
  <si>
    <t>0669247</t>
  </si>
  <si>
    <t>5226420</t>
  </si>
  <si>
    <t>006</t>
  </si>
  <si>
    <t>0664081</t>
  </si>
  <si>
    <t>460</t>
  </si>
  <si>
    <t>Субсидии организациям на строительство объектов водопроводно-канализационного хозяйства Приморского края</t>
  </si>
  <si>
    <t>5226430</t>
  </si>
  <si>
    <t>810</t>
  </si>
  <si>
    <t>Субсидии на осуществление капитальных вложений на строительство объектов водопроводно-канализационного хозяйства Приморского края в целях обеспечения инженерной инфраструктурой территории опережающего развития "Надеждинская" (в том числе проектно-изыскательские работы)</t>
  </si>
  <si>
    <t>Субсидии на осуществление капитальных вложений на строительство объектов водопроводно-канализационного хозяйства Приморского края в целях обеспечения инженерной инфраструктурой территории опережающего развития "Михайловский" (в том числе проектно-изыскательские работы)</t>
  </si>
  <si>
    <t>0679602</t>
  </si>
  <si>
    <t>Переселение граждан из аварийных домов в благоустроенные жилые помещения</t>
  </si>
  <si>
    <t>Снос или реконструкция аварийных домов</t>
  </si>
  <si>
    <t>3200040</t>
  </si>
  <si>
    <t>Субсидии на возмещение затрат,связанных с приобретением топлива</t>
  </si>
  <si>
    <t>0696047</t>
  </si>
  <si>
    <t>0020400</t>
  </si>
  <si>
    <t>120</t>
  </si>
  <si>
    <t>850</t>
  </si>
  <si>
    <t>0505</t>
  </si>
  <si>
    <t>800</t>
  </si>
  <si>
    <t>Выполнение функций государственными органами в части жилщной инспекции</t>
  </si>
  <si>
    <t>Расходы, связанные с исполнением решений, принятых судебными органами</t>
  </si>
  <si>
    <t>Исполнение судебных актов,предъявляемых в соответствии с главой 24.1 Бюджетного кодекса Российской Федерации</t>
  </si>
  <si>
    <t>530</t>
  </si>
  <si>
    <t>Субсидии краевым государственным бюджетным учреждениям на финансовое обеспечение государственного задания на оказание государственных услуг (выполнение работ)</t>
  </si>
  <si>
    <t>610</t>
  </si>
  <si>
    <t>Разработка планировки линейных объектов в целях создания инженерной инфраструктуры территории опережающего развития "Надеждинская"</t>
  </si>
  <si>
    <t>Разработка планировки линейных объектов в целях создания инженерной инфраструктуры территории опережающего развития "Михайловский"</t>
  </si>
  <si>
    <t>0692255</t>
  </si>
  <si>
    <t>Предоставление субсидий на возмещение затрат,связанных с проведением капитального ремонта общего имущества многоквартирных домов</t>
  </si>
  <si>
    <t>5210102</t>
  </si>
  <si>
    <t>5226510</t>
  </si>
  <si>
    <t>630</t>
  </si>
  <si>
    <t>Предоставление субсидии на возмещение затрат,связанных с ведением уставной деятельности фонда Приморского края "Фонд капитального ремонта многоквартирных домов Приморского края"</t>
  </si>
  <si>
    <t>5226520</t>
  </si>
  <si>
    <t>Предоставление субсидий на обеспечение мероприятий по капильному ремонту многоквартирных домов</t>
  </si>
  <si>
    <t>0699208</t>
  </si>
  <si>
    <t>Таблица 13</t>
  </si>
  <si>
    <t>ОТЧЕТ</t>
  </si>
  <si>
    <t>тыс. рублей</t>
  </si>
  <si>
    <t>Источники ресурсного обеспечения</t>
  </si>
  <si>
    <t>Оценка расходов (в соответствии с государственной  программой)</t>
  </si>
  <si>
    <t>Фактические расходы, (тыс. руб.)</t>
  </si>
  <si>
    <t>752,                                          759,                                         769,                                           772,                                          774,                                         768,                                             775,                                     779,                                             795</t>
  </si>
  <si>
    <t xml:space="preserve">федеральный бюджет </t>
  </si>
  <si>
    <t>774,                                                   759,                                  775</t>
  </si>
  <si>
    <t>краевой бюджет</t>
  </si>
  <si>
    <t>бюджет муниципальных образований</t>
  </si>
  <si>
    <t>768,                                           775</t>
  </si>
  <si>
    <t>государственные внебюджетные фонды Российской Федерации</t>
  </si>
  <si>
    <t>территориальные государственные внебюджетные фонды</t>
  </si>
  <si>
    <t>иные внебюджетные источники</t>
  </si>
  <si>
    <t>775,                                  774,                                   768</t>
  </si>
  <si>
    <t xml:space="preserve">в том числе: средства государственной корпорации -  Фонда содействия реформированию жилищно-коммунального хозяйства </t>
  </si>
  <si>
    <t>1.1.2.1.</t>
  </si>
  <si>
    <t>Осуществление в соответствии с Градостроительным кодексом Российской Федерации переданных органами государственной власти субъекта Российской Федерации полномочий в области контроля за соблюдением органами местного самоуправления законодательства о градостроительной деятельности</t>
  </si>
  <si>
    <t>Предоставление субсидий бюджетам муниципальных образований Приморского края на социальные выплаты молодым семьям для приобретения (строительства) жилья экономкласса</t>
  </si>
  <si>
    <t>3.1.1.1</t>
  </si>
  <si>
    <t>769,                                           775</t>
  </si>
  <si>
    <t>775,                                         769</t>
  </si>
  <si>
    <t>779</t>
  </si>
  <si>
    <t>Субсидии бюджетам муниципальных образований Приморского края на проектирование и (или) строительство объектов водопроводно-канализационного хозяйства</t>
  </si>
  <si>
    <t>6.2.3.</t>
  </si>
  <si>
    <t>6.2.4.</t>
  </si>
  <si>
    <t>6.2.5.</t>
  </si>
  <si>
    <t>6.2.6.</t>
  </si>
  <si>
    <t>6.2.7.</t>
  </si>
  <si>
    <t>6.3.</t>
  </si>
  <si>
    <t>768,775,772,795</t>
  </si>
  <si>
    <t>768,775,772,795,779,752</t>
  </si>
  <si>
    <t>Выполнение функций государственными органами в градостроения</t>
  </si>
  <si>
    <t>Выполнение функций государственными органами в части строительного надзора и контроля в области долевого строительства</t>
  </si>
  <si>
    <t>Расходы,связанные с исполнением решений,принятых судебными органами</t>
  </si>
  <si>
    <t>768,775</t>
  </si>
  <si>
    <t>ОТЧЕТ  О СТЕПЕНИ ВЫПОЛНЕНИЯ ПОДПРОГРАММ, ПОГРАММ, ПРИНЯТЫХ В СООТВЕСТВИИ С ТРЕБОВАНИЯМИ ФЕДЕРАЛЬНОГО ЗАКОНОДАТЕЛЬСТВА В СФЕРЕ РЕАЛИЗАЦИИ ГОСУДАРСТВЕННОЙ ПРОГРАММЫ И ОТДЕЛЬНЫХ МЕРОПРИЯТИЙ ГОСУДАРСТВЕННОЙ ПРОГРАММЫ ПРИМОРСКОГО КРАЯ</t>
  </si>
  <si>
    <t xml:space="preserve"> № п/п</t>
  </si>
  <si>
    <t>Наименование государственной услуги (работы), показателя объема услуги (работы)</t>
  </si>
  <si>
    <t>Значение показателя объема государственной услуги (работы)</t>
  </si>
  <si>
    <t>Обеспечение реализации департаментом градостроительства Приморского края полномочий в сфере градостроительной деятельности Владивостокского городского округа, Артемовского городского округа, Надежденского муниципального района, Шкотовского муниципального района, Смоляниновского городского поселения и Шкотовского городского поселения Шкотовского муниципального района, поселений Надежденского и Шкотовского муниципальных районов Приморского края (градостроительная планы, ИСОГД и другие документы, шт.)</t>
  </si>
  <si>
    <t>Расходы краевого бюджета на оказание государственной услуги (выполнение работы) (тыс. рублей)</t>
  </si>
  <si>
    <t>кассовое исполнение</t>
  </si>
  <si>
    <t>Приложение 14</t>
  </si>
  <si>
    <t>Наименование муниципального образования Приморского края</t>
  </si>
  <si>
    <t>Объем финансирования из бюджета муниципального образования, тыс. руб.</t>
  </si>
  <si>
    <t>Объем бюджетного трансферта, предоставляемого из краевого бюджета, тыс. руб.</t>
  </si>
  <si>
    <t>Реквизиты соглашения о предоставлении межбюджетных трансфертов (при наличии)</t>
  </si>
  <si>
    <t>Номер и дата нормативного правового акта о распределении межбюджетных трансфертов</t>
  </si>
  <si>
    <t>Итого</t>
  </si>
  <si>
    <t>Лесозаводский городской округ</t>
  </si>
  <si>
    <t xml:space="preserve">Д = Эн/Э*100, где                                                                     Эн -   объем электричекой энергии, поставляемой для населения по тарифам, не обеспечивающим возмещение полных затрат (от дизельных электростанций),                                                           Э - общий объем электроэнергии, поставляемый всем потребителям ПК            </t>
  </si>
  <si>
    <t>оперативная информация</t>
  </si>
  <si>
    <t xml:space="preserve">Источником данной информации является  форма федерального статистического наблюдения № П-3 "Сведения о финансовом  состоянии организаций". </t>
  </si>
  <si>
    <t>оперативная информация, данный индикатор отражается в статистической отчетности 1-жилфонд</t>
  </si>
  <si>
    <t>отношение  площади жилых помещений в аварийных многоквартирных домах к общей площади жилых помещений в многоквартирных домах (на основе данных Приморскстата, прогноза СЭР, АИС "Реформа ЖКХ")</t>
  </si>
  <si>
    <t>отношение количества населения, проживающего в многоквартирных домах, признанных в установленном порядке аварийными, к количеству населения, проживающего в многоквартирных домах (на основе данных Приморскстата, прогноза СЭР, АИС "Реформа ЖКХ")</t>
  </si>
  <si>
    <t>отношение  площади жилых помещений в аварийного жилищного фонда к общей площади жилищного фонда  (на основе данных Приморскстата, прогноза СЭР, АИС "Реформа ЖКХ")</t>
  </si>
  <si>
    <t>При расчете значения показателя применяются данные о количестве предоставленных ипотечных (жилищных) кредитах в рублях кредитными организациями на территории края.
Источник данных: официальный сайт Центрального банка Российской Федерации, раздел "Статистика/отдельные показатели по кредитам в рублях, предоставленным кредитными организациями физическим лицам"</t>
  </si>
  <si>
    <t>Количество  земельных участков,обеспеченных инженерной инфраструктурой на предоставленную субсидию МО по данной подпрограмме</t>
  </si>
  <si>
    <t>финансирование не предусмотрено</t>
  </si>
  <si>
    <t>Дефицит площадок под жилую застройку</t>
  </si>
  <si>
    <t>Наименование подпрограммы,программы,принятой в соответствии с требованиями федерального законодательства в сфере реализации государственной программы</t>
  </si>
  <si>
    <t xml:space="preserve">Наименование подпрограммы, программы, принятой в соответствии с требованиями федерального законодательства в сфере реализации государственной программы </t>
  </si>
  <si>
    <t>Таблица 10</t>
  </si>
  <si>
    <t>Таблица 9</t>
  </si>
  <si>
    <t>Таблица 11</t>
  </si>
  <si>
    <t>Артемовский городской округ</t>
  </si>
  <si>
    <t>Городской округ  Большой Камень</t>
  </si>
  <si>
    <t>Чугуевский муниципальный район</t>
  </si>
  <si>
    <t>Оценка целевых индикаторов по программе</t>
  </si>
  <si>
    <t>Отклонение по индикаторам</t>
  </si>
  <si>
    <t xml:space="preserve">В 2014 году завершена разработка и утверждено 100%  документов территориального планирования и градостроительного зонирования муниципальных образований Приморского края. </t>
  </si>
  <si>
    <t xml:space="preserve"> 2013</t>
  </si>
  <si>
    <t>Итоговая оценка целевых индикаторов по государственной программе</t>
  </si>
  <si>
    <t xml:space="preserve">Значения показателей государственной программы
</t>
  </si>
  <si>
    <t>53.</t>
  </si>
  <si>
    <t>54.</t>
  </si>
  <si>
    <t>Фактическое количество заключенных договоров найма специализированных жилых помещений</t>
  </si>
  <si>
    <t>Разница численности обусловлена увеличнием количества возрастных граждан не нреализовавших право обеспчения жильем в возрасте до 23 лет</t>
  </si>
  <si>
    <t>декабрь 2016</t>
  </si>
  <si>
    <t>2.1.5</t>
  </si>
  <si>
    <t>Разработка документации по планировке территории (проекты планировок и проекты межевания территории</t>
  </si>
  <si>
    <t>2016</t>
  </si>
  <si>
    <t>Контрольное событие 2: Выполнение работ</t>
  </si>
  <si>
    <t>март 2016 года</t>
  </si>
  <si>
    <t>декабрь 2016 года</t>
  </si>
  <si>
    <t>2.1.6</t>
  </si>
  <si>
    <t>Разработка схемы территориального планирования на часть территории Приморского края в границах Владивостокской агломерации</t>
  </si>
  <si>
    <t>2.1.7</t>
  </si>
  <si>
    <t>2.1.8</t>
  </si>
  <si>
    <t>Разработка документации по планировке территории для размещения объектов капитального строительства регионального значения</t>
  </si>
  <si>
    <t>Подготовка проектов изменений документов территориального планирования и градостроительного зонирования муниципальных образований, вошедших во Владивостокскую агломерацию</t>
  </si>
  <si>
    <t>2.2.7</t>
  </si>
  <si>
    <t>Предоставление бюджетных инвестиций АО "Корпорация развития жилищного строительства"</t>
  </si>
  <si>
    <t>Субсидии бюджетам муниципальных образований Приморского края на проектирование и (или) строительство, реконструкцию, модернизацию, капитальный ремонт объектов водопроводно-канализационного хозяйства</t>
  </si>
  <si>
    <t>6.1.3</t>
  </si>
  <si>
    <t>6.1.4</t>
  </si>
  <si>
    <t>Обеспечение мероприятий по модернизации систем коммунальной инфраструктуры</t>
  </si>
  <si>
    <t>Контрольное событие: Выполнение работ по мероприятиям</t>
  </si>
  <si>
    <t>2019</t>
  </si>
  <si>
    <t>6.3.2</t>
  </si>
  <si>
    <t>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t>
  </si>
  <si>
    <t>7.1.5</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</si>
  <si>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</si>
  <si>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Предоставление субсидии на увеличение уставного фонда краевым государственным унитарным предприятиям</t>
  </si>
  <si>
    <t>9.1.5</t>
  </si>
  <si>
    <t>9.2.15.1</t>
  </si>
  <si>
    <t>9.2.17</t>
  </si>
  <si>
    <t>Субвенции бюджетам муниципальных образований Приморского края на осуществление отдельных государственных полномочий по обеспечению жилыми помещениями граждан, уволенных с военной службы</t>
  </si>
  <si>
    <t>3,9*</t>
  </si>
  <si>
    <t>по данным предприятий и муниципальных образований края</t>
  </si>
  <si>
    <t>30,2*</t>
  </si>
  <si>
    <t>103**</t>
  </si>
  <si>
    <t>принятие решения о распределении субсидии (постановление Администрации Приморского края)</t>
  </si>
  <si>
    <t>соглашение о распределении субсидии</t>
  </si>
  <si>
    <t>заявка подана 30.03.2016 на рассмотрение. Было повторное направление заявки 07.07.2016г.</t>
  </si>
  <si>
    <t>Заключены договоры о взаимодействии с 10 муниципальными образованиями от 29.08.2016</t>
  </si>
  <si>
    <t>июль 2016</t>
  </si>
  <si>
    <t>август 2016</t>
  </si>
  <si>
    <t>сентябрь 2016</t>
  </si>
  <si>
    <t>Муниципальными образованиями направлены 10 заявок (Артемовский ГО, Владивостокский ГО, Кавалеровским МР, Лесозаводским ГО, Находкинским ГО, Партизанским р-ом, Посъет, Славянка,Уссурийский ГО, Хасанское поселение)</t>
  </si>
  <si>
    <t>О РАСХОДОВАНИИ БЮДЖЕТНЫХ АССИГНОВАНИЙ КРАЕВОГО БЮДЖЕТА НА РЕАЛИЗАЦИЮ ГОСУДАРСТВЕННОЙ ПРОГРАММЫ ПРИМОРСКОГО КРАЯ (ТЫС.РУБ)</t>
  </si>
  <si>
    <t>Основное мероприятие 1. Строительство жилья для отдельных категорий граждан Приморского края (в том числе разработка проектно-сметной документации)</t>
  </si>
  <si>
    <t>Строительство жилья для обеспечения граждан служебными помещениями из специализированного жилищного фонда Приморского края (в том числе разработка проектно-сметной документации)</t>
  </si>
  <si>
    <t>0610129050</t>
  </si>
  <si>
    <t>Основное мероприятие 2. Создание жилищного фонда Приморского края коммерческого использования</t>
  </si>
  <si>
    <t>Подпрограмма N 2 "Стимулирование развития жилищного строительства на территории Приморского края" на 2013 - 2020 годы</t>
  </si>
  <si>
    <t>Основное мероприятие 1. Разработка и утверждение документов территориального планирования и градостроительного зонирования на территории Приморского края</t>
  </si>
  <si>
    <t>Внесение изменений в региональные нормативы градостроительного пректирования в Приморском крае</t>
  </si>
  <si>
    <t>0620122320</t>
  </si>
  <si>
    <t>2.1.5.</t>
  </si>
  <si>
    <t>Разработка документации по планировке территории (проекты планировок и проекты межевания территории)</t>
  </si>
  <si>
    <t>0620122930</t>
  </si>
  <si>
    <t>2.1.6.</t>
  </si>
  <si>
    <t>0620122940</t>
  </si>
  <si>
    <t>2.1.7.</t>
  </si>
  <si>
    <t>0620122950</t>
  </si>
  <si>
    <t>2.1.8.</t>
  </si>
  <si>
    <t>0620123050</t>
  </si>
  <si>
    <t>Основное мероприятие 2. Создание условий для развития жилищного строительства</t>
  </si>
  <si>
    <t>Вовлечение в хозяйственный оборот в целях жилищного строительства земельных участков на территории Приморского края, формирование пакета документов на земельные участки, выставляемые на торги и аукционы</t>
  </si>
  <si>
    <t>Вовлечение в хозяйственный оборот в целях жилищного строительства земельных участков на территории Приморского края, рыночная оценка земельных участков</t>
  </si>
  <si>
    <t>Предоставление бюджетных инвестиций ОАО "Приморское ипотечное агентство"</t>
  </si>
  <si>
    <t>0620241250</t>
  </si>
  <si>
    <t>2.2.7.</t>
  </si>
  <si>
    <t>Основное мероприятие 3. Реализация комплекса мер, направленных на снижение административных барьеров при реализации инвестиционных проектов в строительстве</t>
  </si>
  <si>
    <t>Основное мероприятие 4. Поддержка муниципальных программ развития жилищного строительства на территории Приморского края</t>
  </si>
  <si>
    <t>Поддержка муниципальных образований, осуществляющих обеспечение земельных участков, предназначенных для строительства жилья экономкласса, инженерной инфраструктурой</t>
  </si>
  <si>
    <t>0620492440</t>
  </si>
  <si>
    <t>0620492100</t>
  </si>
  <si>
    <t>Основное мероприятие 5. Развитие местной строительной индустрии и промышленности строительных материалов на территории Приморского края</t>
  </si>
  <si>
    <t>Основное мероприятие 6. Мониторинг и оценка состояния краевого и муниципальных рынков жилья</t>
  </si>
  <si>
    <t>Подпрограмма N 3 "Обеспечение жильем молодых семей Приморского края" на 2013 - 2020 годы</t>
  </si>
  <si>
    <t>Основное мероприятие 1. Обеспечение выплаты молодым семьям субсидий на приобретение (строительство) жилья экономкласса</t>
  </si>
  <si>
    <t xml:space="preserve"> Предоставление субсидий бюджетам муниципальных образований Приморского края на социальные выплаты молодым семьям для приобритения (строительства) жилья экономкласса</t>
  </si>
  <si>
    <t>06301R0200</t>
  </si>
  <si>
    <t>Предоставление дополнительных социальных выплат молодым семьям - участникам Подпрограммы для приобретения (строительства) жилья экономкласса при рождении (усыновлении) одного ребенка</t>
  </si>
  <si>
    <t>0630181140</t>
  </si>
  <si>
    <t>0630121330</t>
  </si>
  <si>
    <t>Освещение целей и задач подпрограммы в средствах массовой информации Приморского края</t>
  </si>
  <si>
    <t>Основное мероприятие 2. Осуществление отбора банков и уполномоченных организаций для участия в реализации подпрограммы</t>
  </si>
  <si>
    <t>Подпрограмма N 4 "Сейсмобезопасность территории Приморского края" на 2013 - 2020 годы</t>
  </si>
  <si>
    <t>Основное мероприятие 1. Мониторинг сейсмической опасности</t>
  </si>
  <si>
    <t>Основное мероприятие 2. Разработка и реализация практических мер по уменьшению сейсмической опасности на территории Приморского края до допустимого и приемлемого уровней</t>
  </si>
  <si>
    <t>Основное мероприятие 3. Мероприятия по предупреждению сейсмической опасности</t>
  </si>
  <si>
    <t>Разработка методических планов, пособий, учебного варианта ИАК "Аналитик-Приморье" для подготовки населения к вероятному сейсмическому бедствию и обучение действиям в условиях чрезвычайных ситуаций, вызванных землетрясением и (или) цунами; аттестация преподавателей. Обучение и сертификация специалистов органов гражданской обороны и чрезвычайных ситуаций и руководителей, принимающих ответственное решение в работе с ИАК "Аналитик-Приморье"</t>
  </si>
  <si>
    <t>Подпрограмма N 5 «Обеспечение жилыми помещениями детей-сирот,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 на 2013-2020 годы</t>
  </si>
  <si>
    <t>Основное мероприятие 1. Выполнение обязательств по обеспечению жилыми помещениями детей-сирот, детей, оставшихся без попечения родителей, лиц из числа детей-сирот и детей, оставшихся без попечения родителей</t>
  </si>
  <si>
    <t>0650140350</t>
  </si>
  <si>
    <t>Приобретение в собственность Приморского края жилых помещений для реализации мероприятий по обеспечению детей-сирот,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t>
  </si>
  <si>
    <t>5.1.4.</t>
  </si>
  <si>
    <t xml:space="preserve">Разработка типовой проектно-сметной документации на строительства жилых домов с улучшеной энергоэффективностью, в целях обеспечения жилыми помещениями детей-сирот,детей,оставшихся без попечения родителей,лицам из их числа </t>
  </si>
  <si>
    <t>0650123270</t>
  </si>
  <si>
    <t>Основное мероприятие 2. Обеспечение жилыми помещениями детей-сирот, детей, оставшихся без попечения родителей, лиц из числа детей-сирот и детей, оставшихся без попечения родителей, иными способами</t>
  </si>
  <si>
    <t>0650222050</t>
  </si>
  <si>
    <t>Подпрограмма N 6 "Чистая вода Приморского края" на 2013 - 2020 годы</t>
  </si>
  <si>
    <t>Основное мероприятие 1. Поддержка муниципальных программ в сфере водоснабжения, водоотведения и водоочистки</t>
  </si>
  <si>
    <t xml:space="preserve">6.1.3. </t>
  </si>
  <si>
    <t>Субсидии бюджетам муниципальных образований на проектирование и (или) строительство, реконструкцию, модернизацию и капитальный ремонт объектов водопроводно-канализационного хозяйства</t>
  </si>
  <si>
    <t>0660192320</t>
  </si>
  <si>
    <t xml:space="preserve">6.1.4. </t>
  </si>
  <si>
    <t>Основное мероприятие 2. Поддержка организаций коммунального хозяйства в сфере водоснабжения, водоотведения и водоочистки</t>
  </si>
  <si>
    <t>066240800</t>
  </si>
  <si>
    <t>Субсидии организациям и индивидуальным предпринимателям на возмещение части процентной ставки по кредитам, привлекаемым на цели реконструкции, модернизации, капитального ремонта объектов водопроводно-канализационного хозяйства Приморского края</t>
  </si>
  <si>
    <t>0660260800</t>
  </si>
  <si>
    <t>0660241360</t>
  </si>
  <si>
    <t>0660241370</t>
  </si>
  <si>
    <t>Основное мероприятие 3. Обеспечение водоснабжения и водоотведения населенных пунктов Приморского края</t>
  </si>
  <si>
    <t>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 1 пусковой комплекс - "Водовод от сопки Опорная до РЧВ на о. Русский, софинансируемых из федерального бюджета</t>
  </si>
  <si>
    <t>06603R2141</t>
  </si>
  <si>
    <t>6.3.2.</t>
  </si>
  <si>
    <t>0660341420</t>
  </si>
  <si>
    <t>Подпрограмма N 7 "Переселение граждан из аварийного жилищного фонда в Приморском крае" на 2013 - 2020 годы</t>
  </si>
  <si>
    <t>Основное мероприятие 1. Ликвидация аварийного жилищного фонда Приморского края</t>
  </si>
  <si>
    <t>0670109602</t>
  </si>
  <si>
    <t>7.1.5.</t>
  </si>
  <si>
    <t>Подпрограмма N 8 "Проведение капитального ремонта многоквартирных домов в Приморском крае" на 2013 год</t>
  </si>
  <si>
    <t>Основное мероприятие 1. Предоставление субсидий из краевого бюджета бюджетам муниципальных образований Приморского края на капитальный ремонт многоквартирных домов в Приморском крае</t>
  </si>
  <si>
    <t>0689601</t>
  </si>
  <si>
    <t>521</t>
  </si>
  <si>
    <t>Подпрограмма 9 "Создание условий для обеспечения качественными услугами жилищно-коммунального хозяйства Приморского края" на 2013 - 2020 годы"</t>
  </si>
  <si>
    <t>Основное мероприятие 1. Повышение доступности тепловой и электрической энергии, вырабатываемой малой энергетикой, населению Приморского края</t>
  </si>
  <si>
    <t>0690160460</t>
  </si>
  <si>
    <t>Предоставление субсидий организациям, производящим тепловую энергию и поставляющим ее для населения Приморского края, объекты теплоснабжения которых находятся в границах территорий муниципальных образований Приморского края, расположенных в районах Крайнего Севера и приравненных к ним местностях, в условиях переходного периода от субсидирования организаций к социальным выплатам на оплату услуг по отоплению и горячему водоснабжению</t>
  </si>
  <si>
    <t>0690160470</t>
  </si>
  <si>
    <t>Предоставление субсидий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</si>
  <si>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0690160820</t>
  </si>
  <si>
    <t>9.1.5.</t>
  </si>
  <si>
    <t>0690160910</t>
  </si>
  <si>
    <t>Основное мероприятие 2. Повышение эффективности государственного управления в сфере градостроения и жилищно-коммунального хозяйства</t>
  </si>
  <si>
    <t>0690210030</t>
  </si>
  <si>
    <t>0690221830</t>
  </si>
  <si>
    <t>Предоставление субвенции органам муниципальных образований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</si>
  <si>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0690293120</t>
  </si>
  <si>
    <t>0690270590</t>
  </si>
  <si>
    <t>0690270610</t>
  </si>
  <si>
    <t>0690222500</t>
  </si>
  <si>
    <t>0690222510</t>
  </si>
  <si>
    <t>9.2.15.1.</t>
  </si>
  <si>
    <t>Внесение изменений в правила землепользования и застройки Владивостокского городского округа с целью реализации мероприятия "Создание центра ядерной медицины"</t>
  </si>
  <si>
    <t>9.2.17.</t>
  </si>
  <si>
    <t>9.2.18.</t>
  </si>
  <si>
    <t>0690229050</t>
  </si>
  <si>
    <t>Основное мероприятие 3. Капитальный ремонт многоквартирных домов Приморского края</t>
  </si>
  <si>
    <t>0690360570</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</si>
  <si>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2013-2020 годы</t>
  </si>
  <si>
    <t>Подпрограмма N 1 "Обеспечение жильем отдельных категорий граждан Приморского края" на 2013 - 2020 годы</t>
  </si>
  <si>
    <t>775,                                   779,                                           768</t>
  </si>
  <si>
    <t>Вовлечение в хозяйственный оборот в целях жилищного строительства земельных участков на территории Приморского края, находящихся в федеральной собственности, в рамках осуществления взаимодействия с федеральным фондом содействия развитию жилищного строительства</t>
  </si>
  <si>
    <t>Субсидии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t>
  </si>
  <si>
    <t>Предоставление дополнительных социальных выплат молодым семьям - участникам подпрограммы для приобретения (строительства) жилья экономкласса при рождении (усыновлении) ребенка</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</si>
  <si>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строительства индивидуального жилого дома для молодых семей - участников подпрограммы</t>
  </si>
  <si>
    <t>Разработка методических планов, пособий, учебного варианта ИАК Аналитик-Приморье для подготовки населения к вероятному сейсмическому бедствию и обучение действиям в условиях чрезвычайных ситуаций, вызванных землетрясением и (или) цунами; аттестация преподавателей. Обучение и сертификация специалистов органов гражданской обороны и чрезвычайных ситуаций и руководителей, принимающих ответственное решение в работе с ИАК "Аналитик-Приморье"</t>
  </si>
  <si>
    <t>Подпрограмма N 5 "Обеспечение жилыми помещениями детей-сирот, детей, оставшихся без попечения родителей, лиц из числа детей-сирот и детей, оставшихся без попечения родителей" на 2013 - 2020 годы</t>
  </si>
  <si>
    <t>Приобретение в собственность Приморского края жилых помещений для реализации мероприятия по обеспечению детей-сирот,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t>
  </si>
  <si>
    <t>Разработка типовой проектно-сметной документации на строительство жилых домов с улучшенной энергоэффективностью, в целях обеспечения жилыми помещениями детей-сирот,детей,оставшихся без попечения родителей, лицам из их числа.</t>
  </si>
  <si>
    <t>6.1.3.</t>
  </si>
  <si>
    <t>6.1.4.</t>
  </si>
  <si>
    <t>Подпрограмма 9 "Создание условий для обеспечения качественными услугами жилищно-коммунального хозяйства Приморского края" на 2013 - 2020 годы</t>
  </si>
  <si>
    <t>752,768,772,775,779,795</t>
  </si>
  <si>
    <t>Исполнение судебных актов, предъявляемых в соответствии с главой 24 Бюджетного кодекса РФ</t>
  </si>
  <si>
    <t>772,775,795</t>
  </si>
  <si>
    <t>Предоставление субсидии на возмещение затрат, связанных с ведением уставной деятельности фонда Приморского края "Фонд капитального ремонта многоквартирных домов Приморского края"</t>
  </si>
  <si>
    <t xml:space="preserve">ОТЧЕТ
ОБ ОБЪЕМАХ МЕЖБЮДЖЕТНЫХ ТРАНСФЕРТОВ, ПРЕДОСТАВЛЯЕМЫХ
ИЗ КРАЕВОГО БЮДЖЕТА МУНИЦИПАЛЬНЫМ ОБРАЗОВАНИЯМ ПРИМОРСКОГО
КРАЯ В РАМКАХ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2013-2020 гг.
подпрограмма "Стимулирование развития жилищного строительства на территории Приморского края на 2013-2020 гг.,субсидии бюджетам муниципальных образований на подготовку документов территориального планирования на 2013-2020 гг.
</t>
  </si>
  <si>
    <t>Подпрограмма  "Стимулирование развития жилищного строительства на территории Приморского края на 2013-2020 гг"</t>
  </si>
  <si>
    <t>Подпрограмма  "Чистая вода Приморского края на 2013-2020 гг"</t>
  </si>
  <si>
    <t xml:space="preserve">Вид межбюджетных трансфертов: субсидия из краевого бюджета бюджетам муниципальных образований Приморского края на проектирование и (или) строительство, реконструкцию, модернизацию, капитальный ремонт объектов водопроводно-канализационного хозяйства.
</t>
  </si>
  <si>
    <t>Артемовский городской округ*</t>
  </si>
  <si>
    <t>Анучинский МР</t>
  </si>
  <si>
    <t>Ханкайский МР</t>
  </si>
  <si>
    <t>Хасанский МР (Посьетское ГП)</t>
  </si>
  <si>
    <t>Хорольский МР</t>
  </si>
  <si>
    <t>Черниговский МР</t>
  </si>
  <si>
    <t>Шкотовский МР (Шкотовское ГП)</t>
  </si>
  <si>
    <t>Яковлевский МР</t>
  </si>
  <si>
    <t>Всего:</t>
  </si>
  <si>
    <t>июнь 2016</t>
  </si>
  <si>
    <t>ГК № 2016-21 от 15.10.2016г.</t>
  </si>
  <si>
    <t>октябрь 2016</t>
  </si>
  <si>
    <t>Предоставление бюджетных инвестиций ОАО «Приморское ипотечное агентство"</t>
  </si>
  <si>
    <t>обеспеченние населения питьевой водой надлежащего качества, увеличится до 60,2% , а также снижение утечки и неучтенный расход воды на 32,4%.</t>
  </si>
  <si>
    <t>предоставление субсидий для обеспечения  покрытия убытков из-за разницы фактической стоимости топлива и учетной в тарифах на тепловую энергию</t>
  </si>
  <si>
    <t>запланироно предоставлнение средств субвенций бюджетам муниицпальным образиний на обеспечение регистрации и учета граждан, имеющих право на получение жилищных субсидий в связи с переселением из районов Крайнего Севера и приравненных к ним местностей</t>
  </si>
  <si>
    <t xml:space="preserve">предоставление благоустроенного жилья детям-сиротам, детям, оставшимся без попечения родителей, лицам из числа детей-сирот и детей, оставшихся без попечения родителей, что приведет к увеличению доли лиц, имеющих право на обеспечение жилыми помещениями и обеспеченных жилыми помещениями, к общей численности лиц, имеющих право на обеспечение жилыми помещениями
</t>
  </si>
  <si>
    <t>предоставление субсидии с целью увеличения уставного фонда и стабилизации финансового состояния КГУП</t>
  </si>
  <si>
    <t xml:space="preserve">выполнение краткосрочных планов реализации региональной программы капитального ремонта многоквартирных домов Приморского края с долевым участием средств государственной корпорации - Фонда содействия реформированию жилищно-коммунального хозяйства
</t>
  </si>
  <si>
    <t>Подпрограмма 6. «Чистая вода Приморского края» на 2013- 2020 годы</t>
  </si>
  <si>
    <t>Подпрограмма 2. «Стимулирование развития жилищного строительства на территории Приморского края» на 2013-2020 годы</t>
  </si>
  <si>
    <t>Основное мероприятие 3.     Обеспечение водоснабжения и водоотведения населенных пунктов Приморского края</t>
  </si>
  <si>
    <t>Подпрограмма 7. «Переселение граждан из аварийного жилищного фонда в Приморском крае» на 2013- 2020 годы</t>
  </si>
  <si>
    <t>доля электрической энергии, поставляемой для населения по тарифам, не обеспечивающим возмещение полных затрат организаций, к общему объему электрической энергии, поставляемой для потребителей Приморского края по экономически обоснованным тарифам;                                                                                                                                        объем мазута топочного, приобретенного организациями, оказывающими услуги по теплоснабжению объектов ЖКХ и обладающими правом на получение субсидий на возмещение затрат, связанных с приобретением топлива;                                                                                                                                                                  доля тепловой энергии, поставляемой для населения Приморского края по льготному тарифу, к общему объему тепловой энергии, поставляемой для потребителей Приморского края по экономически обоснованным тарифам;                                                                                                    годовой объем ввода жилья; в том числе:</t>
  </si>
  <si>
    <t>по данным муниципальных образований</t>
  </si>
  <si>
    <t>Сводная бюджетная роспись, план на 01.01.2017</t>
  </si>
  <si>
    <t>Сводная бюджетная роспись,  на 31.12.2017</t>
  </si>
  <si>
    <t>Кассовое исполнение, факт на 01.01.2018</t>
  </si>
  <si>
    <t>Основное мероприятие 1.                                               Разработка и утверждение документов территориального планирования и градостроительного зонирования на территории Приморского края</t>
  </si>
  <si>
    <t>2.2.8.</t>
  </si>
  <si>
    <t>Предоставление субсидии организациям на  возмещение затрат по процентной ставке по кредитам, полученным в российских кредитных организациях на реализацию проекта «Строительство жилья для работников судостроительного комплекса «Звезда» в городском округе Большой Камень Приморского края»</t>
  </si>
  <si>
    <t>0620261140</t>
  </si>
  <si>
    <t>2.2.9.</t>
  </si>
  <si>
    <t>Предоставление субсидий на осуществление капитальных вложений на строительство инженерной инфраструктуры на территории Приморского края в целях реализации программы "Жилье для российской семьи"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</si>
  <si>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0620241740</t>
  </si>
  <si>
    <t>Основное мероприятие 3.                                              Реализация комплекса мер, направленных на снижение административных барьеров при реализации инвестиционных проектов в строительстве</t>
  </si>
  <si>
    <t>0629210</t>
  </si>
  <si>
    <t>Основное мероприятие 5.                                                    Развитие местной строительной индустрии и промышленности строительных материалов на территории Приморского края</t>
  </si>
  <si>
    <t>Основное мероприятие 6.                                               Мониторинг и оценка состояния краевого и муниципальных рынков жилья</t>
  </si>
  <si>
    <t>Основное мероприятие 1.                                                 Обеспечение выплаты молодым семьям субсидий на приобретение (строительство) жилья экономкласса</t>
  </si>
  <si>
    <t>Основное мероприятие 2.                                          Осуществление отбора банков и уполномоченных организаций для участия в реализации подпрограммы</t>
  </si>
  <si>
    <t>0640221350</t>
  </si>
  <si>
    <t>5.1.1.1.</t>
  </si>
  <si>
    <t>5.1.1.2.</t>
  </si>
  <si>
    <t>06502R0820</t>
  </si>
  <si>
    <t>Субсидии на осуществление капитальных вложений на строительство наружных инженерных сетей в целях подключения Центра ядерной медицины</t>
  </si>
  <si>
    <t>06602441760</t>
  </si>
  <si>
    <t>6.3.1.1.</t>
  </si>
  <si>
    <t>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 1 пусковой комплекс - "Водовод от сопки Опорная до РЧВ на о. Русский, софинансируемых из федерального бюджета.</t>
  </si>
  <si>
    <t>0660341640</t>
  </si>
  <si>
    <t>6.3.1.2.</t>
  </si>
  <si>
    <t>7.1.6.</t>
  </si>
  <si>
    <t>Субсидии бюджетам муниципальных образований Приморского края на завершение мероприятий по переселению граждан из аварийного жилищного фонда</t>
  </si>
  <si>
    <t>0670192330</t>
  </si>
  <si>
    <t>9.2.15.2.</t>
  </si>
  <si>
    <t>Подпрограмма № 10  "Формирование современной городской среды муниципальных образований Приморского края" на 2017 год</t>
  </si>
  <si>
    <t>10.1.</t>
  </si>
  <si>
    <t>Основное мероприятие 1. Поддержка муниципальных программ в сфере благоустройства дворовых территорий и мест массового отдыха населения</t>
  </si>
  <si>
    <t>10.1.1.</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</si>
  <si>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</si>
  <si>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0503</t>
  </si>
  <si>
    <t>06А01R5550</t>
  </si>
  <si>
    <t>10.1.2.</t>
  </si>
  <si>
    <t>Субсидии бюджетам муниципальных образований Приморского края на поддержку муниципальных программ формирования современной городской среды за счет средств краевого бюджета</t>
  </si>
  <si>
    <t>06А01Р5550</t>
  </si>
  <si>
    <t>10.2.</t>
  </si>
  <si>
    <t>Основное мероприятие 2. Поддержка муниципальных программ городских округов в сфере благоустройства городских парков</t>
  </si>
  <si>
    <t>10.2.1.</t>
  </si>
  <si>
    <t>Субсидии бюджетам муниципальных образований Приморского края на поддержку обустройства мест массового отдыха населения (городских парков)</t>
  </si>
  <si>
    <t>06А01R5600</t>
  </si>
  <si>
    <t>Субсидии на осуществление капитальных вложений на строительство инженерной инфраструктуры на територии Приморского края в целях реализации программы "Жилье для российской семьи" в рамках государственной программы РФ "Обеспечение доступным и комфортным жильем и коммунальными услугами граждан РФ".</t>
  </si>
  <si>
    <t>775,768</t>
  </si>
  <si>
    <t>Строительство объектов обеспечения водоснабжения г.Владивостока и других населенных пунктов Приморского края из подземных источников Пушкинского месторождения (Второй этап строительства). 1 пусковой комплекс - "Водовод от сопки Опорная до РЧВ на о. Русский, софинанструемых из федерального бюджета</t>
  </si>
  <si>
    <t>Исполнения по судебным актам</t>
  </si>
  <si>
    <t>на 2013-2020 годы за 12 месяцев 2017 года.</t>
  </si>
  <si>
    <t>Подпрограмма 1. «Обеспечение жильем отдельных категорий граждан Приморского края» на 2013-2020 годы</t>
  </si>
  <si>
    <t>на 2017 год средств в краевом бюджете не предусмотено</t>
  </si>
  <si>
    <t>Основное мероприятие 1. "Строительство жилья для отдельных категорий граждан Приморского края (в том числе разработка проектно-сметной документации)"</t>
  </si>
  <si>
    <t>Контрольное событие 1. Передача пакета документов на проведение конкурсных торгов по выполнению проектных работ в департамент государственного заказа</t>
  </si>
  <si>
    <t xml:space="preserve">Контрольное событие 2. Извещение о проведении торгов на выполнение проектных работ </t>
  </si>
  <si>
    <t>Основное мероприятие 2.                   Создание жилищного фонда Приморского края коммерческого использования</t>
  </si>
  <si>
    <t>Основное мероприятие 1.              Разработка и утверждение документов территориального планирования и градостроительного зонирования на территории Приморского края"</t>
  </si>
  <si>
    <t>Контрольное событие 1: Проведение конкурсных торгов на выполнение работы</t>
  </si>
  <si>
    <t>Контрольное событие 2:Выполнение работ по контракту</t>
  </si>
  <si>
    <t>31.12.2016</t>
  </si>
  <si>
    <t>на 2017 год средств в краевом бюджете не предусмотрено</t>
  </si>
  <si>
    <t>В рамках данного мероприятия будет проведена подготовка проекта внесения изменений в ген. планы и в правила землепользования и застройки Владивостокского ГО, Надеждинского и Шкотовского МР.                                                                                                                               Также в  2017 году планируется заключить государственный контракт на внесение измнений в схему территориального планирования Надеждинского и Шкотовского муниципальных районов.</t>
  </si>
  <si>
    <t>Срок исполнения 1 этапа 15.12.2016, в рамках которого выполнена  разработка методического и технологического обеспечения подготовки проектов изменений в ген. планы МО и проектов изменений в правила землепользования и застройки МО, комплексная оценка проектируемой территории, подготовка проекта внесения изменений в ген. план  и в правила землепользования и застройки Артемовского ГО. Работы по 1 этапу выполнены.
Сроки реализации 2 этапа с 01.01.2017-15.12.2017. В рамках данного мероприятия будет проведена подготовка проекта внесения изменений в ген. планы и в правила землепользования и застройки Владивостокского ГО, Надеждинского и Шкотовского МР.                                                                                                                               Работы выполнены в полном объеме</t>
  </si>
  <si>
    <t>Контрольное событие 1:Проведение конкурсных торгов на оказание услуг</t>
  </si>
  <si>
    <t>31.03.2016</t>
  </si>
  <si>
    <t>Контрольное событие 2: Выполнение работ по контракту</t>
  </si>
  <si>
    <t>31.12.2017</t>
  </si>
  <si>
    <t>декабрь 2017</t>
  </si>
  <si>
    <t>акт от 15.12.2017</t>
  </si>
  <si>
    <t>Основное мероприятие 2.            Создание условий для развития жилищного строительства</t>
  </si>
  <si>
    <t>позволит построить 750 квартир для работников судостроительного комплекса «Звезда» в городском округе Большой Камень Приморского края</t>
  </si>
  <si>
    <t>Осуществление капитальных вложений на строительство инженерной инфраструктуры на территории Приморского края в целях реализации программы "Жилье для российской семьи"</t>
  </si>
  <si>
    <t>Предоставлена субсидия по обеспечению инженерными сетями теплоснабжения объект капитального строительства "Строительство жилых домов в г.Владивостоке.Жилой район "Снеговая падь".Комплекс Д.(путем подключения к системам теплоснабжения муниципального унитарного предприятия города Владивостока "Владивстокское предприятие электрических сетей"). Мероприятие выполнено в полном объеме.</t>
  </si>
  <si>
    <t>Основное мероприятие 3.           "Реализация комплекса мер, направленных на снижение административных барьеров при реализации инвестиционных проектов в строительстве"</t>
  </si>
  <si>
    <t>Основное мероприятие 4.        Поддержка муниципальных программ развития жилищного строительства на территории Приморского края</t>
  </si>
  <si>
    <t>в результате реализации мероприятия муниципальным образованиям Приморского края , в целях обеспечения земельных участков инженерной инфраструктурой, что позволит снизить издержки строительных организаций в период освоения участков, предоставленных под комплексное жилищное строительство.</t>
  </si>
  <si>
    <t>реализация мероприятия позволит снизить затраты  семей с тремя и более детьми на строительство жилого дома и улучшить их жилищные условия</t>
  </si>
  <si>
    <t>Постановление АПК  60-па от 06.03.2017</t>
  </si>
  <si>
    <t>срок достижения результата 2020</t>
  </si>
  <si>
    <t>Основное мероприятие 5.               Развитие местной строительной индустрии и промышленности строительных материалов на территории Приморского края</t>
  </si>
  <si>
    <t>Основное мероприятие 6.    "Мониторинг и оценка состояния краевого и муниципальных рынков жилья</t>
  </si>
  <si>
    <t>Основное мероприятие 1.    "Обеспечение выплаты молодым семьям субсидий на приобретение (строительство) жилья экономкласса"</t>
  </si>
  <si>
    <t>число молодых семей, получивших поддержку в рамках программы в 2013-2020 годах, составит 2761 семей, общая площадь жилых помещений, приобретенная участниками подпрограммы в 2013-2020 годах, составит 149,09 тыс.кв.м</t>
  </si>
  <si>
    <r>
      <rPr>
        <sz val="10"/>
        <color theme="1"/>
        <rFont val="Times New Roman"/>
        <family val="1"/>
        <charset val="204"/>
      </rPr>
      <t>Контрольное событие 1</t>
    </r>
    <r>
      <rPr>
        <b/>
        <sz val="10"/>
        <color theme="1"/>
        <rFont val="Times New Roman"/>
        <family val="1"/>
        <charset val="204"/>
      </rPr>
      <t>:</t>
    </r>
    <r>
      <rPr>
        <sz val="10"/>
        <color theme="1"/>
        <rFont val="Times New Roman"/>
        <family val="1"/>
        <charset val="204"/>
      </rPr>
      <t>Подписание соглашения с Минстроем России</t>
    </r>
  </si>
  <si>
    <t>март 2017</t>
  </si>
  <si>
    <t>Соглашение между Администрацией Приморского края и Минстроем России о предоставлении и распределени субсидии из федерального бюджета бюджету Приморского края на софинансирование расходных обязательств субъекта Российской Федерации на предоставление социальных выплат молодым семьям на приобретение (строительство) жилья в рамках подпрограммы</t>
  </si>
  <si>
    <t>Соглашение от 21.02.2017 № 069-08-292, Дополнительное соглашение от 20.03.2017 № 069-08-292/1</t>
  </si>
  <si>
    <t xml:space="preserve">Дополнительное Соглашение заключено с уточнением сроков доведения федеральных средств  бюджету Приморского края и уточнением реквизитов Соглашения </t>
  </si>
  <si>
    <r>
      <rPr>
        <sz val="10"/>
        <color theme="1"/>
        <rFont val="Times New Roman"/>
        <family val="1"/>
        <charset val="204"/>
      </rPr>
      <t>Контрольное событие 2</t>
    </r>
    <r>
      <rPr>
        <b/>
        <sz val="10"/>
        <color theme="1"/>
        <rFont val="Times New Roman"/>
        <family val="1"/>
        <charset val="204"/>
      </rPr>
      <t>:</t>
    </r>
    <r>
      <rPr>
        <sz val="10"/>
        <color theme="1"/>
        <rFont val="Times New Roman"/>
        <family val="1"/>
        <charset val="204"/>
      </rPr>
      <t>Разработка нормативного правового акта о распределении субсидий муниципальным образованиям</t>
    </r>
  </si>
  <si>
    <t>апрель 2017</t>
  </si>
  <si>
    <t>Постановление Администрации Приморского края № 112-па от 07.04.2017</t>
  </si>
  <si>
    <r>
      <rPr>
        <sz val="10"/>
        <color theme="1"/>
        <rFont val="Times New Roman"/>
        <family val="1"/>
        <charset val="204"/>
      </rPr>
      <t>Контрольное событие 3</t>
    </r>
    <r>
      <rPr>
        <b/>
        <sz val="10"/>
        <color theme="1"/>
        <rFont val="Times New Roman"/>
        <family val="1"/>
        <charset val="204"/>
      </rPr>
      <t>:</t>
    </r>
    <r>
      <rPr>
        <sz val="10"/>
        <color theme="1"/>
        <rFont val="Times New Roman"/>
        <family val="1"/>
        <charset val="204"/>
      </rPr>
      <t>Подписание соглашений о предоставлении субсидий с муниципальными образованиями</t>
    </r>
  </si>
  <si>
    <t>май 2017</t>
  </si>
  <si>
    <t>подписано 24 соглашения  с муниципальными образованиями Приморского края в период с 12.05.2017 по 18.05.2017</t>
  </si>
  <si>
    <r>
      <rPr>
        <sz val="10"/>
        <color theme="1"/>
        <rFont val="Times New Roman"/>
        <family val="1"/>
        <charset val="204"/>
      </rPr>
      <t>Контрольное событие 4</t>
    </r>
    <r>
      <rPr>
        <b/>
        <sz val="10"/>
        <color theme="1"/>
        <rFont val="Times New Roman"/>
        <family val="1"/>
        <charset val="204"/>
      </rPr>
      <t>:</t>
    </r>
    <r>
      <rPr>
        <sz val="10"/>
        <color theme="1"/>
        <rFont val="Times New Roman"/>
        <family val="1"/>
        <charset val="204"/>
      </rPr>
      <t>Утверждение сводного списка молодых семей - участников подпрограммы</t>
    </r>
  </si>
  <si>
    <t>январь 2017</t>
  </si>
  <si>
    <t>сводный список молодых семей-участников подпрограммы</t>
  </si>
  <si>
    <t>Приказ департамента по делам молодежи Приморского края от 15.09.2016 № 39П-66 (в ред. приказа от 21.10.2016 № 39П-77, от 25.11.2016 № 39П-84, от 28.12.2016 № 39П-24, от 27.01.2017 № 39П-8) - об утверждении Сводного списка и его корректировках</t>
  </si>
  <si>
    <t>Контрольное событие 5:Направление заявки от Приморского края в Минстрой России на конкурсный отбор субъектов РФ для участия в реализации подпрограммы "Обеспечение жильем молодых семей" федеральной целевой программы "Жилище" на 2015-2020 годы</t>
  </si>
  <si>
    <t xml:space="preserve">распоряжение Правительства Российской Федерации о распределении в 2017 году субсидий из федерального бюджета бюджетам субъектов Российской Федерации на софинансирование расходных обязательств субъектов Российской Федерации на предоставление социальных выплат молодым семьям на приобретение (строительство) жилья в рамках подпрограммы </t>
  </si>
  <si>
    <t>Распоряжение Правительства РФ от 21.01.2017 № 57-р  (на сумму 33775,60 тыс. руб.)</t>
  </si>
  <si>
    <t>По состоянию на 01.01.2018 года выданы 232 свидетельства о праве на получение социальной выплаты для приобретения жилого помещения или строительства индивидуального жилого дома для молодых семей в 24 муниципальных образования</t>
  </si>
  <si>
    <t>Основное мероприятие 2. Осуществление отбора банков и уполномоченных организаций для участия в реализации Подпрограммы</t>
  </si>
  <si>
    <t>повышение уровня сейсмической безопасности на сейсмоактивных территориях Приморского края, население которых находится в условиях совокупного (комплексного) сейсмического риска недопустимого уровня</t>
  </si>
  <si>
    <t>Основное мероприятие 1.      Мониторинг сейсмической опасности</t>
  </si>
  <si>
    <t>Основное мероприятие 2.         Разработка и реализация практических мер по уменьшению сейсмической опасности на территории Приморского края до допустимого и приемлемого уровней</t>
  </si>
  <si>
    <t>реализация мероприятия позволит выполнить работы по сейсмоусилению объектов риска с недостаточной сейсмической надежностью, повысить готовность сил и средств для наиболее эффективных действий по ликвидации ЧС, вызванных землетрясениями, цунами и другими опасными сейсмогенными воздействиями природного и техногенного характера. В реализации основного мероприятия в комплексе с остальными основными мероприятиями подпрограммы 4 государственной программы должно быть достигнуто:</t>
  </si>
  <si>
    <t xml:space="preserve">в рамках реализации мероприятия департаментом гражданской защиты Приморского края издан приказ от 08 июня 2017 № 109 «О проведении конкурентных процедур в рамках исполнения мероприятий по государственной программе Приморского края </t>
  </si>
  <si>
    <t>Контрольное событие 1: Проведение торгов на выполнение работы</t>
  </si>
  <si>
    <t>август 2017</t>
  </si>
  <si>
    <t xml:space="preserve">заключены государственные контракты:
с фирмой АО «Красногорский комбинат автофургонов» от 28 августа 2017 года № 0320200019817000057-0044401-01 на поставку одного специального грузопассажирского автомобиля (мобильной водолазной станции), техника поставлена;
с ИП Алтышкин О.И. от 30 августа 2017 года № 26-17/ЦК-ГКУ на поставку одного компрессора водолазного высокого давления для Приморской краевой поисково-спасательной службы, оборудование поставлено 
</t>
  </si>
  <si>
    <t xml:space="preserve">Контрольное событие 2: Выполнение работ по контракту </t>
  </si>
  <si>
    <t xml:space="preserve">Подписаны акты приема-передачи:
на поставку автомобиля специального грузопассажирского автомобиля (мобильной водолазной станции) модели 574212 на шассии КАМАЗ-4350 от 04 декабря 2017 года; 
на поставку компрессора водолазного высокого давления от 13.11.2017 </t>
  </si>
  <si>
    <t>Основное мероприятие 3.             Мероприятия по предупреждению сейсмической опасности</t>
  </si>
  <si>
    <t>Основное мероприятие 1.      Выполнение обязательств по обеспечению жилыми помещениями детей-сирот, детей, оставшихся без попечения родителей, лиц из их числа детей-сирот и детей, оставшихся без попечения родителей</t>
  </si>
  <si>
    <t xml:space="preserve"> завершено строительство 2-х 36-ти квартирных домов в с. Покровка (дома № 3 и 4).
Заключен государственный контракт на выполнение СМР 2-х жилых домов в г. Лесозаводске (дома 1и 2).
15.06.2017 была проведена комиссия по отбору земельных участков.
По результатам комиссии отобраны земельные участки в Лесозаводском городском округе для строительства 2-х 45-ти квартирных жилых домов, в Хасанском муниципальном районе Приморского края для строительства 2-х 45-ти квартирных жилых домов и в Шкотовском муниципальном районе Приморского края для строительства 1-го 45-ти квартирного жилого дома. Выполнены работы по разработке ПСД и изысканиям по домам №3 и 4 в г. Лесозаводск,  по дому № 1 в п. Смоляниново, по домам №1 и 2 в п.Волчанец, выполнены инженерные изыскания по домам №1 и 2 в пгт. Славянка.</t>
  </si>
  <si>
    <t>Неосвоение денежных средств в размере сложилось в связи с тем, что в предыдущие годы не проводилась комиссия по отбору земельных участков для строительства домов. В связи с чем, не был определен план работы на очередной финансовый год. 15.06.2017 года такая комиссия была проведена. С учетом результатов ее работы, в 2017 году отобрано земельных участков под строительство 12 жилых домов по мероприятию на территории Приморского края. Таким образом, с учетом стоимости строительства типового дома и заложенного финансирования, сформирован план работ по мероприятию на 2018 и 2019 годы. Также, одной из причин неполного освоения денежных средств по данному мероприятию является длительный срок предварительных процедур и работ. Так, с момента принятия комиссией решения об отборе земельного участка до выхода на этап строительно-монтажных работ необходимо минимум 240 дней (закупочные процедуры на разработку проектно-сметной документации по привязке типового проекта к выбранному земельному участку 70 дней, срок исполнения  контракта по разработке проектно-сметной документации по привязке типового проекта к выбранному земельному участку минимум 60 дней, получение положительного заключения государственной экспертизы проектной документации и достоверности сметной стоимости от 30 до 60 дней, закупочные процедуры по этапу строительно-монтажные работы 70 дней).</t>
  </si>
  <si>
    <t>Оплачено 2 исполнительных листа за выполнение строительно-монтажных работ по домам № 1 и № 2 в с.Покровка.</t>
  </si>
  <si>
    <t>Разработка типовой проектно-сметной документации на строительство жилых домов с улучшенной энергоэффективностью, в целях обеспечения жилыми помещениями детей-сирот, детей, оставшихся без попечения родителей, лицам из их числа</t>
  </si>
  <si>
    <t>Основное мероприятие 2.             Обеспечение жилыми помещениями детей-сирот, детей, оставшихся без попечения родителей, лиц из числа детей-сирот и детей, оставшихся без попечения родителей, иными способами</t>
  </si>
  <si>
    <t>увеличение доли лиц, имеющих право на обеспечение жилыми помещениями и обеспеченных жилыми помещениями за весь период действия программы, к общему числу лиц, имеющих право на обеспечение жилым помещением, до 20 процентов к концу 2020 года</t>
  </si>
  <si>
    <t>В краевом бюджете на исполнение мераприятия  предусмотрено 382,0 млн.руб. За 2017 год приобретено всего 218 квартир (оплата шла из двух бюджетов в соотношении 42,06% федеральный бюджет, 57,94% краевой бюджет, оплачено 11 свидетельтсвт на социальную выплату)</t>
  </si>
  <si>
    <t>Отмена аукционов в августе, сентябре 2017 года, частичная отмена 40 аукционов июля и июня по предписаниям УФАС, из объявленных в октябре 78 аукционов сотоялись - 40, из 38 состоявшхся 6 не заключены контракты.</t>
  </si>
  <si>
    <t>Основное мероприятие 1.         Поддержка муниципальных программ в сфере водоснабжения, водоотведения и водоочистки</t>
  </si>
  <si>
    <t>срок достижения результата - 2020 год</t>
  </si>
  <si>
    <t>Контрольное событие 1: Сбор заявок от муниципальных образований</t>
  </si>
  <si>
    <t>Постановление АПК № 75-па от 16.03.2017</t>
  </si>
  <si>
    <t>Контрольное событие 2: Подписание соглашений о предоставлении субсидий с муниципальными образованиями</t>
  </si>
  <si>
    <t>Подписаны соглашения с 19 муниципальными образованиями</t>
  </si>
  <si>
    <t>Контрольное событие 3: Выполнение работ по контракту</t>
  </si>
  <si>
    <t>Средства краевого бюджета предоставлены МО на основании предоставлденных форм КС-2, 3  в соответствии с Порядком.</t>
  </si>
  <si>
    <t>Основное мероприятие 2.         Поддержка организаций коммунального хозяйства в сфере водоснабжения, водоотведения и водоочистки</t>
  </si>
  <si>
    <t xml:space="preserve">Соглашение на предоставление субсидии по объекту подписано 21.03.2017г. </t>
  </si>
  <si>
    <t>На основании заявления от 12.05.2017 № 11-16/4903  средства в размере 25 000 000,0 рублей были направлены в КГУП "Приморский водоканал" в соответствии с Соглашением от 21.03.2017</t>
  </si>
  <si>
    <t>Контрольное событие 1: Сбор документов на предоставление субсидии</t>
  </si>
  <si>
    <t xml:space="preserve">подписано соглашение б/н от 14.03.2017 на предоставление субсидии </t>
  </si>
  <si>
    <t>документы предоставлены, оплачены в полном объеме</t>
  </si>
  <si>
    <t xml:space="preserve">Выполнена прокладка магистрального водовода 9,36 м и прокладка трубопровода канализации 4,5 м, станции очистки воды,устройство котлована основного здания и фундамента основного здания. По всем объектам заключены договора. </t>
  </si>
  <si>
    <t>срок достижения результата - 2017 год (В настоящее время вносятся изменения в государственную программу: в части продления срока реализации мероприятия до 2018 года  3-па от 10.01.2018)</t>
  </si>
  <si>
    <t xml:space="preserve">Произведена  разработка рабочей документации,вынос проекта в натуру,устройство строительного городка,закуп строительных материалов. </t>
  </si>
  <si>
    <t>срок достижения результата - 2017 год (В настоящее время вносятся изменения в государственную программу: в части продления срока реализации мероприятия до 2018 года 5-па от 10.01.2018)</t>
  </si>
  <si>
    <t xml:space="preserve">В 2017 году планируется выполнить работы по формированию защитных дамб (на материке и на острове), работы по защите труб на глубоководных участках габионами, а также работы по автоматизации процессов площадки РЧВ на о. Русский с последующей диспетчеризацией на центральный пульт КГУП «Приморский водоканал» в г. Владивостоке, ул. Некрасовская, 22. </t>
  </si>
  <si>
    <t>Ведется строительство объекта. 21.08.2017 заключен государственный контракт на выполнение работ по монтажу и пусконалодочных работ АСУТП</t>
  </si>
  <si>
    <t>30.04.2017</t>
  </si>
  <si>
    <t>июнь 2017</t>
  </si>
  <si>
    <t>Проведение конкурсных торгов</t>
  </si>
  <si>
    <t>14.06.2017 заключен государственный контракт на выполнение подводных и берегоукрепительных работ.</t>
  </si>
  <si>
    <t>-</t>
  </si>
  <si>
    <t>Выполнение работ по контракту</t>
  </si>
  <si>
    <t xml:space="preserve">Заключен государственный контракт на выполнение дополнительных подводных и берегоукрепительных работ. В 2017 году планировалось выполнить работы по формированию защитных дамб (на материке и на острове), работы по защите труб на глубоководных участках габионами, а также работы по автоматизации процессов площадки РЧВ на о. Русский с последующей диспетчеризацией на центральный пульт КГУП «Приморский водоканал» в г. Владивостоке, ул. Некрасовская, 22. </t>
  </si>
  <si>
    <t>Неосвоение денежных средств обусловлено тем, что подрядчиком КППК "Приморкрайстрой", для выполнения строительно-монтажных работ труб по дну пролива, был привлечен субсподрядчик, который по причине реорганизации не смог своевременно приступить к началу работ и сорвал сроки исполнения работ по государственному контракту. Подрядчиком ведется претензионная работа.</t>
  </si>
  <si>
    <t>Оплачен исполнительный лист ФС № 0065999018 от 15.11.2016 за возмещение ущерба, нанесенного водным биологическим ресурсам в ходе строительства объекта</t>
  </si>
  <si>
    <t>Ликвидация аварийного жилищного фонда Приморского края</t>
  </si>
  <si>
    <t>В 2017 году оплата проходит по заявкам муниципальных образований 2016 года.</t>
  </si>
  <si>
    <t>Предоставление субсидии</t>
  </si>
  <si>
    <t>Постановление АПК № 104-Па от 31.03.2017г. (о внесении изменений в программу)</t>
  </si>
  <si>
    <t>апрель-май 2017</t>
  </si>
  <si>
    <t>Артемовский ГО, Лесозаводский ГО, п.Посьет.</t>
  </si>
  <si>
    <t>В Артемовском ГО введены 2 многквартирных дома для переселения 280 граждан в 114 квартиры; В Лесозаводском ГО введены 2 многоквартирных дома для переселения 157 граждан в 74 квартиры; В пгт. Посьет введены 2 многоквартирных дома для переселения 113 граждан в 49 квартиры.</t>
  </si>
  <si>
    <t>01.01.2017</t>
  </si>
  <si>
    <t>В 2017 году планируется выплата субсидии из краевого бюджета бюджетам муниципальных образований ПК на обеспечение мероприятий по завершению переселения граждан из аварийного жилищного фонда по этапам 2014 и 2015 годов.</t>
  </si>
  <si>
    <t>Предоставлены субсидии Находкинскому городскому округу,  Посьетскому  городскому поселению Хасанского муниципального района, Подъяпольскому сельскому поселению Шкотовского муниципального  района (постановление Администрации Приморского края от 02 августа 2017 №312-па «О распределении субсидии из краевого бюджета бюджетам муниципальных образований Приморского края на обеспечение мероприятий по завершению переселения граждан из аварийного жилищного фонда, в 2017 году»).   Администрацией Находкинского городского округа в 2017 году из полученной субсидии в размере 302 318 026,00 рублей израсходовано средств краевого бюджета 170 432 227,02 рублей (а также средства местного бюджета в размере 42 608 056,72 рублей) на завершение мероприятий по переселению граждан из аварийного жилья. На территории города Находки по результатам проведенных аукционов приобретены 73 квартиры на вторичном рынке жилья и оплачена выкупная цена за 60 изъятых жилых помещений в аварийных домах. В связи с короткими сроками реализации мероприятия по переселению граждан в 2017 году, нереализованными остались мероприятия по переселению 94 человек из 46 жилых помещений общей площадью 1578,35 кв. м. Остаток субсидии в размере 131885798,98 рублей возвращен в краевой бюджет  (Уведомление по расчетам между бюджетами №3 от 16 января 2018 года.).Администрацией Посьетского городского поселения Хасанского муниципального района денежные средства не использованы. Так как недостроенные жилые помещения не были переданы в муниципальную собственность в связи с процедурой банкротства подрядчика ОАО «Дальневосточный консалдинг».Остаток субсидии в размере 20881512,00 рублей возвращен в краевой бюджет  (Уведомление по расчетам между бюджетами №9 от 18 января 2018 года.) Возвращенные средства краевого бюджета планируется вернуть в доход бюджетов МО в 2018 году на те же цели. Администрация Подъяпольского сельского поселения оплатила задолженность по госконтракту на приобретение жилых помещений в муниципальную собственность ( на оплату дополнительной площади (154,3 кв.м)</t>
  </si>
  <si>
    <t>15.07.2017</t>
  </si>
  <si>
    <t>Согласно постановлению срок подачи документов от муниципальных образований до 15 июля 2017 года</t>
  </si>
  <si>
    <t>Постановление Администрации Приморского края от 28.06.2017 № 255-па</t>
  </si>
  <si>
    <t>Контрольное событие 2: Подписание соглашений о предоставлении субсидий</t>
  </si>
  <si>
    <t>Подписание соглашений о предоставлении субсидий с муниципальными образованиями</t>
  </si>
  <si>
    <t>Соглашение №01 от 18 августа 2017 с Посьетским гп, Соглашение №2 от 18 августа 2017 года с Подьяпольским сп, Соглашение № 03 от 18 августа 2017 с Находкинским ГО.</t>
  </si>
  <si>
    <t>Контрольное событие 3: Исполнение условий соглашения</t>
  </si>
  <si>
    <t>октябрь 2017</t>
  </si>
  <si>
    <t>Исполнений условий соглашений</t>
  </si>
  <si>
    <t>Оплата по трем соглашениям прошла 11 октября 2017 года</t>
  </si>
  <si>
    <t>Подпрограмма № 9  "Создание условий для обеспечения качественными услугами жилищно-коммунального хозяйства Приморского края" на 2013- 2020 годы"</t>
  </si>
  <si>
    <t>Основное мероприятие 1.       Повышение доступности тепловой и электрической энергии, вырабатываемой малой энергетикой, населению Приморского края</t>
  </si>
  <si>
    <t>годовой объем ввода жилья экономкласса;</t>
  </si>
  <si>
    <t>в 2017 году предоставлено субсидий 7 организациям, на возмещение затрат в связи со снижением платежей населения за электрическую  энергию на общую сумму 359 009210,18 руб.</t>
  </si>
  <si>
    <t>ежемесячно предоставление субсидий организациям  на возмежщение затрат связанных с преиобретением топлива</t>
  </si>
  <si>
    <t>в 2017 году предоставлена субсидия 4-м организациям  на возмежщение затрат связанных с преиобретением топлива</t>
  </si>
  <si>
    <t>в 2017 году предоставлено субсидий 25 организациям на компенсацию выпадающих доходов, возникающих в результате установления льготного тарифа на тепловую энергию на общую сумму 5 051 001 051,0 руб.</t>
  </si>
  <si>
    <t>в 2017 году субсидии на увеличение уставного фонда предоставлены КГУП "Примтеплоэнерго" в сумме 980 000 000 руб.и КГУП "Приморский водоканал" в сумме 200 000 000 руб.</t>
  </si>
  <si>
    <t>Основное мероприятие 2.        Повышение эффективности государственного управления в сфере градостроения и жилищно-коммунального хозяйства</t>
  </si>
  <si>
    <t>в 2017 году расходы на функционирование департамента по жилищно-коммунальному хозяйству составили 26 268 651,62 руб.</t>
  </si>
  <si>
    <t xml:space="preserve">На 01 января 2018 года Инспекцией осуществлялись мероприятия по проведению регионального государственного строительного надзора на 731 объектах капитального строительства, а также мероприятия по контролю и надзору за соблюдением законодательства в области долевого строительства застройщиков на территории Приморского края на 103 объектах.
В ходе осуществления деятельности Инспекцией проведено 2368 проверки деятельности застройщиков, в результате проверок выдано 723 предписаний и 8 предостережения, составлено 1075 протоколов, вынесено 570 постановлений о нарушении действующего законодательства на сумму 25,2 млн. руб., взыскано –13,3 млн. руб., выдано 128 заключений о соответствии построенных объектов капитального строительства (4 отказа), 32  заключений о соответствии застройщика и проектной декларации требованиям, установленным 214-ФЗ от 30 декабря 2004 г. (34-отказа).
</t>
  </si>
  <si>
    <t>По ВР 120 несполнение кассового плана обьясняется наличием  вакантных должностей; по ВР 240 денежные средства расходуются инспекцией в соответствии с планом-графиком закупок на 2017 год</t>
  </si>
  <si>
    <t xml:space="preserve">Проведены мероприятия по контролю за деятельностью управляющих организаций и индивидуальных предпринимателей, осуществляющих управление многоквартирными домами, товариществ собственников жилья, жилищных и жилищно-строительных кооперативов.
(В рамках осуществления регионального государственного жилищного надзора на территории Приморского края Инспекцией обследовано более 
2754,64 тыс. кв.м. жилых домов. В результате проверок выявлено 
399 нарушений.
За отчетный период Инспекцией расмотренно в отношении управляющих организаций, товариществ собственников жилья и предприятий, обслуживающим жилищный фонд, 642 административных дела  
В соответствии с Положением о лицензировании предпринимательской деятельности по управлению многоквартирными домами, утвержденным постановлением Правительства Российской Федерации от 28 октября 2014 года № 1110 «О лицензировании предпринимательской деятельности по управлению многоквартирными домами», Инспекция осуществляет лицензирование предпринимательской деятельности по управлению многоквартирными домами. За отчетный период Инспекцией выдано 44 шт. квалификационных аттестатов и 25 шт. лицензий на осуществление предпринимательской деятельности по управлению) многоквартирными домами.
</t>
  </si>
  <si>
    <t xml:space="preserve">выполннены работы по оформлению исполнительной документации для передачи объектов, незавершенных строительством в муниципальные образования и эксплуатирующим организациям в соответствии с государственным контрактом от 02.10.2017 г. № 2017-25 </t>
  </si>
  <si>
    <t>В 2017 году субвенции из федерального бюджета Приморскому краю на реализацию мероприятий не  предоставлялись.</t>
  </si>
  <si>
    <t xml:space="preserve">Предельные объемы финансирования доведены муниципальным образованиям Приморского края на  лицевые счета получателя бюджетных средств для учета операций по переданным полномочиям получателя средств краевого бюджета по перечислению межбюджетных трансфертов расходными расписаниями. Операции по кассовой выплате осуществляются Управлением Федерального казначейства по Приморскому краю на основании представленных муниципальными образованиями Приморского края в Управление Федерального казначейства по Приморскому краю платежных (расчетных) документов, предусмотренных Порядком кассового обслуживания исполнения бюджетов. 
По состоянию на 31.12.2017 доведено 1876780,00руб., муниципальными образованиями осуществлено кассовых выплат на сумму 1865727,18 руб.
</t>
  </si>
  <si>
    <t xml:space="preserve">Не освоено 11052,82 руб., причины неосвоения:  городской округ Большой Камень - 1000,00 руб.(предоставленные субвенции не израсходованы в связи со снятием гражданина с учета и отсутствием потребности в средствах субвенции);
Владивостокский городской округ – 5960,00 руб.( предоставленные субвенции не израсходованы в связи с отсутствием у администрации города Владивостока потребности в товарах, работах, услугах); Дальнереченский городской округ – 4000,00 руб. (предоставленные субвенции не израсходованы в связи с тем, что отдел № 6 УФК по Приморскому краю с 26.08.2015 приостановил операции по расходованию средств на всех лицевых счетах администрации Дальнереченского городского округа (за исключением операций по исполнению исполнительных документов) до полного погашения задолженности по исполнительным листам); Хасанский муниципальный район – 92,82 руб. (произведен перерасчет в соответствии с Методикой, утвержденной 264-КЗ). </t>
  </si>
  <si>
    <t>В 2017 деньги освоены в полном объеме</t>
  </si>
  <si>
    <t>предоставление государственной поддержки в решении жилищной проблемы гражданам, уволенным с военной службы, в Приморском крае</t>
  </si>
  <si>
    <t>За 2017 год инспекцией оплачено 9 исполнительных листов на общую сумму 358000,00 рублей.</t>
  </si>
  <si>
    <t>В 2017 году оплачен один исполнительный лист на 3000 рублей</t>
  </si>
  <si>
    <t xml:space="preserve">По результатам 2017 года государственной жилищной инспекцией ПК оплачено 9 исполнительных листов на сумму 47000,00  рублей. </t>
  </si>
  <si>
    <t xml:space="preserve">предоставление субсидии из краевого бюджета фонду Приморского края "Фонд капитального ремонта многоквартирных домов Приморского края" на возмещение затрат, связанных с ведением уставной деятельности в рамках реализации гос.программы ПК </t>
  </si>
  <si>
    <t xml:space="preserve">В соответствии с краткосрочным планом реализации региональной программы, утвержденным приказом департамента градостроительства Приморского края от  29.07.2016 № 1863, в 2017 предусмотрено проведение работ по капитальному ремонту в 621 доме. 
В целях обеспечения проведения работ по капитальному ремонту Региональным оператором заключены договоры на выполнение работ по капитальному ремонту в отношении 429 домов; в отношении 43 домов объявлены электронные аукционы на определение подрядной организации на выполнение работ; в отношении 82 домов объявлены электронные аукционы на определение подрядной организации для разработки проектно-сметной документации (Соглашение б/н от 30.12.2016).
</t>
  </si>
  <si>
    <t xml:space="preserve">благоустройство дворовых территорий, общественных территорий муниципальных образований и мест массового отдыха населения (городских парков) </t>
  </si>
  <si>
    <t xml:space="preserve">количество благоустроенных дворовых территорий многоквартирных жилых домов; 
количество благоустроенных общественных территорий муниципальных образований;
количество благоустроенных мест массового отдыха населения (городских парков). </t>
  </si>
  <si>
    <r>
      <rPr>
        <b/>
        <sz val="10"/>
        <color theme="1"/>
        <rFont val="Times New Roman"/>
        <family val="1"/>
        <charset val="204"/>
      </rPr>
      <t xml:space="preserve">Основное мероприятие 1. </t>
    </r>
    <r>
      <rPr>
        <sz val="10"/>
        <color theme="1"/>
        <rFont val="Times New Roman"/>
        <family val="1"/>
        <charset val="204"/>
      </rPr>
      <t>Поддержка муниципальных программ в сфере благоустройства дворовых территорий и мест массового отдыха населения</t>
    </r>
  </si>
  <si>
    <t>предоставление субсидии бюджетам муниципальных образований Приморского края на поддержку муниципальных программ формирования современной городской среды</t>
  </si>
  <si>
    <t>Благоустроено 260 дворовых территории на территории 57 муницпальных образований и 59 территорий общего пользования в 45 муниципальных образованиях.</t>
  </si>
  <si>
    <t>в соответствии с Правилами предоставления и расходования субсидий (приложение № 39 к постановлению АПК от 07.12.2012 № 398-па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2013-2020 годы" в редакции № 74-па от 15.03.2017) осуществлен прием заявок. НПА Администрации Приморского края о распределении субсидии от 20.04.2017 № 132-па. Субсидии доведены муниципальным образованиям Приморского края в объеме, предусмотренном постановлением.</t>
  </si>
  <si>
    <t>Контрольное событие 1. Подписание соглашения с Минстроем России</t>
  </si>
  <si>
    <t>февраль 2017</t>
  </si>
  <si>
    <t xml:space="preserve">Подписание соглашения с Минстроем России </t>
  </si>
  <si>
    <t>Соглашение от 16.02.2017 № 069-08-482</t>
  </si>
  <si>
    <t>Контрольное событие 2. Направление заявки от Приморского края в федеральные органы исполнительной власти на конкурсный отбор</t>
  </si>
  <si>
    <t>Направление заявки от Приморского края в федеральные органы исполнительной власти на конкурсный отбор</t>
  </si>
  <si>
    <t xml:space="preserve">Заявка АПК от 02.03.2017 № 11/2290 </t>
  </si>
  <si>
    <t>Контрольное событие 3. Сбор заявок от муниципальных образований</t>
  </si>
  <si>
    <t xml:space="preserve"> Сбор заявок от муниципальных образований</t>
  </si>
  <si>
    <t>Собраны заявки от 57 муниципальных образований</t>
  </si>
  <si>
    <t>Контрольное событие 4. Подписание соглашений о предоставлении субсидий с муниципальными образованиями</t>
  </si>
  <si>
    <t>С муниципальными образованиями подписано 57 соглашений</t>
  </si>
  <si>
    <t>Контрольное событие 5. Доведение субсидии до муниципального образования</t>
  </si>
  <si>
    <t>Доведение субсидии до муниципального образования</t>
  </si>
  <si>
    <t>Субсидии доведены до муниципальных образований</t>
  </si>
  <si>
    <t>Котрольное событие 6. Исполнение условий соглашения</t>
  </si>
  <si>
    <t>Исполнение условий соглашения</t>
  </si>
  <si>
    <t>Условия соглашений выполнены, муниципальными образованиями предоставлены отчеты.</t>
  </si>
  <si>
    <t>в соответствии с Правилами предоставления и расходования субсидий (приложение № 39 к постановлению АПК от 07.12.2017 № 398-па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2013-2020 годы" в редакции № 74-па от 15.03.2017 и  от 28.06.2017 N 255-па) осуществлен прием заявок. НПА Администрации Приморского края о распределении субсидии от 20.04.2017 № 132-па (в ред. от 07.07.2017 № 278-па). Субсидии доведены муниципальному образованию (Владивостокский ГО) в объеме, предусмотренном постановленем.</t>
  </si>
  <si>
    <t>Благоустроена 1 общественная территория на территории Владивостокского городского округа.</t>
  </si>
  <si>
    <r>
      <rPr>
        <b/>
        <sz val="10"/>
        <color theme="1"/>
        <rFont val="Times New Roman"/>
        <family val="1"/>
        <charset val="204"/>
      </rPr>
      <t xml:space="preserve">Основное мероприятие 2. </t>
    </r>
    <r>
      <rPr>
        <sz val="10"/>
        <color theme="1"/>
        <rFont val="Times New Roman"/>
        <family val="1"/>
        <charset val="204"/>
      </rPr>
      <t>Поддержка муниципальных программ городских округов в сфере благоустройства городских парков</t>
    </r>
  </si>
  <si>
    <t>благоустройство мест массового отдыха населения (городских парков)</t>
  </si>
  <si>
    <t xml:space="preserve">количество благоустроенных мест массового отдыха населения (городских парков). </t>
  </si>
  <si>
    <t>Благоустроено 6 городских парков на территории 6 муницпальных образований.</t>
  </si>
  <si>
    <t>предоставление субсидии бюджетам муниципальных образований Приморского края на поддержку обустройства мест массового отдыха населения (городских парков)</t>
  </si>
  <si>
    <t xml:space="preserve">в соответствии с Правилами предоставления и расходования субсидий (приложение № 40 к постановлению АПК от 07.12.2012 № 398-па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2013-2020 годы" в редакции № 74-па от 15.03.2017) осуществлен прием заявок. НПА Администрации Приморского края о распределении субсидии от 14.04.2017 № 118-па. Субсидии доведены муниципальным образованиям Приморского края в объеме, предусмотренном постановлением. </t>
  </si>
  <si>
    <t>Подписание соглашения с Минстроем России</t>
  </si>
  <si>
    <t>Соглашение от 16.02.2017 № 069-08-284</t>
  </si>
  <si>
    <t xml:space="preserve">Заявка АПК от 02.03.2017 № 11/2289 </t>
  </si>
  <si>
    <t>Сбор заявок от муниципальных образований</t>
  </si>
  <si>
    <t>Собраны заявки от 6 муниципальных образований</t>
  </si>
  <si>
    <t>С муниципальными образованиями подписано 6 соглашений</t>
  </si>
  <si>
    <t xml:space="preserve"> Исполнение условий соглашения</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</si>
  <si>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2013 - 2020 годы</t>
  </si>
  <si>
    <t>Годовой объем ввода жилья, в том числе:</t>
  </si>
  <si>
    <t>Количество жилых помещений (квартир) в расчете на 1000 человек населения, введенных в действие за год</t>
  </si>
  <si>
    <t>Доля муниципальных образований в субъекте РФ с утвержденными документами территориального планирования и градостроительного зонирования в общем количестве муниципалитетов</t>
  </si>
  <si>
    <t>21.1.</t>
  </si>
  <si>
    <t>21.2.</t>
  </si>
  <si>
    <t>Количество разработанных проектов изменений документов территориального планирования и градостроительного зонирования муниципальных образований, вошедших во Владивостокскую агломерацию</t>
  </si>
  <si>
    <t>28.1.</t>
  </si>
  <si>
    <t>28.2.</t>
  </si>
  <si>
    <t>29.</t>
  </si>
  <si>
    <t>Количество молодых семей, получивших свидетельство о праве на получение социальной выплаты на приобретение (строительство) жилого помещения</t>
  </si>
  <si>
    <t>32.</t>
  </si>
  <si>
    <t>33.</t>
  </si>
  <si>
    <t>Условные ед.</t>
  </si>
  <si>
    <t>34.</t>
  </si>
  <si>
    <t>35.</t>
  </si>
  <si>
    <t>Доля объектов, в отношении которых проведены мероприятия по сейсмоусилению, в общем количестве объектов, требующих проведения подобных мероприятий</t>
  </si>
  <si>
    <t>36.</t>
  </si>
  <si>
    <t>37.</t>
  </si>
  <si>
    <t>Численность детей-сирот, детей, оставшихся без попечения родителей, лиц из их числа, право на обеспечение жилыми помещениями у которых возникло и не реализовано, по состоянию на конец соответствующего года</t>
  </si>
  <si>
    <t>Общая площадь приобретенных (построенных) жилых помещений</t>
  </si>
  <si>
    <t>Доля площади жилых помещений аварийных многоквартирных домов в общей площади жилых помещений многоквартирных домов</t>
  </si>
  <si>
    <t>Общая площадь жилья, предоставленная гражданам, переселенным из аварийного жилищного фонда</t>
  </si>
  <si>
    <t>Доля аварийного жилищного фонда в общем объеме жилищного фонда</t>
  </si>
  <si>
    <t>Подпрограмма N 9 "Создание условий для обеспечения качественными услугами жилищно-коммунального хозяйства Приморского края" на 2013 - 2020 годы</t>
  </si>
  <si>
    <t>Доля электрической энергии, поставляемой для населения по тарифам, не обеспечивающим возмещение полных затрат организаций, в общем объеме электрической энергии, поставляемой для потребителей Приморского края по экономически обоснованным тарифам</t>
  </si>
  <si>
    <t>Объем мазута топочного, приобретенного организациями, оказывающими услуги по теплоснабжению объектов ЖКХ и обладающими правом на получение субсидий на возмещение затрат, связанных с приобретением топлива</t>
  </si>
  <si>
    <t>Доля тепловой энергии, поставляемой для населения Приморского края по льготному тарифу, в общем объеме тепловой энергии, поставляемой для потребителей Приморского края по экономически обоснованным тарифам</t>
  </si>
  <si>
    <t>Количество объектов, незавершенных строительством, находящихся в собственности Приморского края и подлежащих передаче в муниципальные образования и эксплуатирующим организациям</t>
  </si>
  <si>
    <t>Объем выполнения капитального ремонта многоквартирных домов с участием средств государственной корпорации - Фонда содействия реформированию жилищно-коммунального хозяйства</t>
  </si>
  <si>
    <t>55.</t>
  </si>
  <si>
    <t>56.</t>
  </si>
  <si>
    <t>Отношение величины чистых активов к величине уставного фонда</t>
  </si>
  <si>
    <t>Подпрограмма N 10 "Формирование современной городской среды муниципальных образований Приморского края" на 2017 год</t>
  </si>
  <si>
    <t>57.</t>
  </si>
  <si>
    <t>Количество благоустроенных дворовых территорий многоквартирных жилых домов</t>
  </si>
  <si>
    <t>58.</t>
  </si>
  <si>
    <t>Количество благоустроенных общественных территорий муниципальных образований</t>
  </si>
  <si>
    <t>59.</t>
  </si>
  <si>
    <t>Количество благоустроенных мест массового отдыха населения (городских парков)</t>
  </si>
  <si>
    <t>по выполненым работам и предоставленным актам, и отчетов МО</t>
  </si>
  <si>
    <t>* Данный индикатор отражается в статистической отчетности 1-жилфонд</t>
  </si>
  <si>
    <t xml:space="preserve">данный индикатор будет уточнен 01.09.2018 г по статистической отчетности 1- жилфонд.
Исполенние показателя № 40 только в части департмента ЖКХ </t>
  </si>
  <si>
    <t xml:space="preserve">Увеличение показателя по сравнению с плановым - в связи с увеличение объема электрической энергии, потребляемой населением от дизельных электростанций </t>
  </si>
  <si>
    <t>У = С/В*100, где                                                                                           С - стоимость ЖКУ по полным тарифам (руб./кв.м),                                                        В - возмещение населением затрат за ЖКУ по установленным для населения тарифам (руб./кв.м). Источником данной информации является  форма федерального сттистического наблюдения № 22-ЖКХ (сводная)</t>
  </si>
  <si>
    <t>. Сводный отчет по итогам 2017 года будет сформирован органами государственной статистики не ранее мая 2018 года. В связи с этим фактический показатель основан на прогнозных данных</t>
  </si>
  <si>
    <t xml:space="preserve">Д = Тн/Т*100, где                                                                     Тн -   объем тепловой энергии, поставляемой для населения по льготному тарифу,                                                      Т - общий объем тепловой энергии, поставляемый для потребителей ПК по экономически обоснованным тарифам            </t>
  </si>
  <si>
    <t>Снижение показателя по сравнению с плановым - в связи с уменьшением количества организаций, предоставляющих населению услуги теплоснабжения по льготному тарифу.</t>
  </si>
  <si>
    <t>О=ЧА/УФ                                                                        ЧА - величина чистых активов,                                                        УФ - величина уставного фонда</t>
  </si>
  <si>
    <t xml:space="preserve">Рост чистых активов по сравнению с уставным фондом является положительным показателем и свидетельствует об улучшении финансового состояния предприятия, его платежеспособности, уменьшении риска банкротства </t>
  </si>
  <si>
    <t>показатель достигнут в количестве, равном количеству, заявленному муниципальными образованиями-участниками подпрограммы (100%)</t>
  </si>
  <si>
    <t>Договора найма спецжилфонда жилых помещений приобретенных в 4 квартале 2017 года заключаются в 1 квартале 2018 года. Не заключены 72 договора распредленного жилья в с.Покровка. Сорвано 140 электронных ауционов</t>
  </si>
  <si>
    <t>Сводный список детей-сирот, детей, оставшихся без попечения родителей, лиц из числа детей-сирот и детей,
 оставшихся без попечения родителей, на территории Приморского края, имеющих право 
на обеспечение жилым помещением, утвержденный распоряжениемАдминистрации Приморского края
№ 226-ра от 19.06.2017</t>
  </si>
  <si>
    <t>Количество лиц, обеспеченных жилыми помещениями х 31 кв.м (средняя общая площадь жилого помещения)</t>
  </si>
  <si>
    <t>в 2017 году на территории  Приморского края ЧС, вызванных землетрясениями, цунами и другими опасными сейсмогенными воздействиями природного и техногенного характера не зарегистрировано</t>
  </si>
  <si>
    <t>В связи со снижением в 2017 году объемов жилищного строительства   произошло снижение некоторых показателей по сравнению с целевыми значениями, предусмотренными государственной программой</t>
  </si>
  <si>
    <t>год, предшествующий отчетному
2016</t>
  </si>
  <si>
    <t>отчетный год
2017</t>
  </si>
  <si>
    <t>Подпрограмма  "Формирование современной городской среды муниципальных образований Приморского края" на 2017 год</t>
  </si>
  <si>
    <t xml:space="preserve">Вид межбюджетных трансфертов: субсидии из краевого бюджета, в том числе источником которых являются средства федерального бюджета, бюджетам муниципальных образований Приморского края на поддержку муниципальных программ формирования современной городской среды в 2017 году
</t>
  </si>
  <si>
    <t>Арсеньевский городской округ</t>
  </si>
  <si>
    <t>от 12 мая 2017 года</t>
  </si>
  <si>
    <t>132-па от 20 апреля 2017 года</t>
  </si>
  <si>
    <t>Городской округ Большой Камень</t>
  </si>
  <si>
    <t>Владивостокский городской округ</t>
  </si>
  <si>
    <t>Дальнегорский городской округ</t>
  </si>
  <si>
    <t>Дальнереченский городской округ</t>
  </si>
  <si>
    <t>Находкинский городской округ</t>
  </si>
  <si>
    <t>Партизанский городской округ</t>
  </si>
  <si>
    <t>Уссурийский городской округ</t>
  </si>
  <si>
    <t>Городской округ ЗАТО город Фокино</t>
  </si>
  <si>
    <t>Кавалеровский муниципальный район:</t>
  </si>
  <si>
    <t>Кавалеровское городское поселение</t>
  </si>
  <si>
    <t>Устиновское сельское поселение</t>
  </si>
  <si>
    <t>Кировский муниципальный район:</t>
  </si>
  <si>
    <t>Горноключевское городское поселение</t>
  </si>
  <si>
    <t>Кировское городское поселение</t>
  </si>
  <si>
    <t>Красноармейский муниципальный район:</t>
  </si>
  <si>
    <t>Востокское городское поселение</t>
  </si>
  <si>
    <t>Лазовский муниципальный район:</t>
  </si>
  <si>
    <t>Преображенское городское поселение</t>
  </si>
  <si>
    <t>Михайловский муниципальный район:</t>
  </si>
  <si>
    <t>Ивановское сельское поселение</t>
  </si>
  <si>
    <t>* реконструкция</t>
  </si>
  <si>
    <t>Михайловское сельское поселение</t>
  </si>
  <si>
    <t>Новошахтинское городское поселение</t>
  </si>
  <si>
    <t>Сунятсенское сельское поселение</t>
  </si>
  <si>
    <t>Надеждинский муниципальный район:</t>
  </si>
  <si>
    <t>Надеждинское сельское поселение</t>
  </si>
  <si>
    <t>Раздольненское сельское поселение</t>
  </si>
  <si>
    <t>Тавричанское сельское поселение</t>
  </si>
  <si>
    <t>Октябрьский муниципальный район:</t>
  </si>
  <si>
    <t>Липовецкое городское поселение</t>
  </si>
  <si>
    <t>Покровское сельское поселение</t>
  </si>
  <si>
    <t>Ольгинский муниципальный район:</t>
  </si>
  <si>
    <t>Веселояровское сельское поселение</t>
  </si>
  <si>
    <t>Ольгинское городское поселение</t>
  </si>
  <si>
    <t>Тимофеевское сельское поселение</t>
  </si>
  <si>
    <t>Партизанский муниципальный район:</t>
  </si>
  <si>
    <t>Владимиро-Александровское сельское поселение</t>
  </si>
  <si>
    <t>Золотодолинское сельское поселение</t>
  </si>
  <si>
    <t>Сергеевское сельское поселение</t>
  </si>
  <si>
    <t>Пограничный муниципальный район:</t>
  </si>
  <si>
    <t>Пограничное городское поселение</t>
  </si>
  <si>
    <t>Пожарский муниципальный район:</t>
  </si>
  <si>
    <t>Лучегорское городское поселение</t>
  </si>
  <si>
    <t>Светлогорское сельское поселение</t>
  </si>
  <si>
    <t>Спасский муниципальный район:</t>
  </si>
  <si>
    <t>Хвалынское сельское поселение</t>
  </si>
  <si>
    <t>Тернейский муниципальный район:</t>
  </si>
  <si>
    <t>Пластунское городское поселение</t>
  </si>
  <si>
    <t>Тернейское городское поселение</t>
  </si>
  <si>
    <t>Ханкайский муниципальный район:</t>
  </si>
  <si>
    <t>Камень-Рыболовское сельское поселение</t>
  </si>
  <si>
    <t>Хасанский муниципальный район:</t>
  </si>
  <si>
    <t>Зарубинское городское поселение</t>
  </si>
  <si>
    <t>Посьетское городское поселение</t>
  </si>
  <si>
    <t>Приморское городское поселение</t>
  </si>
  <si>
    <t>Славянское городское поселение</t>
  </si>
  <si>
    <t>Хасанское городское поселение</t>
  </si>
  <si>
    <t>Хорольский муниципальный район:</t>
  </si>
  <si>
    <t>Хорольское сельское поселение</t>
  </si>
  <si>
    <t>Ярославское городское поселение</t>
  </si>
  <si>
    <t>Черниговский муниципальный район:</t>
  </si>
  <si>
    <t>Дмитриевское сельское поселение</t>
  </si>
  <si>
    <t>Реттиховское сельское поселение</t>
  </si>
  <si>
    <t>Черниговское сельское поселение</t>
  </si>
  <si>
    <t>Чугуевский муниципальный район:</t>
  </si>
  <si>
    <t>Чугуевское сельское поселение</t>
  </si>
  <si>
    <t>Шкотовский муниципальный район:</t>
  </si>
  <si>
    <t>Новонежинское сельское поселение</t>
  </si>
  <si>
    <t>Подъяпольское сельское поселение</t>
  </si>
  <si>
    <t>Романовское сельское поселение</t>
  </si>
  <si>
    <t>Смоляниновское городское поселение</t>
  </si>
  <si>
    <t>Шкотовское городское поселение</t>
  </si>
  <si>
    <t>Штыковское сельское поселение</t>
  </si>
  <si>
    <t>Центральненское сельское поселение</t>
  </si>
  <si>
    <t>Итого по муниципальным образованиям:</t>
  </si>
  <si>
    <t xml:space="preserve">Вид межбюджетных трансфертов: субсидии из краевого бюджета, в том числе источником которых являются средства федерального бюджета, бюджетам муниципальных образований Приморского края на поддержку обустройства мест массового отдыха населения (городских парков) в 2017 году
</t>
  </si>
  <si>
    <t>от 10 мая 2017 года</t>
  </si>
  <si>
    <t>118-па от 14 апреля 2017 года</t>
  </si>
  <si>
    <t>Городской округ Спасск-Дальний</t>
  </si>
  <si>
    <t xml:space="preserve">Вид межбюджетных трансфертов: субсидия  из краевого бюджета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 в 2016 -2017 гг.
</t>
  </si>
  <si>
    <t>соглашение от 31.03.2017 № 1/1-2017</t>
  </si>
  <si>
    <t>Постановление АПК  № 60-па от 06.03.2017 года</t>
  </si>
  <si>
    <t>соглашение от 31.03.2017 № 1/3-2017</t>
  </si>
  <si>
    <t>Чугуевский МР</t>
  </si>
  <si>
    <t>соглашение от 07.04.2017 № 1/1-2017</t>
  </si>
  <si>
    <t>Постановление АПК  № 75-па от 16.03.2017 года</t>
  </si>
  <si>
    <t>софинансирование МБ к сумме в 2016 году - 7,519 оплачено в 2015 году.</t>
  </si>
  <si>
    <t>соглашение от 07.04.2017 № 2/1-2017</t>
  </si>
  <si>
    <t>Михайловский МР*</t>
  </si>
  <si>
    <t>соглашение от 07.04.2017 № 3/1-2017</t>
  </si>
  <si>
    <t>Надеждинский МР*</t>
  </si>
  <si>
    <t>соглашение от 07.04.2017 № 4/1-2017</t>
  </si>
  <si>
    <t>Октябрьский МР *</t>
  </si>
  <si>
    <t>соглашение от 07.04.2017 № 5/1-2017</t>
  </si>
  <si>
    <t>Партизанский МР*</t>
  </si>
  <si>
    <t>соглашение от 07.04.2017 № 6/1-2017</t>
  </si>
  <si>
    <t>Пограничный МР</t>
  </si>
  <si>
    <t>соглашение от 07.04.2017 № 7/1-2017</t>
  </si>
  <si>
    <t>Пограничный МР (Пограничное ГП)*</t>
  </si>
  <si>
    <t>соглашение от 07.04.2017 № 8/1-2017</t>
  </si>
  <si>
    <t>Пожарский МР</t>
  </si>
  <si>
    <t>соглашение от 07.04.2017 № 9/1-2017</t>
  </si>
  <si>
    <t xml:space="preserve">Спасский МР </t>
  </si>
  <si>
    <t>соглашение от 07.04.2017 № 10/1-2017</t>
  </si>
  <si>
    <t>Спасский МР (Хвалынское СП)</t>
  </si>
  <si>
    <t>соглашение от 07.04.2017 № 11/1-2017</t>
  </si>
  <si>
    <t>соглашение от 24.08.2017 № 20/1-2017</t>
  </si>
  <si>
    <t>соглашение от 07.04.2017 № 12/1-2017</t>
  </si>
  <si>
    <t>Хасанский МР (Приморское ГП)</t>
  </si>
  <si>
    <t>соглашение от 07.04.2017 № 13/1-2017</t>
  </si>
  <si>
    <t>Хасанский МР (Славянское ГП)</t>
  </si>
  <si>
    <t>соглашение от 07.04.2017 № 14/1-2017</t>
  </si>
  <si>
    <t>соглашение от 07.04.2017 № 17/1-2017</t>
  </si>
  <si>
    <t>соглашение от 07.04.2017 № 18/1-2017</t>
  </si>
  <si>
    <t xml:space="preserve">Шкотовский МР </t>
  </si>
  <si>
    <t>соглашение от 07.04.2017 № 15/1-2017</t>
  </si>
  <si>
    <t>соглашение от 07.04.2017 № 16/1-2017</t>
  </si>
  <si>
    <t>соглашение от 07.04.2017 № 19/1-2017</t>
  </si>
  <si>
    <t>* - проектирование, стройка,  реконструкция</t>
  </si>
  <si>
    <t>Подпрограмма № 9 "Создание условий для обеспечения качественными услугами жилищно-коммунального хозяйства Приморского края" на 2013-2020 годы"</t>
  </si>
  <si>
    <t>не предусмотрено</t>
  </si>
  <si>
    <t>Закон Приморского края от 23.12.2016 № 52-КЗ</t>
  </si>
  <si>
    <t>Анучинский муниципальный район</t>
  </si>
  <si>
    <t>Дальнереченский муниципальный район</t>
  </si>
  <si>
    <t>Кавалеровский муниципальный район</t>
  </si>
  <si>
    <t>Кировский муниципальный район</t>
  </si>
  <si>
    <t>Красноармейский муниципальный район</t>
  </si>
  <si>
    <t>Михайловский муниципальный район</t>
  </si>
  <si>
    <t>Надеждинский муниципальный район</t>
  </si>
  <si>
    <t>Октябрьский муниципальный район</t>
  </si>
  <si>
    <t>Ольгинский муниципальный район</t>
  </si>
  <si>
    <t>Партизанский муниципальный район</t>
  </si>
  <si>
    <t>Пограничный муниципальный район</t>
  </si>
  <si>
    <t>Пожарский муниципальный район</t>
  </si>
  <si>
    <t>Спасский муниципальный район</t>
  </si>
  <si>
    <t>Тернейский муниципальный район</t>
  </si>
  <si>
    <t>Хасанский муниципальный район</t>
  </si>
  <si>
    <t>Хорольский муниципальный район</t>
  </si>
  <si>
    <t>Черниговский муниципальный район</t>
  </si>
  <si>
    <t>Шкотовский муниципальный район</t>
  </si>
  <si>
    <t>Яковлевский муниципальный район</t>
  </si>
  <si>
    <t>Всего</t>
  </si>
  <si>
    <t>Субвенции бюждетам муниципальных образований Приморского края на осуществление отдельных государственных полномочий по обеспечению жилыми помещениями граждан, уволенных с военной службы (службы) и приравненных к ним лиц.</t>
  </si>
  <si>
    <t>Закон Приморского края от 22.02.2017 № 84-КЗ</t>
  </si>
  <si>
    <t xml:space="preserve"> -</t>
  </si>
  <si>
    <r>
      <t>1 / год</t>
    </r>
    <r>
      <rPr>
        <vertAlign val="superscript"/>
        <sz val="11"/>
        <color theme="1"/>
        <rFont val="Times New Roman"/>
        <family val="1"/>
        <charset val="204"/>
      </rPr>
      <t>-1</t>
    </r>
  </si>
  <si>
    <r>
      <t>1,9 x 10</t>
    </r>
    <r>
      <rPr>
        <vertAlign val="superscript"/>
        <sz val="11"/>
        <color theme="1"/>
        <rFont val="Times New Roman"/>
        <family val="1"/>
        <charset val="204"/>
      </rPr>
      <t>-7</t>
    </r>
    <r>
      <rPr>
        <sz val="11"/>
        <color theme="1"/>
        <rFont val="Times New Roman"/>
        <family val="1"/>
        <charset val="204"/>
      </rPr>
      <t xml:space="preserve"> год</t>
    </r>
    <r>
      <rPr>
        <vertAlign val="superscript"/>
        <sz val="11"/>
        <color theme="1"/>
        <rFont val="Times New Roman"/>
        <family val="1"/>
        <charset val="204"/>
      </rPr>
      <t>-1</t>
    </r>
  </si>
  <si>
    <r>
      <t>1,3 x 10</t>
    </r>
    <r>
      <rPr>
        <vertAlign val="superscript"/>
        <sz val="11"/>
        <color theme="1"/>
        <rFont val="Times New Roman"/>
        <family val="1"/>
        <charset val="204"/>
      </rPr>
      <t>-7</t>
    </r>
    <r>
      <rPr>
        <sz val="11"/>
        <color theme="1"/>
        <rFont val="Times New Roman"/>
        <family val="1"/>
        <charset val="204"/>
      </rPr>
      <t xml:space="preserve"> год</t>
    </r>
    <r>
      <rPr>
        <vertAlign val="superscript"/>
        <sz val="11"/>
        <color theme="1"/>
        <rFont val="Times New Roman"/>
        <family val="1"/>
        <charset val="204"/>
      </rPr>
      <t>-1</t>
    </r>
  </si>
  <si>
    <r>
      <t>1,06 x 10</t>
    </r>
    <r>
      <rPr>
        <vertAlign val="superscript"/>
        <sz val="11"/>
        <color theme="1"/>
        <rFont val="Times New Roman"/>
        <family val="1"/>
        <charset val="204"/>
      </rPr>
      <t>-7</t>
    </r>
    <r>
      <rPr>
        <sz val="11"/>
        <color theme="1"/>
        <rFont val="Times New Roman"/>
        <family val="1"/>
        <charset val="204"/>
      </rPr>
      <t xml:space="preserve"> год</t>
    </r>
    <r>
      <rPr>
        <vertAlign val="superscript"/>
        <sz val="11"/>
        <color theme="1"/>
        <rFont val="Times New Roman"/>
        <family val="1"/>
        <charset val="204"/>
      </rPr>
      <t>-1</t>
    </r>
  </si>
  <si>
    <t>Данный показатель равен количеству молодых семей, состоящих в списке молодых семей - претендентов на получение социальной выплаты в соответствующем году</t>
  </si>
  <si>
    <t>43526,4 тыс.кв.м. -площадь всего жилищного фонда (Примстат на 01.05.2017 -данных об объеме жилых помещений в МКД Примстатом не предоставляется.)  / 153,03 тыс.кв.м площадь не расселнных жилых помещений на 1.01.2018 (система АИС "Реформа ЖКХ") = 0,0045</t>
  </si>
  <si>
    <t xml:space="preserve">Система АИС "Реформа ЖКХ" </t>
  </si>
  <si>
    <t>43526,4 тыс.кв.м. -площадь всего жилищного фонда (Примстат на 01.05.2017)/ 195,95 тыс.кв.м площадь не расселнных жилых помещений на 1.01.2018 (система АИС "Реформа ЖКХ") = 0,0045</t>
  </si>
  <si>
    <t xml:space="preserve">  9,19 тыс.чел.(АИС "РЕФОРМА ЖКХ") /1923,116 тыс.чел. (примстат)= 0,0005</t>
  </si>
  <si>
    <t>по данным муниципальных образований, данные отсутствуют</t>
  </si>
  <si>
    <t>Заключен долгосрочный государственный контракт от 17.10.2016 № 2016-21</t>
  </si>
  <si>
    <t>В соответствии с Федеральным планом статистических работ срок предоставления данных за 2017 год - февраль 2018 г. Форма отчетности 1-С, ИЖС-1 (годовая)</t>
  </si>
  <si>
    <t xml:space="preserve">В связи с тем, что ремонт 108 МКД перенесен с 2017 на 2018 год, доля площади многоквартирных домов, в которых проведен капитальный ремонт, составила ниже запланированной </t>
  </si>
  <si>
    <t xml:space="preserve">Формирование показателя количества молодых семей, получивших поддержку в рамках Подпрограммы, осуществляется в соответствии с отчетностью муниципальных образований Приморского края, участвующих в реализации Подпрограммы в соответствующем году.  
Общая площадь жилых помещений, приобретенная участниками Подпрограммы, рассчитывается исходя из среднего показателя – 54 кв.м. (3 человека в семье, по 18 кв.м. на одного человека).   </t>
  </si>
  <si>
    <t xml:space="preserve">В соответствии с краткосрочным планом реализации региональной программы на 2017-2019 годы, утвержденным приказом департамента градостроительства Приморского края от 29.07.2016 № 74 </t>
  </si>
  <si>
    <t xml:space="preserve">Снижение темпов роста объемов ввода жилья обусловлено:
увеличением себестоимости строительства; 
дефицитом площадок под жилую застройку (Большая часть земельных участков на территории Приморского края, пригодная для жилищного строительства, относится к землям Министерства обороны России. Комплексное освоение территорий в целях жилищного строительства в Приморском крае затруднительно из-за отсутствия подходящих земельных участков, находящихся в собственности Приморского края и муниципальных образований Приморского края. Актуальность вовлечения земель Министерства обороны РФ с целью жилищного строительства, определяется их непосредственной близостью к существующей транспортной, инженерной и социальной инфраструктуре, что позволяет существенно снизить себестоимость строительства, по сравнению с развитием иных незастроенных территорий. Необходимо пересмотреть существующие особые и запретные зоны объектов Министерства обороны Российской Федерации.);
недостатком финансовых ресурсов у застройщиков и у населения. (90 % многоквартирного жилья строиться за счет частных инвесторов. Кроме того, планируемый рост индивидуального жилищного строительства на земельных участках, предоставленных многодетным семьям, не получил должного развития из-за отсутствия построенных инженерных сетей.).
Важной проблемой в Приморском крае является высокий тариф на подключение (технологическое присоединение) к сетям инженерно-технического обеспечения (электро-, тепло-, водоснабжения и водоотведения), стоимость подключения составляет до 50-60% от стоимости всего строительства. Этому в том числе способствует и неразвитость самих сетей инженерно-технического обеспечения, отсутствие на большой территории Приморского края, особенно в сельской местности, централизованных инженерных сетей, нежелание ресурсоснабжающих организаций и застройщиков строить локальные сети. Ресурсоснабжающим организациям приходится строить сети намного большей протяженностью, за счет чего и увеличиваются расходы, которые и ложатся на плечи застройщика в виде платы за подключение (технологическое присоединение) к сетям инженерно-технического обеспечения.
</t>
  </si>
  <si>
    <t>ОТЧЕТ
О ДОСТИЖЕНИИ ЗНАЧЕНИЙ ПОКАЗАТЕЛЕЙ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2013 - 2020 ГОДЫ</t>
  </si>
  <si>
    <t>сводная бюджетная роспись на 1 января 2017 года</t>
  </si>
  <si>
    <t>сводная бюджетная  роспись на 31 декабря 2017 года</t>
  </si>
  <si>
    <t>8/</t>
  </si>
  <si>
    <t>Дополнительная социальная выплата для приобретения (строительства) жилья экономкласса предоставляется молодым семьям - участникам Подпрограммы при рождении (усыновлении) ребенка после принятия решения органом местного самоуправления муниципального образования Приморского края о признании молодой семьи участницей Подпрограммы до момента реализации Свидетельства о праве на получение социальной выплаты на приобретение (строительство) жилья. По сотоянию на 31.12.2017 года 103 молодых семей - участниц подпрограммы получили дополнительную социальную выплату в размере 5% от расчетной стоимости жилья в общей сумме 9 909,86 тыс. руб. Выполнение данного показателя зависит от количества представленных заявлений в департамент от молодых семей- участников подпрограммы на получение дополнительной социальной выплаты</t>
  </si>
  <si>
    <t>ноябрь-декабрь 2017</t>
  </si>
  <si>
    <t>увеличение доли лиц, имеющих право на обеспечение жилыми помещениями и обеспеченных жилыми помещениями</t>
  </si>
  <si>
    <t>приобретено в собственность Приморского края 217 жилых помещений, по договорам найма предоставлено 228 специализированных жилых помещений для дитей-сирот и детей, оставшихся без попечения родителей</t>
  </si>
  <si>
    <t>Для обеспечения мероприятия "Реконструкция водопроводно-очистительных сооружениий на водохналище реки "Дачная" в г. Арсеньеве Приморского края" в 2016 году были произведены проэктно-изыскаьельскте работы, получена госэкспертиза данного проета. В 2017 году  произвелась оплата мероприятия за счет средств государственной корпорации -  Фонда содействия реформированию жилищно-коммунального хозяйства.</t>
  </si>
  <si>
    <t>Работы выполнены в соответствием с планом-графиком в полном объеме</t>
  </si>
  <si>
    <t xml:space="preserve">В целях ликвидации аварийного жилищного фонда на территории края муниципальным образованиям в 2017 году перечислено  702,09 млн. рублей, в том числе: средства Фонда - 571,68 млн. рублей, средства краевого бюджета – 130,41 млн. рублей. Всего 2017 году переселено 1444 человек в 970  квартир площадью 24,45 тыс. кв. м., введено в эксплуатацию  8 благоустроенных домов, продолжается строительство 16 малоэтажных многоквартирных домов.
Неисполнение обусловлено тем, что Владивостокским, Дальнегорским городскими округами не заключены контракты на выполнение работ. Уссурийским городским округом, Партизанским муниципальным районом заключены контракты на меньшую стоимость одного кв. м за приобретаемые жилые помещения, чем было запланировано.
</t>
  </si>
  <si>
    <t>Предельные объемы финансирования доведены муниципальным образованиям Приморского края на  лицевые счета получателя бюджетных средств для учета операций по переданным полномочиям. Операции по кассовой выплате будут осуществлены Управлением Федерального казначейства по Приморскому краю на основании представленных муниципальными образованиями Приморского края в Управление Федерального казначейства по Приморскому краю документов, предусмотренных Порядком кассового обслуживания исполнения бюджетов и Порядком предоставления гражданам, уволенным с военной службы (службы), и приравненным к ним лицам, жилых помещений и единовременной денежной выплаты на приобретение или строительство жилого помещения в Приморском крае (58-пг).По состоянию на 31.12.2017 доведено 3566700,00 руб.</t>
  </si>
  <si>
    <t>"Обеспечение доступным жильем и качественными услугами жилищно-коммунального хозяйства насаления Приморского края"на 2013-2020 годы за  2017 год</t>
  </si>
  <si>
    <t>06501R0820</t>
  </si>
  <si>
    <t xml:space="preserve">О РАСХОДОВАНИИ БЮДЖЕТНЫХ АССИГНОВАНИЙ И ВНЕБЮДЖЕТНЫХ ИСТОЧНИКОВ НА РЕАЛИЗАЦИЮ ГОСУДАРСТВЕННОЙ ПРОГРАММЫ ПРИМОРСКОГО КРАЯ (ТЫС. РУБ.)                                                        "Обеспечение доступным жильем и качественными услугами жилищно-коммунального хозяйства населения Приморского края" на 2013 - 2020 годы" за 2017 год
</t>
  </si>
  <si>
    <t>о выполнении показателей государственных заданий на оказание                                                                                                                                                                                                                                                                                                                                                                                                                                              государственных услуг (выполнение работ) краевыми государственными учреждениями в рамках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2013-2017 годы" за 2017 год</t>
  </si>
  <si>
    <t xml:space="preserve">ОТЧЕТ
О ДОСТИЖЕНИИ ЗНАЧЕНИЙ ПОКАЗАТЕЛЕЙ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2013 - 2020 ГОДЫ за 2017 год
</t>
  </si>
  <si>
    <t>Вид межбюджетных трансфертов: Субсидии бюджетам муниципальных образований Приморского края на поддержку муниципальных программ формирования современной городской среды за счет средств краевого бюджета в 2017 году</t>
  </si>
  <si>
    <t>от 27 июля 2017 года</t>
  </si>
  <si>
    <t>132-па от 20 апреля 2017 года (в ред.278-па от 07.07.2017)</t>
  </si>
  <si>
    <t xml:space="preserve"> -*</t>
  </si>
  <si>
    <t>Объем производства продукции определяется как сумма объемов произведенной продукции по полному кругу предприятий, выпускающих строительные материалы (Данные Примстата). *показатель исключен из объектов статнаблюдения.</t>
  </si>
  <si>
    <t>по данным муниципальных образований, данные отстутствуют</t>
  </si>
  <si>
    <t xml:space="preserve"> Показатель разрабатывается Федеральной службой государственной статистики ежегодно до 1 июля</t>
  </si>
  <si>
    <t>Показатель разрабатывается Федеральной службой государственной статистики ежегодно до 1 июля</t>
  </si>
  <si>
    <t>Муниципальным образованиями средства были распределены в соответствии с Правилами (приложения 39, 40) исходя из объёмов, доведённых Приморскому краю из федерального бюджета. Согласно распределению муниципальными образованиями поданы заявки на участие в программе. Достигнуто столько, насколько было распределено и заявлено.  260 дворов, 59 общественных территорий, 6 парков.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</si>
</sst>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
    <numFmt numFmtId="166" formatCode="#,##0.000"/>
  </numFmts>
  <fonts count="36" x14ac:knownFonts="1">
    <font>
      <sz val="11"/>
      <color theme="1"/>
      <name val="Calibri"/>
      <family val="2"/>
      <charset val="204"/>
      <scheme val="minor"/>
    </font>
    <font>
      <sz val="10"/>
      <color theme="1"/>
      <name val="Calibri"/>
      <family val="2"/>
      <charset val="204"/>
      <scheme val="minor"/>
    </font>
    <font>
      <sz val="11"/>
      <color theme="1"/>
      <name val="Times New Roman"/>
      <family val="1"/>
      <charset val="204"/>
    </font>
    <font>
      <sz val="14"/>
      <color indexed="8"/>
      <name val="Times New Roman"/>
      <family val="1"/>
      <charset val="204"/>
    </font>
    <font>
      <sz val="11"/>
      <color indexed="8"/>
      <name val="Times New Roman"/>
      <family val="1"/>
      <charset val="204"/>
    </font>
    <font>
      <sz val="11"/>
      <name val="Times New Roman"/>
      <family val="1"/>
      <charset val="204"/>
    </font>
    <font>
      <sz val="12"/>
      <color indexed="8"/>
      <name val="Times New Roman"/>
      <family val="1"/>
      <charset val="204"/>
    </font>
    <font>
      <sz val="11"/>
      <color theme="1"/>
      <name val="Calibri"/>
      <family val="2"/>
      <charset val="204"/>
      <scheme val="minor"/>
    </font>
    <font>
      <b/>
      <sz val="11"/>
      <color theme="1"/>
      <name val="Calibri"/>
      <family val="2"/>
      <charset val="204"/>
      <scheme val="minor"/>
    </font>
    <font>
      <b/>
      <sz val="12"/>
      <color theme="1"/>
      <name val="Times New Roman"/>
      <family val="1"/>
      <charset val="204"/>
    </font>
    <font>
      <sz val="10"/>
      <color theme="1"/>
      <name val="Times New Roman"/>
      <family val="1"/>
      <charset val="204"/>
    </font>
    <font>
      <b/>
      <sz val="11"/>
      <color theme="1"/>
      <name val="Times New Roman"/>
      <family val="1"/>
      <charset val="204"/>
    </font>
    <font>
      <sz val="12"/>
      <color theme="1"/>
      <name val="Times New Roman"/>
      <family val="1"/>
      <charset val="204"/>
    </font>
    <font>
      <sz val="10"/>
      <color indexed="8"/>
      <name val="Times New Roman"/>
      <family val="1"/>
      <charset val="204"/>
    </font>
    <font>
      <b/>
      <sz val="10"/>
      <color theme="1"/>
      <name val="Times New Roman"/>
      <family val="1"/>
      <charset val="204"/>
    </font>
    <font>
      <sz val="10"/>
      <name val="Times New Roman"/>
      <family val="1"/>
      <charset val="204"/>
    </font>
    <font>
      <sz val="8"/>
      <color theme="1"/>
      <name val="Times New Roman"/>
      <family val="1"/>
      <charset val="204"/>
    </font>
    <font>
      <sz val="10"/>
      <name val="Arial Cyr"/>
      <charset val="204"/>
    </font>
    <font>
      <sz val="10"/>
      <color rgb="FF000000"/>
      <name val="Times New Roman"/>
      <family val="1"/>
      <charset val="204"/>
    </font>
    <font>
      <sz val="10"/>
      <color rgb="FFFF0000"/>
      <name val="Times New Roman"/>
      <family val="1"/>
      <charset val="204"/>
    </font>
    <font>
      <b/>
      <sz val="10"/>
      <color indexed="8"/>
      <name val="Times New Roman"/>
      <family val="1"/>
      <charset val="204"/>
    </font>
    <font>
      <b/>
      <sz val="12"/>
      <name val="Times New Roman"/>
      <family val="1"/>
      <charset val="204"/>
    </font>
    <font>
      <sz val="12"/>
      <color theme="1"/>
      <name val="Calibri"/>
      <family val="2"/>
      <charset val="204"/>
      <scheme val="minor"/>
    </font>
    <font>
      <b/>
      <sz val="10"/>
      <color rgb="FFFF0000"/>
      <name val="Times New Roman"/>
      <family val="1"/>
      <charset val="204"/>
    </font>
    <font>
      <b/>
      <sz val="8"/>
      <color theme="1"/>
      <name val="Times New Roman"/>
      <family val="1"/>
      <charset val="204"/>
    </font>
    <font>
      <b/>
      <sz val="10"/>
      <name val="Times New Roman"/>
      <family val="1"/>
      <charset val="204"/>
    </font>
    <font>
      <sz val="12"/>
      <color rgb="FF000000"/>
      <name val="Times New Roman"/>
      <family val="1"/>
      <charset val="204"/>
    </font>
    <font>
      <b/>
      <sz val="12"/>
      <color rgb="FF000000"/>
      <name val="Times New Roman"/>
      <family val="1"/>
      <charset val="204"/>
    </font>
    <font>
      <sz val="11"/>
      <color rgb="FF000000"/>
      <name val="Times New Roman"/>
      <family val="1"/>
      <charset val="204"/>
    </font>
    <font>
      <b/>
      <sz val="11"/>
      <color rgb="FF000000"/>
      <name val="Times New Roman"/>
      <family val="1"/>
      <charset val="204"/>
    </font>
    <font>
      <b/>
      <sz val="14"/>
      <color indexed="8"/>
      <name val="Times New Roman"/>
      <family val="1"/>
      <charset val="204"/>
    </font>
    <font>
      <sz val="9"/>
      <name val="Times New Roman"/>
      <family val="1"/>
      <charset val="204"/>
    </font>
    <font>
      <sz val="11"/>
      <name val="Calibri"/>
      <family val="2"/>
      <charset val="204"/>
      <scheme val="minor"/>
    </font>
    <font>
      <b/>
      <i/>
      <sz val="11"/>
      <color theme="1"/>
      <name val="Times New Roman"/>
      <family val="1"/>
      <charset val="204"/>
    </font>
    <font>
      <sz val="9"/>
      <color theme="1"/>
      <name val="Times New Roman"/>
      <family val="1"/>
      <charset val="204"/>
    </font>
    <font>
      <vertAlign val="superscript"/>
      <sz val="11"/>
      <color theme="1"/>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
    <xf numFmtId="0" fontId="0" fillId="0" borderId="0"/>
    <xf numFmtId="0" fontId="7" fillId="0" borderId="0"/>
    <xf numFmtId="0" fontId="17" fillId="0" borderId="0"/>
    <xf numFmtId="0" fontId="17" fillId="0" borderId="0"/>
    <xf numFmtId="43" fontId="7" fillId="0" borderId="0" applyFont="0" applyFill="0" applyBorder="0" applyAlignment="0" applyProtection="0"/>
  </cellStyleXfs>
  <cellXfs count="648">
    <xf numFmtId="0" fontId="0" fillId="0" borderId="0" xfId="0"/>
    <xf numFmtId="0" fontId="0" fillId="0" borderId="0" xfId="0" applyFill="1"/>
    <xf numFmtId="164" fontId="4"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2" fontId="13"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0" xfId="0" applyFont="1"/>
    <xf numFmtId="0" fontId="2" fillId="0" borderId="0" xfId="0" applyFont="1" applyFill="1"/>
    <xf numFmtId="0" fontId="2" fillId="0" borderId="12"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vertical="center" wrapText="1"/>
    </xf>
    <xf numFmtId="4" fontId="15" fillId="0" borderId="1" xfId="0" applyNumberFormat="1" applyFont="1" applyFill="1" applyBorder="1" applyAlignment="1">
      <alignment horizontal="right" vertical="center"/>
    </xf>
    <xf numFmtId="164" fontId="15"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1" fillId="2" borderId="1" xfId="0" applyFont="1" applyFill="1" applyBorder="1" applyAlignment="1">
      <alignment horizontal="left" vertical="center" wrapText="1"/>
    </xf>
    <xf numFmtId="4" fontId="15" fillId="2" borderId="1" xfId="0" applyNumberFormat="1" applyFont="1" applyFill="1" applyBorder="1" applyAlignment="1">
      <alignment horizontal="right" vertical="center"/>
    </xf>
    <xf numFmtId="0" fontId="10" fillId="0" borderId="1" xfId="0" applyFont="1" applyBorder="1" applyAlignment="1">
      <alignment vertical="center" wrapText="1"/>
    </xf>
    <xf numFmtId="0" fontId="15" fillId="0" borderId="1" xfId="0"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 fontId="10" fillId="0" borderId="1" xfId="0" applyNumberFormat="1" applyFont="1" applyBorder="1" applyAlignment="1">
      <alignment horizontal="center" vertical="center" wrapText="1"/>
    </xf>
    <xf numFmtId="2" fontId="4" fillId="0" borderId="2" xfId="0"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164" fontId="4" fillId="0" borderId="2" xfId="0" applyNumberFormat="1" applyFont="1" applyFill="1" applyBorder="1" applyAlignment="1">
      <alignment horizontal="center" vertical="center" wrapText="1"/>
    </xf>
    <xf numFmtId="0" fontId="2" fillId="0" borderId="0" xfId="0" applyFont="1" applyAlignment="1">
      <alignment horizontal="right"/>
    </xf>
    <xf numFmtId="0" fontId="2" fillId="0" borderId="22" xfId="0" applyFont="1" applyBorder="1" applyAlignment="1">
      <alignment vertical="center" wrapText="1"/>
    </xf>
    <xf numFmtId="0" fontId="2" fillId="0" borderId="34" xfId="0" applyFont="1" applyBorder="1" applyAlignment="1">
      <alignment vertical="center" wrapText="1"/>
    </xf>
    <xf numFmtId="0" fontId="31" fillId="2" borderId="27" xfId="0" applyFont="1" applyFill="1" applyBorder="1" applyAlignment="1">
      <alignment horizontal="left" vertical="center" wrapText="1"/>
    </xf>
    <xf numFmtId="4" fontId="15" fillId="2" borderId="27" xfId="0" applyNumberFormat="1" applyFont="1" applyFill="1" applyBorder="1" applyAlignment="1">
      <alignment horizontal="right" vertical="center"/>
    </xf>
    <xf numFmtId="4" fontId="15" fillId="0" borderId="27" xfId="0" applyNumberFormat="1" applyFont="1" applyFill="1" applyBorder="1" applyAlignment="1">
      <alignment horizontal="right" vertical="center"/>
    </xf>
    <xf numFmtId="0" fontId="10" fillId="0" borderId="27" xfId="0" applyFont="1" applyBorder="1" applyAlignment="1">
      <alignment vertical="center" wrapText="1"/>
    </xf>
    <xf numFmtId="0" fontId="2" fillId="0" borderId="36" xfId="0" applyFont="1" applyBorder="1" applyAlignment="1">
      <alignment vertical="center" wrapText="1"/>
    </xf>
    <xf numFmtId="0" fontId="2" fillId="0" borderId="38" xfId="0" applyFont="1" applyBorder="1" applyAlignment="1">
      <alignment vertical="center" wrapText="1"/>
    </xf>
    <xf numFmtId="0" fontId="10" fillId="0" borderId="1" xfId="0" applyFont="1" applyBorder="1" applyAlignment="1">
      <alignment horizontal="left" vertical="top" wrapText="1"/>
    </xf>
    <xf numFmtId="4" fontId="10" fillId="0" borderId="1" xfId="0" applyNumberFormat="1" applyFont="1" applyBorder="1" applyAlignment="1">
      <alignment horizontal="center" vertical="top" wrapText="1"/>
    </xf>
    <xf numFmtId="0" fontId="2" fillId="0" borderId="36" xfId="0" applyFont="1" applyFill="1" applyBorder="1" applyAlignment="1">
      <alignment vertical="center" wrapText="1"/>
    </xf>
    <xf numFmtId="4" fontId="15" fillId="0" borderId="1" xfId="0" applyNumberFormat="1" applyFont="1" applyFill="1" applyBorder="1" applyAlignment="1">
      <alignment horizontal="center" vertical="center"/>
    </xf>
    <xf numFmtId="0" fontId="2" fillId="0" borderId="38" xfId="0" applyFont="1" applyFill="1" applyBorder="1" applyAlignment="1">
      <alignment vertical="center" wrapText="1"/>
    </xf>
    <xf numFmtId="4" fontId="15" fillId="0" borderId="5" xfId="0" applyNumberFormat="1" applyFont="1" applyFill="1" applyBorder="1" applyAlignment="1">
      <alignment horizontal="center" vertical="center"/>
    </xf>
    <xf numFmtId="4" fontId="10" fillId="0" borderId="5" xfId="0" applyNumberFormat="1" applyFont="1" applyFill="1" applyBorder="1" applyAlignment="1">
      <alignment horizontal="center" vertical="center" wrapText="1"/>
    </xf>
    <xf numFmtId="0" fontId="2" fillId="0" borderId="40" xfId="0" applyFont="1" applyFill="1" applyBorder="1" applyAlignment="1">
      <alignment vertical="center" wrapText="1"/>
    </xf>
    <xf numFmtId="0" fontId="14" fillId="0" borderId="32" xfId="0" applyFont="1" applyBorder="1" applyAlignment="1">
      <alignment horizontal="right"/>
    </xf>
    <xf numFmtId="4" fontId="25" fillId="0" borderId="29" xfId="0" applyNumberFormat="1" applyFont="1" applyFill="1" applyBorder="1" applyAlignment="1">
      <alignment horizontal="right"/>
    </xf>
    <xf numFmtId="0" fontId="2" fillId="0" borderId="29" xfId="0" applyFont="1" applyFill="1" applyBorder="1" applyAlignment="1">
      <alignment vertical="center" wrapText="1"/>
    </xf>
    <xf numFmtId="0" fontId="2" fillId="0" borderId="30" xfId="0" applyFont="1" applyFill="1" applyBorder="1" applyAlignment="1">
      <alignment vertical="center" wrapText="1"/>
    </xf>
    <xf numFmtId="0" fontId="10" fillId="0" borderId="0" xfId="0" applyFont="1" applyAlignment="1">
      <alignment horizontal="left"/>
    </xf>
    <xf numFmtId="0" fontId="4" fillId="3" borderId="2" xfId="0" applyFont="1" applyFill="1" applyBorder="1" applyAlignment="1">
      <alignment horizontal="center" vertical="center" wrapText="1"/>
    </xf>
    <xf numFmtId="0" fontId="4" fillId="3" borderId="3" xfId="0" applyFont="1" applyFill="1" applyBorder="1" applyAlignment="1">
      <alignment vertical="center" wrapText="1"/>
    </xf>
    <xf numFmtId="0" fontId="4" fillId="3" borderId="3" xfId="0" applyFont="1" applyFill="1" applyBorder="1" applyAlignment="1">
      <alignment horizontal="center" vertical="center" wrapText="1"/>
    </xf>
    <xf numFmtId="164" fontId="4" fillId="3" borderId="3" xfId="0" applyNumberFormat="1" applyFont="1" applyFill="1" applyBorder="1" applyAlignment="1">
      <alignment horizontal="center" vertical="center" wrapText="1"/>
    </xf>
    <xf numFmtId="0" fontId="5" fillId="3" borderId="0" xfId="0" applyFont="1" applyFill="1" applyAlignment="1">
      <alignment vertical="center"/>
    </xf>
    <xf numFmtId="2" fontId="2" fillId="3" borderId="1" xfId="0" applyNumberFormat="1" applyFont="1" applyFill="1" applyBorder="1"/>
    <xf numFmtId="0" fontId="1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Alignment="1">
      <alignment horizontal="center"/>
    </xf>
    <xf numFmtId="0" fontId="15" fillId="0" borderId="0" xfId="0" applyFont="1" applyFill="1" applyBorder="1" applyAlignment="1">
      <alignment vertical="top"/>
    </xf>
    <xf numFmtId="0" fontId="0" fillId="0" borderId="0" xfId="0" applyFill="1" applyBorder="1"/>
    <xf numFmtId="0" fontId="15" fillId="0" borderId="0" xfId="0" applyFont="1" applyFill="1" applyBorder="1" applyAlignment="1">
      <alignment vertical="center"/>
    </xf>
    <xf numFmtId="0" fontId="1" fillId="0" borderId="0" xfId="0" applyFont="1" applyFill="1"/>
    <xf numFmtId="0" fontId="10" fillId="0" borderId="0" xfId="0" applyFont="1" applyFill="1" applyAlignment="1">
      <alignment horizontal="center" vertical="center"/>
    </xf>
    <xf numFmtId="0" fontId="2"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0" fillId="0" borderId="1" xfId="0" applyFont="1" applyFill="1" applyBorder="1" applyAlignment="1">
      <alignment horizontal="left" vertical="top" wrapText="1"/>
    </xf>
    <xf numFmtId="0" fontId="15" fillId="0" borderId="1" xfId="0" applyFont="1" applyFill="1" applyBorder="1" applyAlignment="1">
      <alignment vertical="center" wrapText="1"/>
    </xf>
    <xf numFmtId="0" fontId="0" fillId="0" borderId="0" xfId="0" applyFill="1" applyAlignment="1">
      <alignment wrapText="1"/>
    </xf>
    <xf numFmtId="0" fontId="15" fillId="0" borderId="6" xfId="0" applyFont="1" applyFill="1" applyBorder="1" applyAlignment="1">
      <alignment horizontal="left" vertical="center" wrapText="1"/>
    </xf>
    <xf numFmtId="0" fontId="2" fillId="0" borderId="1" xfId="0" applyFont="1" applyBorder="1"/>
    <xf numFmtId="0" fontId="2" fillId="0" borderId="1" xfId="0" applyFont="1" applyBorder="1" applyAlignment="1">
      <alignment wrapText="1"/>
    </xf>
    <xf numFmtId="166" fontId="2" fillId="0" borderId="1" xfId="0" applyNumberFormat="1" applyFont="1" applyFill="1" applyBorder="1"/>
    <xf numFmtId="0" fontId="2" fillId="0" borderId="1" xfId="0" applyFont="1" applyBorder="1" applyAlignment="1">
      <alignment horizontal="center"/>
    </xf>
    <xf numFmtId="0" fontId="2" fillId="0" borderId="1" xfId="0" applyFont="1" applyBorder="1" applyAlignment="1">
      <alignment vertical="center" wrapText="1"/>
    </xf>
    <xf numFmtId="166" fontId="2" fillId="0" borderId="1" xfId="0" applyNumberFormat="1" applyFont="1" applyFill="1" applyBorder="1" applyAlignment="1">
      <alignment vertical="center" wrapText="1"/>
    </xf>
    <xf numFmtId="0" fontId="31" fillId="2" borderId="5" xfId="0" applyFont="1" applyFill="1" applyBorder="1" applyAlignment="1">
      <alignment horizontal="left" vertical="center" wrapText="1"/>
    </xf>
    <xf numFmtId="4" fontId="15" fillId="2" borderId="5" xfId="0" applyNumberFormat="1" applyFont="1" applyFill="1" applyBorder="1" applyAlignment="1">
      <alignment horizontal="right" vertical="center"/>
    </xf>
    <xf numFmtId="4" fontId="15" fillId="0" borderId="5" xfId="0" applyNumberFormat="1" applyFont="1" applyFill="1" applyBorder="1" applyAlignment="1">
      <alignment horizontal="right" vertical="center"/>
    </xf>
    <xf numFmtId="0" fontId="10" fillId="0" borderId="5" xfId="0" applyFont="1" applyBorder="1" applyAlignment="1">
      <alignment vertical="center" wrapText="1"/>
    </xf>
    <xf numFmtId="0" fontId="2" fillId="0" borderId="40" xfId="0" applyFont="1" applyBorder="1" applyAlignment="1">
      <alignment vertical="center" wrapText="1"/>
    </xf>
    <xf numFmtId="0" fontId="25" fillId="2" borderId="29" xfId="0" applyNumberFormat="1" applyFont="1" applyFill="1" applyBorder="1" applyAlignment="1">
      <alignment horizontal="left" vertical="center" wrapText="1"/>
    </xf>
    <xf numFmtId="4" fontId="25" fillId="0" borderId="29" xfId="0" applyNumberFormat="1" applyFont="1" applyFill="1" applyBorder="1" applyAlignment="1">
      <alignment horizontal="right" vertical="center"/>
    </xf>
    <xf numFmtId="0" fontId="11" fillId="0" borderId="29" xfId="0" applyFont="1" applyBorder="1" applyAlignment="1">
      <alignment vertical="center" wrapText="1"/>
    </xf>
    <xf numFmtId="0" fontId="24" fillId="0" borderId="30" xfId="0" applyFont="1" applyBorder="1" applyAlignment="1">
      <alignment vertical="center" wrapText="1"/>
    </xf>
    <xf numFmtId="0" fontId="2" fillId="0" borderId="43" xfId="0" applyFont="1" applyBorder="1" applyAlignment="1">
      <alignment vertical="center" wrapText="1"/>
    </xf>
    <xf numFmtId="4" fontId="10" fillId="0" borderId="5" xfId="0" applyNumberFormat="1" applyFont="1" applyBorder="1" applyAlignment="1">
      <alignment horizontal="center" vertical="top" wrapText="1"/>
    </xf>
    <xf numFmtId="4" fontId="10" fillId="0" borderId="2" xfId="0" applyNumberFormat="1" applyFont="1" applyBorder="1" applyAlignment="1">
      <alignment horizontal="center" vertical="center" wrapText="1"/>
    </xf>
    <xf numFmtId="4" fontId="10" fillId="0" borderId="5" xfId="0" applyNumberFormat="1" applyFont="1" applyBorder="1" applyAlignment="1">
      <alignment horizontal="center" wrapText="1"/>
    </xf>
    <xf numFmtId="4" fontId="10" fillId="0" borderId="6" xfId="0" applyNumberFormat="1" applyFont="1" applyBorder="1" applyAlignment="1">
      <alignment horizontal="center" vertical="top" wrapText="1"/>
    </xf>
    <xf numFmtId="4" fontId="15" fillId="0" borderId="1" xfId="0" applyNumberFormat="1" applyFont="1" applyFill="1" applyBorder="1" applyAlignment="1">
      <alignment horizontal="center" vertical="center" wrapText="1"/>
    </xf>
    <xf numFmtId="4" fontId="15" fillId="0" borderId="6" xfId="0" applyNumberFormat="1" applyFont="1" applyFill="1" applyBorder="1" applyAlignment="1">
      <alignment horizontal="center" vertical="center"/>
    </xf>
    <xf numFmtId="0" fontId="15" fillId="0" borderId="5" xfId="0" applyFont="1" applyFill="1" applyBorder="1" applyAlignment="1">
      <alignment horizontal="left" vertical="center" wrapText="1"/>
    </xf>
    <xf numFmtId="0" fontId="25" fillId="0" borderId="20" xfId="0" applyFont="1" applyFill="1" applyBorder="1" applyAlignment="1">
      <alignment horizontal="center" vertical="center" wrapText="1"/>
    </xf>
    <xf numFmtId="0" fontId="25" fillId="0" borderId="45" xfId="0" applyFont="1" applyFill="1" applyBorder="1" applyAlignment="1">
      <alignment horizontal="left" vertical="center"/>
    </xf>
    <xf numFmtId="4" fontId="25" fillId="0" borderId="46" xfId="0" applyNumberFormat="1" applyFont="1" applyFill="1" applyBorder="1" applyAlignment="1">
      <alignment horizontal="center" vertical="center"/>
    </xf>
    <xf numFmtId="0" fontId="11" fillId="0" borderId="46" xfId="0" applyFont="1" applyBorder="1"/>
    <xf numFmtId="0" fontId="2" fillId="0" borderId="6" xfId="0" applyFont="1" applyBorder="1" applyAlignment="1">
      <alignment horizontal="center" vertical="center"/>
    </xf>
    <xf numFmtId="0" fontId="2" fillId="0" borderId="6" xfId="0" applyFont="1" applyBorder="1" applyAlignment="1">
      <alignment wrapText="1"/>
    </xf>
    <xf numFmtId="0" fontId="2" fillId="0" borderId="1" xfId="0" applyFont="1" applyBorder="1" applyAlignment="1">
      <alignment horizontal="center" vertical="center"/>
    </xf>
    <xf numFmtId="0" fontId="25" fillId="0" borderId="18" xfId="0" applyFont="1" applyFill="1" applyBorder="1" applyAlignment="1">
      <alignment horizontal="center" vertical="center" wrapText="1"/>
    </xf>
    <xf numFmtId="0" fontId="25" fillId="0" borderId="25" xfId="0" applyFont="1" applyFill="1" applyBorder="1" applyAlignment="1">
      <alignment horizontal="left" vertical="center"/>
    </xf>
    <xf numFmtId="4" fontId="25" fillId="0" borderId="1" xfId="0" applyNumberFormat="1" applyFont="1" applyFill="1" applyBorder="1" applyAlignment="1">
      <alignment horizontal="center" vertical="center"/>
    </xf>
    <xf numFmtId="0" fontId="11" fillId="0" borderId="1" xfId="0" applyFont="1" applyBorder="1"/>
    <xf numFmtId="0" fontId="10"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xf>
    <xf numFmtId="0" fontId="10" fillId="0" borderId="0" xfId="0" applyFont="1" applyFill="1" applyAlignment="1">
      <alignment horizontal="center"/>
    </xf>
    <xf numFmtId="0" fontId="2" fillId="0" borderId="1" xfId="0" applyFont="1" applyBorder="1" applyAlignment="1">
      <alignment horizontal="center" vertical="center" wrapText="1"/>
    </xf>
    <xf numFmtId="0" fontId="2" fillId="4" borderId="0" xfId="0" applyFont="1" applyFill="1" applyAlignment="1">
      <alignment horizontal="center"/>
    </xf>
    <xf numFmtId="0" fontId="2" fillId="5" borderId="0" xfId="0" applyFont="1" applyFill="1" applyAlignment="1">
      <alignment horizont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43" fontId="2" fillId="0" borderId="1" xfId="4" applyFont="1" applyFill="1" applyBorder="1" applyAlignment="1">
      <alignment horizontal="center" vertical="center"/>
    </xf>
    <xf numFmtId="0" fontId="5" fillId="0" borderId="1"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Border="1"/>
    <xf numFmtId="0" fontId="10" fillId="0" borderId="0" xfId="0" applyFont="1" applyFill="1" applyAlignment="1"/>
    <xf numFmtId="0" fontId="15"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10" fillId="0" borderId="2" xfId="0" applyFont="1" applyFill="1" applyBorder="1" applyAlignment="1">
      <alignment horizontal="center" vertical="center"/>
    </xf>
    <xf numFmtId="0" fontId="34" fillId="0" borderId="2" xfId="0" applyFont="1" applyFill="1" applyBorder="1" applyAlignment="1">
      <alignment horizontal="center" vertical="center"/>
    </xf>
    <xf numFmtId="43" fontId="2" fillId="0" borderId="2" xfId="4" applyFont="1" applyFill="1" applyBorder="1" applyAlignment="1">
      <alignment horizontal="center" vertical="center"/>
    </xf>
    <xf numFmtId="0" fontId="10" fillId="0" borderId="1" xfId="0" applyFont="1" applyFill="1" applyBorder="1" applyAlignment="1"/>
    <xf numFmtId="2" fontId="10" fillId="0" borderId="1" xfId="0" applyNumberFormat="1" applyFont="1" applyFill="1" applyBorder="1" applyAlignment="1"/>
    <xf numFmtId="0" fontId="2" fillId="0" borderId="3" xfId="0" applyFont="1" applyFill="1" applyBorder="1" applyAlignment="1">
      <alignment horizontal="center" vertical="center"/>
    </xf>
    <xf numFmtId="0" fontId="15" fillId="0" borderId="3" xfId="0" applyFont="1" applyFill="1" applyBorder="1" applyAlignment="1">
      <alignment vertical="center" wrapText="1"/>
    </xf>
    <xf numFmtId="0" fontId="10" fillId="0" borderId="4" xfId="0" applyFont="1" applyFill="1" applyBorder="1" applyAlignment="1"/>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15" fillId="3" borderId="3" xfId="0" applyFont="1" applyFill="1" applyBorder="1" applyAlignment="1">
      <alignment vertical="center" wrapText="1"/>
    </xf>
    <xf numFmtId="0" fontId="10" fillId="3" borderId="4" xfId="0" applyFont="1" applyFill="1" applyBorder="1" applyAlignment="1"/>
    <xf numFmtId="4" fontId="10" fillId="0" borderId="1" xfId="0" applyNumberFormat="1" applyFont="1" applyFill="1" applyBorder="1" applyAlignment="1">
      <alignment horizontal="center" vertical="top"/>
    </xf>
    <xf numFmtId="2" fontId="10" fillId="3" borderId="4" xfId="0" applyNumberFormat="1" applyFont="1" applyFill="1" applyBorder="1" applyAlignment="1"/>
    <xf numFmtId="0" fontId="13" fillId="3" borderId="3" xfId="0" applyFont="1" applyFill="1" applyBorder="1" applyAlignment="1">
      <alignment horizontal="center" vertical="center" wrapText="1"/>
    </xf>
    <xf numFmtId="2" fontId="10" fillId="0" borderId="0" xfId="0" applyNumberFormat="1" applyFont="1" applyFill="1" applyAlignment="1"/>
    <xf numFmtId="0" fontId="15" fillId="0" borderId="1"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2" fillId="0" borderId="1" xfId="0" applyFont="1" applyFill="1" applyBorder="1" applyAlignment="1">
      <alignment horizontal="center" vertical="center"/>
    </xf>
    <xf numFmtId="0" fontId="10" fillId="4" borderId="1" xfId="0" applyFont="1" applyFill="1" applyBorder="1" applyAlignment="1">
      <alignment horizontal="center" vertical="center"/>
    </xf>
    <xf numFmtId="0" fontId="2" fillId="0" borderId="17" xfId="0" applyFont="1" applyBorder="1" applyAlignment="1">
      <alignment horizontal="center" vertical="center" wrapText="1"/>
    </xf>
    <xf numFmtId="0" fontId="10" fillId="0" borderId="37" xfId="0" applyFont="1" applyBorder="1" applyAlignment="1">
      <alignment horizontal="center" vertical="center" wrapText="1"/>
    </xf>
    <xf numFmtId="0" fontId="0" fillId="6" borderId="0" xfId="0" applyFill="1"/>
    <xf numFmtId="0" fontId="1" fillId="6" borderId="0" xfId="0" applyFont="1" applyFill="1"/>
    <xf numFmtId="0" fontId="10" fillId="6" borderId="0" xfId="0" applyFont="1" applyFill="1" applyAlignment="1">
      <alignment horizontal="center" vertical="center"/>
    </xf>
    <xf numFmtId="0" fontId="10" fillId="6" borderId="0" xfId="0" applyFont="1" applyFill="1" applyAlignment="1">
      <alignment horizontal="center" vertical="center" wrapText="1"/>
    </xf>
    <xf numFmtId="0" fontId="2" fillId="6" borderId="1" xfId="0" applyFont="1" applyFill="1" applyBorder="1" applyAlignment="1">
      <alignment horizontal="center" vertical="center" wrapText="1"/>
    </xf>
    <xf numFmtId="0" fontId="12" fillId="6" borderId="1" xfId="0" applyFont="1" applyFill="1" applyBorder="1" applyAlignment="1">
      <alignment horizontal="center" vertical="top"/>
    </xf>
    <xf numFmtId="0" fontId="10" fillId="6" borderId="1" xfId="0" applyFont="1" applyFill="1" applyBorder="1" applyAlignment="1">
      <alignment horizontal="center" vertical="top"/>
    </xf>
    <xf numFmtId="0" fontId="10" fillId="6" borderId="1" xfId="0" applyFont="1" applyFill="1" applyBorder="1" applyAlignment="1">
      <alignment horizontal="center" vertical="center"/>
    </xf>
    <xf numFmtId="0" fontId="10" fillId="6" borderId="1" xfId="0" applyFont="1" applyFill="1" applyBorder="1" applyAlignment="1">
      <alignment horizontal="center" vertical="center" wrapText="1"/>
    </xf>
    <xf numFmtId="0" fontId="10" fillId="6" borderId="1" xfId="0" applyFont="1" applyFill="1" applyBorder="1" applyAlignment="1">
      <alignment horizontal="left" vertical="center" wrapText="1"/>
    </xf>
    <xf numFmtId="0" fontId="10" fillId="6" borderId="5" xfId="0" applyFont="1" applyFill="1" applyBorder="1" applyAlignment="1">
      <alignment horizontal="center" vertical="center" wrapText="1"/>
    </xf>
    <xf numFmtId="49" fontId="10" fillId="6" borderId="1" xfId="0" applyNumberFormat="1" applyFont="1" applyFill="1" applyBorder="1" applyAlignment="1">
      <alignment horizontal="center" vertical="center" wrapText="1"/>
    </xf>
    <xf numFmtId="0" fontId="14" fillId="6" borderId="1" xfId="0" applyFont="1" applyFill="1" applyBorder="1" applyAlignment="1">
      <alignment horizontal="center" vertical="center" wrapText="1"/>
    </xf>
    <xf numFmtId="0" fontId="13" fillId="6" borderId="5" xfId="0" applyFont="1" applyFill="1" applyBorder="1" applyAlignment="1">
      <alignment vertical="center" wrapText="1"/>
    </xf>
    <xf numFmtId="0" fontId="13" fillId="6" borderId="1" xfId="0" applyFont="1" applyFill="1" applyBorder="1" applyAlignment="1">
      <alignment horizontal="left" vertical="center" wrapText="1"/>
    </xf>
    <xf numFmtId="0" fontId="15" fillId="6" borderId="5" xfId="0" applyFont="1" applyFill="1" applyBorder="1" applyAlignment="1">
      <alignment vertical="center" wrapText="1"/>
    </xf>
    <xf numFmtId="0" fontId="13" fillId="6" borderId="5" xfId="0" applyFont="1" applyFill="1" applyBorder="1" applyAlignment="1">
      <alignment horizontal="center" vertical="center" wrapText="1"/>
    </xf>
    <xf numFmtId="0" fontId="10" fillId="6" borderId="1" xfId="0" applyFont="1" applyFill="1" applyBorder="1" applyAlignment="1">
      <alignment vertical="center" wrapText="1"/>
    </xf>
    <xf numFmtId="0" fontId="13" fillId="6" borderId="5" xfId="0" applyFont="1" applyFill="1" applyBorder="1" applyAlignment="1">
      <alignment horizontal="left" vertical="center" wrapText="1"/>
    </xf>
    <xf numFmtId="0" fontId="10" fillId="6" borderId="6" xfId="0" applyFont="1" applyFill="1" applyBorder="1" applyAlignment="1">
      <alignment vertical="center" wrapText="1"/>
    </xf>
    <xf numFmtId="49" fontId="10" fillId="6" borderId="5" xfId="0" applyNumberFormat="1" applyFont="1" applyFill="1" applyBorder="1" applyAlignment="1">
      <alignment horizontal="center" vertical="center" wrapText="1"/>
    </xf>
    <xf numFmtId="49" fontId="10" fillId="6" borderId="5" xfId="0" applyNumberFormat="1" applyFont="1" applyFill="1" applyBorder="1" applyAlignment="1">
      <alignment horizontal="center" vertical="center"/>
    </xf>
    <xf numFmtId="49" fontId="10" fillId="6" borderId="1" xfId="0" applyNumberFormat="1" applyFont="1" applyFill="1" applyBorder="1" applyAlignment="1">
      <alignment horizontal="center" vertical="center"/>
    </xf>
    <xf numFmtId="49" fontId="10" fillId="6" borderId="4" xfId="0" applyNumberFormat="1" applyFont="1" applyFill="1" applyBorder="1" applyAlignment="1">
      <alignment horizontal="center" vertical="center"/>
    </xf>
    <xf numFmtId="0" fontId="10" fillId="6" borderId="0" xfId="0" applyFont="1" applyFill="1" applyAlignment="1">
      <alignment vertical="center" wrapText="1"/>
    </xf>
    <xf numFmtId="0" fontId="10" fillId="6" borderId="7" xfId="0" applyFont="1" applyFill="1" applyBorder="1" applyAlignment="1">
      <alignment horizontal="center" vertical="center" wrapText="1"/>
    </xf>
    <xf numFmtId="0" fontId="10" fillId="6" borderId="5" xfId="0" applyFont="1" applyFill="1" applyBorder="1" applyAlignment="1">
      <alignment horizontal="center" vertical="center"/>
    </xf>
    <xf numFmtId="0" fontId="15" fillId="6" borderId="1" xfId="0" applyFont="1" applyFill="1" applyBorder="1" applyAlignment="1">
      <alignment horizontal="left" vertical="center" wrapText="1"/>
    </xf>
    <xf numFmtId="14" fontId="10" fillId="6" borderId="1" xfId="0" applyNumberFormat="1" applyFont="1" applyFill="1" applyBorder="1" applyAlignment="1">
      <alignment horizontal="center" vertical="center" wrapText="1"/>
    </xf>
    <xf numFmtId="0" fontId="10" fillId="6" borderId="5" xfId="0" applyFont="1" applyFill="1" applyBorder="1" applyAlignment="1">
      <alignment horizontal="left" vertical="center" wrapText="1"/>
    </xf>
    <xf numFmtId="0" fontId="13" fillId="6" borderId="41" xfId="0" applyFont="1" applyFill="1" applyBorder="1" applyAlignment="1">
      <alignment horizontal="left" vertical="center" wrapText="1"/>
    </xf>
    <xf numFmtId="0" fontId="10" fillId="6" borderId="8" xfId="0" applyFont="1" applyFill="1" applyBorder="1" applyAlignment="1">
      <alignment horizontal="center" vertical="center"/>
    </xf>
    <xf numFmtId="0" fontId="13" fillId="6" borderId="6" xfId="0" applyFont="1" applyFill="1" applyBorder="1" applyAlignment="1">
      <alignment horizontal="left" vertical="center" wrapText="1"/>
    </xf>
    <xf numFmtId="49" fontId="10" fillId="6" borderId="1" xfId="0" applyNumberFormat="1" applyFont="1" applyFill="1" applyBorder="1" applyAlignment="1">
      <alignment vertical="center" wrapText="1"/>
    </xf>
    <xf numFmtId="0" fontId="13" fillId="6" borderId="1" xfId="0" applyFont="1" applyFill="1" applyBorder="1" applyAlignment="1">
      <alignment vertical="center" wrapText="1"/>
    </xf>
    <xf numFmtId="0" fontId="10" fillId="6" borderId="5" xfId="0" applyNumberFormat="1" applyFont="1" applyFill="1" applyBorder="1" applyAlignment="1">
      <alignment vertical="center" wrapText="1"/>
    </xf>
    <xf numFmtId="0" fontId="10" fillId="6" borderId="1" xfId="0" applyNumberFormat="1" applyFont="1" applyFill="1" applyBorder="1" applyAlignment="1">
      <alignment vertical="center" wrapText="1"/>
    </xf>
    <xf numFmtId="0" fontId="10" fillId="6" borderId="6" xfId="0" applyNumberFormat="1" applyFont="1" applyFill="1" applyBorder="1" applyAlignment="1">
      <alignment vertical="center" wrapText="1"/>
    </xf>
    <xf numFmtId="0" fontId="10" fillId="6" borderId="6" xfId="0" applyFont="1" applyFill="1" applyBorder="1" applyAlignment="1">
      <alignment horizontal="center" vertical="center"/>
    </xf>
    <xf numFmtId="49" fontId="10" fillId="6" borderId="5" xfId="0" applyNumberFormat="1" applyFont="1" applyFill="1" applyBorder="1" applyAlignment="1">
      <alignment vertical="center" wrapText="1"/>
    </xf>
    <xf numFmtId="0" fontId="10" fillId="6" borderId="5" xfId="0" applyFont="1" applyFill="1" applyBorder="1" applyAlignment="1">
      <alignment vertical="center" wrapText="1"/>
    </xf>
    <xf numFmtId="0" fontId="10" fillId="6" borderId="0" xfId="0" applyFont="1" applyFill="1" applyAlignment="1">
      <alignment horizontal="left" vertical="center" wrapText="1"/>
    </xf>
    <xf numFmtId="0" fontId="10" fillId="6" borderId="1" xfId="0" applyFont="1" applyFill="1" applyBorder="1" applyAlignment="1">
      <alignment horizontal="left" vertical="top" wrapText="1"/>
    </xf>
    <xf numFmtId="0" fontId="15" fillId="6" borderId="1" xfId="0" applyFont="1" applyFill="1" applyBorder="1" applyAlignment="1">
      <alignment vertical="center" wrapText="1"/>
    </xf>
    <xf numFmtId="0" fontId="13" fillId="6" borderId="1" xfId="1" applyFont="1" applyFill="1" applyBorder="1" applyAlignment="1">
      <alignment horizontal="left" vertical="center" wrapText="1"/>
    </xf>
    <xf numFmtId="0" fontId="5" fillId="6" borderId="1" xfId="0" applyFont="1" applyFill="1" applyBorder="1" applyAlignment="1">
      <alignment horizontal="center" vertical="top" wrapText="1"/>
    </xf>
    <xf numFmtId="0" fontId="10" fillId="6" borderId="2" xfId="0" applyFont="1" applyFill="1" applyBorder="1" applyAlignment="1">
      <alignment horizontal="center" vertical="center" wrapText="1"/>
    </xf>
    <xf numFmtId="0" fontId="0" fillId="6" borderId="0" xfId="0" applyFill="1" applyAlignment="1">
      <alignment wrapText="1"/>
    </xf>
    <xf numFmtId="0" fontId="13"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49" fontId="10" fillId="6" borderId="1" xfId="0" applyNumberFormat="1" applyFont="1" applyFill="1" applyBorder="1" applyAlignment="1" applyProtection="1">
      <alignment horizontal="left" vertical="center" wrapText="1"/>
      <protection locked="0"/>
    </xf>
    <xf numFmtId="0" fontId="2" fillId="6" borderId="1" xfId="0" applyFont="1" applyFill="1" applyBorder="1" applyAlignment="1" applyProtection="1">
      <alignment vertical="top" wrapText="1"/>
      <protection locked="0"/>
    </xf>
    <xf numFmtId="0" fontId="12" fillId="6" borderId="1" xfId="0" applyFont="1" applyFill="1" applyBorder="1" applyAlignment="1">
      <alignment vertical="top" wrapText="1"/>
    </xf>
    <xf numFmtId="0" fontId="10" fillId="6" borderId="6" xfId="0" applyFont="1" applyFill="1" applyBorder="1" applyAlignment="1">
      <alignment horizontal="center" vertical="center" wrapText="1"/>
    </xf>
    <xf numFmtId="0" fontId="10" fillId="6" borderId="2" xfId="0" applyFont="1" applyFill="1" applyBorder="1" applyAlignment="1">
      <alignment vertical="top" wrapText="1"/>
    </xf>
    <xf numFmtId="0" fontId="10" fillId="6" borderId="1" xfId="0" applyFont="1" applyFill="1" applyBorder="1" applyAlignment="1">
      <alignment vertical="top" wrapText="1"/>
    </xf>
    <xf numFmtId="0" fontId="10" fillId="6" borderId="7" xfId="0" applyFont="1" applyFill="1" applyBorder="1" applyAlignment="1">
      <alignment horizontal="center" vertical="center"/>
    </xf>
    <xf numFmtId="0" fontId="13" fillId="6" borderId="13" xfId="0" applyFont="1" applyFill="1" applyBorder="1" applyAlignment="1">
      <alignment horizontal="left" vertical="center" wrapText="1"/>
    </xf>
    <xf numFmtId="0" fontId="18" fillId="6" borderId="1" xfId="0" applyFont="1" applyFill="1" applyBorder="1" applyAlignment="1">
      <alignment horizontal="left" vertical="center" wrapText="1"/>
    </xf>
    <xf numFmtId="0" fontId="15" fillId="6" borderId="5"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0" fillId="6" borderId="1" xfId="0" applyFont="1" applyFill="1" applyBorder="1" applyAlignment="1">
      <alignment vertical="center"/>
    </xf>
    <xf numFmtId="0" fontId="10" fillId="6" borderId="6" xfId="0" applyFont="1" applyFill="1" applyBorder="1" applyAlignment="1">
      <alignment vertical="center"/>
    </xf>
    <xf numFmtId="0" fontId="13" fillId="6" borderId="13" xfId="0" applyFont="1" applyFill="1" applyBorder="1" applyAlignment="1">
      <alignment vertical="center" wrapText="1"/>
    </xf>
    <xf numFmtId="0" fontId="13" fillId="6" borderId="1" xfId="0" applyFont="1" applyFill="1" applyBorder="1" applyAlignment="1">
      <alignment wrapText="1"/>
    </xf>
    <xf numFmtId="0" fontId="13" fillId="6" borderId="1" xfId="0" applyFont="1" applyFill="1" applyBorder="1" applyAlignment="1">
      <alignment horizontal="left" vertical="top" wrapText="1"/>
    </xf>
    <xf numFmtId="49" fontId="10" fillId="6" borderId="1" xfId="0" applyNumberFormat="1" applyFont="1" applyFill="1" applyBorder="1" applyAlignment="1">
      <alignment horizontal="left" vertical="center" wrapText="1"/>
    </xf>
    <xf numFmtId="49" fontId="15" fillId="6" borderId="1" xfId="0" applyNumberFormat="1" applyFont="1" applyFill="1" applyBorder="1" applyAlignment="1">
      <alignment horizontal="center" vertical="center" wrapText="1"/>
    </xf>
    <xf numFmtId="0" fontId="10" fillId="6" borderId="0" xfId="0" applyFont="1" applyFill="1" applyAlignment="1">
      <alignment horizontal="justify" vertical="center"/>
    </xf>
    <xf numFmtId="0" fontId="13" fillId="6" borderId="7" xfId="0" applyFont="1" applyFill="1" applyBorder="1" applyAlignment="1">
      <alignment vertical="center" wrapText="1"/>
    </xf>
    <xf numFmtId="0" fontId="10" fillId="6" borderId="4" xfId="0" applyFont="1" applyFill="1" applyBorder="1" applyAlignment="1">
      <alignment horizontal="center" vertical="center"/>
    </xf>
    <xf numFmtId="49" fontId="2" fillId="6" borderId="1" xfId="0" applyNumberFormat="1" applyFont="1" applyFill="1" applyBorder="1" applyAlignment="1">
      <alignment horizontal="center" vertical="center" wrapText="1"/>
    </xf>
    <xf numFmtId="0" fontId="2" fillId="6" borderId="1" xfId="0" applyFont="1" applyFill="1" applyBorder="1" applyAlignment="1">
      <alignment horizontal="center"/>
    </xf>
    <xf numFmtId="0" fontId="6" fillId="6" borderId="1" xfId="0" applyFont="1" applyFill="1" applyBorder="1" applyAlignment="1">
      <alignment horizontal="center" vertical="center" wrapText="1"/>
    </xf>
    <xf numFmtId="0" fontId="10" fillId="6" borderId="4" xfId="0" applyFont="1" applyFill="1" applyBorder="1" applyAlignment="1">
      <alignment horizontal="center" vertical="center" wrapText="1"/>
    </xf>
    <xf numFmtId="14" fontId="10" fillId="6" borderId="2" xfId="0" applyNumberFormat="1" applyFont="1" applyFill="1" applyBorder="1" applyAlignment="1">
      <alignment horizontal="center" vertical="center" wrapText="1"/>
    </xf>
    <xf numFmtId="0" fontId="14" fillId="6" borderId="1" xfId="0" applyFont="1" applyFill="1" applyBorder="1" applyAlignment="1">
      <alignment horizontal="left" vertical="center" wrapText="1"/>
    </xf>
    <xf numFmtId="0" fontId="10" fillId="6" borderId="1" xfId="0" applyFont="1" applyFill="1" applyBorder="1" applyAlignment="1">
      <alignment horizontal="center" vertical="top" wrapText="1"/>
    </xf>
    <xf numFmtId="0" fontId="13" fillId="6" borderId="6" xfId="0" applyFont="1" applyFill="1" applyBorder="1" applyAlignment="1">
      <alignment horizontal="left" vertical="top" wrapText="1"/>
    </xf>
    <xf numFmtId="0" fontId="13" fillId="6" borderId="6" xfId="0" applyFont="1" applyFill="1" applyBorder="1" applyAlignment="1">
      <alignment horizontal="center" vertical="center" wrapText="1"/>
    </xf>
    <xf numFmtId="0" fontId="15" fillId="6" borderId="6"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20" fillId="6" borderId="6" xfId="0" applyFont="1" applyFill="1" applyBorder="1" applyAlignment="1">
      <alignment horizontal="left" vertical="center" wrapText="1"/>
    </xf>
    <xf numFmtId="0" fontId="18" fillId="6" borderId="0" xfId="0" applyFont="1" applyFill="1" applyAlignment="1">
      <alignment vertical="center" wrapText="1"/>
    </xf>
    <xf numFmtId="0" fontId="11" fillId="6" borderId="1" xfId="0" applyFont="1" applyFill="1" applyBorder="1" applyAlignment="1">
      <alignment horizontal="center" vertical="center"/>
    </xf>
    <xf numFmtId="0" fontId="14" fillId="6" borderId="1" xfId="0" applyFont="1" applyFill="1" applyBorder="1" applyAlignment="1">
      <alignment vertical="center" wrapText="1"/>
    </xf>
    <xf numFmtId="0" fontId="10" fillId="6" borderId="1" xfId="0" applyFont="1" applyFill="1" applyBorder="1" applyAlignment="1">
      <alignment wrapText="1"/>
    </xf>
    <xf numFmtId="0" fontId="5" fillId="6" borderId="1" xfId="0" applyFont="1" applyFill="1" applyBorder="1" applyAlignment="1">
      <alignment horizontal="center" vertical="center" wrapText="1"/>
    </xf>
    <xf numFmtId="0" fontId="0" fillId="6" borderId="1" xfId="0" applyFill="1" applyBorder="1"/>
    <xf numFmtId="0" fontId="32" fillId="6" borderId="1" xfId="0" applyFont="1" applyFill="1" applyBorder="1"/>
    <xf numFmtId="0" fontId="15" fillId="6" borderId="1" xfId="0" applyFont="1" applyFill="1" applyBorder="1" applyAlignment="1">
      <alignment horizontal="center" vertical="center"/>
    </xf>
    <xf numFmtId="0" fontId="0" fillId="6" borderId="0" xfId="0" applyFill="1" applyBorder="1"/>
    <xf numFmtId="0" fontId="1" fillId="6" borderId="0" xfId="0" applyFont="1" applyFill="1" applyBorder="1"/>
    <xf numFmtId="0" fontId="10" fillId="6" borderId="0" xfId="0" applyFont="1" applyFill="1" applyBorder="1" applyAlignment="1">
      <alignment horizontal="center" vertical="center"/>
    </xf>
    <xf numFmtId="0" fontId="10" fillId="6" borderId="0" xfId="0" applyFont="1" applyFill="1" applyBorder="1" applyAlignment="1">
      <alignment horizontal="center" vertical="center" wrapText="1"/>
    </xf>
    <xf numFmtId="0" fontId="8" fillId="6" borderId="0" xfId="0" applyFont="1" applyFill="1"/>
    <xf numFmtId="4" fontId="0" fillId="6" borderId="0" xfId="0" applyNumberFormat="1" applyFill="1" applyAlignment="1">
      <alignment horizontal="right"/>
    </xf>
    <xf numFmtId="49" fontId="22" fillId="6" borderId="0" xfId="0" applyNumberFormat="1" applyFont="1" applyFill="1" applyAlignment="1">
      <alignment horizontal="center" wrapText="1"/>
    </xf>
    <xf numFmtId="4" fontId="22" fillId="6" borderId="0" xfId="0" applyNumberFormat="1" applyFont="1" applyFill="1" applyAlignment="1">
      <alignment horizontal="center" wrapText="1"/>
    </xf>
    <xf numFmtId="4" fontId="10" fillId="6" borderId="1" xfId="0" applyNumberFormat="1" applyFont="1" applyFill="1" applyBorder="1" applyAlignment="1">
      <alignment horizontal="center" vertical="center" wrapText="1"/>
    </xf>
    <xf numFmtId="4" fontId="0" fillId="6" borderId="0" xfId="0" applyNumberFormat="1" applyFill="1"/>
    <xf numFmtId="0" fontId="12"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2" fillId="6" borderId="1" xfId="0" applyFont="1" applyFill="1" applyBorder="1" applyAlignment="1">
      <alignment horizontal="center" vertical="center"/>
    </xf>
    <xf numFmtId="49" fontId="12" fillId="6" borderId="1" xfId="0" applyNumberFormat="1" applyFont="1" applyFill="1" applyBorder="1" applyAlignment="1">
      <alignment horizontal="center" vertical="center"/>
    </xf>
    <xf numFmtId="0" fontId="14" fillId="6" borderId="1" xfId="0" applyFont="1" applyFill="1" applyBorder="1" applyAlignment="1">
      <alignment horizontal="center" vertical="center"/>
    </xf>
    <xf numFmtId="49" fontId="16" fillId="6" borderId="1" xfId="0" applyNumberFormat="1" applyFont="1" applyFill="1" applyBorder="1" applyAlignment="1">
      <alignment horizontal="center" vertical="center"/>
    </xf>
    <xf numFmtId="4" fontId="14" fillId="6" borderId="1" xfId="0" applyNumberFormat="1" applyFont="1" applyFill="1" applyBorder="1" applyAlignment="1">
      <alignment horizontal="center" vertical="center"/>
    </xf>
    <xf numFmtId="0" fontId="19" fillId="6"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49" fontId="24" fillId="6" borderId="1" xfId="0" applyNumberFormat="1" applyFont="1" applyFill="1" applyBorder="1" applyAlignment="1">
      <alignment horizontal="center" vertical="center"/>
    </xf>
    <xf numFmtId="0" fontId="9" fillId="6" borderId="1" xfId="0" applyFont="1" applyFill="1" applyBorder="1" applyAlignment="1">
      <alignment horizontal="center" vertical="center"/>
    </xf>
    <xf numFmtId="4" fontId="25" fillId="6" borderId="1" xfId="0" applyNumberFormat="1" applyFont="1" applyFill="1" applyBorder="1" applyAlignment="1">
      <alignment horizontal="center" vertical="center"/>
    </xf>
    <xf numFmtId="4" fontId="14" fillId="6" borderId="1" xfId="0" applyNumberFormat="1" applyFont="1" applyFill="1" applyBorder="1" applyAlignment="1">
      <alignment horizontal="center" vertical="center" wrapText="1"/>
    </xf>
    <xf numFmtId="49" fontId="14" fillId="6" borderId="1" xfId="0" applyNumberFormat="1" applyFont="1" applyFill="1" applyBorder="1" applyAlignment="1">
      <alignment horizontal="center" vertical="center"/>
    </xf>
    <xf numFmtId="4" fontId="10" fillId="6" borderId="1" xfId="0" applyNumberFormat="1" applyFont="1" applyFill="1" applyBorder="1" applyAlignment="1">
      <alignment horizontal="center" vertical="center"/>
    </xf>
    <xf numFmtId="4" fontId="25" fillId="6" borderId="1" xfId="0" applyNumberFormat="1" applyFont="1" applyFill="1" applyBorder="1" applyAlignment="1">
      <alignment horizontal="center" vertical="center" wrapText="1"/>
    </xf>
    <xf numFmtId="4" fontId="15" fillId="6" borderId="1" xfId="0" applyNumberFormat="1" applyFont="1" applyFill="1" applyBorder="1" applyAlignment="1">
      <alignment horizontal="center" vertical="center"/>
    </xf>
    <xf numFmtId="4" fontId="15" fillId="6" borderId="1" xfId="0" applyNumberFormat="1" applyFont="1" applyFill="1" applyBorder="1" applyAlignment="1">
      <alignment horizontal="center" vertical="center" wrapText="1"/>
    </xf>
    <xf numFmtId="0" fontId="14" fillId="6" borderId="1" xfId="0" applyFont="1" applyFill="1" applyBorder="1" applyAlignment="1">
      <alignment horizontal="center" vertical="top" wrapText="1"/>
    </xf>
    <xf numFmtId="4" fontId="15" fillId="6" borderId="1" xfId="3" applyNumberFormat="1" applyFont="1" applyFill="1" applyBorder="1" applyAlignment="1">
      <alignment horizontal="center" vertical="center"/>
    </xf>
    <xf numFmtId="4" fontId="15" fillId="6" borderId="1" xfId="3" applyNumberFormat="1" applyFont="1" applyFill="1" applyBorder="1" applyAlignment="1">
      <alignment horizontal="center" vertical="center" wrapText="1"/>
    </xf>
    <xf numFmtId="49" fontId="14" fillId="6" borderId="1" xfId="0" applyNumberFormat="1" applyFont="1" applyFill="1" applyBorder="1" applyAlignment="1">
      <alignment horizontal="center" vertical="center" wrapText="1"/>
    </xf>
    <xf numFmtId="0" fontId="14" fillId="6" borderId="6" xfId="0" applyFont="1" applyFill="1" applyBorder="1" applyAlignment="1">
      <alignment horizontal="center" vertical="center" wrapText="1"/>
    </xf>
    <xf numFmtId="49" fontId="14" fillId="6" borderId="6" xfId="0" applyNumberFormat="1" applyFont="1" applyFill="1" applyBorder="1" applyAlignment="1">
      <alignment horizontal="center" vertical="center" wrapText="1"/>
    </xf>
    <xf numFmtId="49" fontId="14" fillId="6" borderId="6" xfId="0" applyNumberFormat="1" applyFont="1" applyFill="1" applyBorder="1" applyAlignment="1">
      <alignment horizontal="center" vertical="center"/>
    </xf>
    <xf numFmtId="49" fontId="24" fillId="6" borderId="6" xfId="0" applyNumberFormat="1" applyFont="1" applyFill="1" applyBorder="1" applyAlignment="1">
      <alignment horizontal="center" vertical="center"/>
    </xf>
    <xf numFmtId="4" fontId="14" fillId="6" borderId="6" xfId="0" applyNumberFormat="1" applyFont="1" applyFill="1" applyBorder="1" applyAlignment="1">
      <alignment horizontal="center" vertical="center"/>
    </xf>
    <xf numFmtId="4" fontId="25" fillId="6" borderId="6" xfId="0" applyNumberFormat="1" applyFont="1" applyFill="1" applyBorder="1" applyAlignment="1">
      <alignment horizontal="center" vertical="center"/>
    </xf>
    <xf numFmtId="0" fontId="14" fillId="6" borderId="7" xfId="0" applyFont="1" applyFill="1" applyBorder="1" applyAlignment="1">
      <alignment horizontal="center" vertical="center" wrapText="1"/>
    </xf>
    <xf numFmtId="49" fontId="14" fillId="6" borderId="7" xfId="0" applyNumberFormat="1" applyFont="1" applyFill="1" applyBorder="1" applyAlignment="1">
      <alignment horizontal="center" vertical="center" wrapText="1"/>
    </xf>
    <xf numFmtId="49" fontId="14" fillId="6" borderId="5" xfId="0" applyNumberFormat="1" applyFont="1" applyFill="1" applyBorder="1" applyAlignment="1">
      <alignment horizontal="center" vertical="center"/>
    </xf>
    <xf numFmtId="49" fontId="24" fillId="6" borderId="5" xfId="0" applyNumberFormat="1" applyFont="1" applyFill="1" applyBorder="1" applyAlignment="1">
      <alignment horizontal="center" vertical="center"/>
    </xf>
    <xf numFmtId="4" fontId="14" fillId="6" borderId="5" xfId="0" applyNumberFormat="1" applyFont="1" applyFill="1" applyBorder="1" applyAlignment="1">
      <alignment horizontal="center" vertical="center"/>
    </xf>
    <xf numFmtId="0" fontId="14" fillId="6" borderId="6" xfId="0" applyFont="1" applyFill="1" applyBorder="1" applyAlignment="1">
      <alignment horizontal="center" vertical="center"/>
    </xf>
    <xf numFmtId="0" fontId="8" fillId="6"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49" fontId="8" fillId="6" borderId="1" xfId="0" applyNumberFormat="1" applyFont="1" applyFill="1" applyBorder="1" applyAlignment="1">
      <alignment horizontal="center" vertical="center" wrapText="1"/>
    </xf>
    <xf numFmtId="49" fontId="0" fillId="6" borderId="0" xfId="0" applyNumberFormat="1" applyFill="1"/>
    <xf numFmtId="49" fontId="0" fillId="0" borderId="0" xfId="0" applyNumberFormat="1" applyFill="1"/>
    <xf numFmtId="4" fontId="25" fillId="6" borderId="6" xfId="0" applyNumberFormat="1" applyFont="1" applyFill="1" applyBorder="1" applyAlignment="1">
      <alignment horizontal="center" vertical="center" wrapText="1"/>
    </xf>
    <xf numFmtId="0" fontId="14" fillId="6" borderId="5" xfId="0" applyFont="1" applyFill="1" applyBorder="1" applyAlignment="1">
      <alignment horizontal="center" vertical="center" wrapText="1"/>
    </xf>
    <xf numFmtId="4" fontId="15" fillId="6" borderId="5" xfId="0" applyNumberFormat="1" applyFont="1" applyFill="1" applyBorder="1" applyAlignment="1">
      <alignment horizontal="center" vertical="center"/>
    </xf>
    <xf numFmtId="4" fontId="15" fillId="6" borderId="5" xfId="0" applyNumberFormat="1" applyFont="1" applyFill="1" applyBorder="1" applyAlignment="1">
      <alignment horizontal="center" vertical="center" wrapText="1"/>
    </xf>
    <xf numFmtId="4" fontId="15" fillId="6" borderId="6" xfId="0" applyNumberFormat="1" applyFont="1" applyFill="1" applyBorder="1" applyAlignment="1">
      <alignment horizontal="center" vertical="center"/>
    </xf>
    <xf numFmtId="4" fontId="15" fillId="6" borderId="6" xfId="0" applyNumberFormat="1" applyFont="1" applyFill="1" applyBorder="1" applyAlignment="1">
      <alignment horizontal="center" vertical="center" wrapText="1"/>
    </xf>
    <xf numFmtId="0" fontId="15" fillId="6" borderId="6" xfId="0" applyFont="1" applyFill="1" applyBorder="1" applyAlignment="1">
      <alignment horizontal="center" vertical="center" wrapText="1"/>
    </xf>
    <xf numFmtId="0" fontId="25" fillId="6" borderId="6" xfId="0" applyFont="1" applyFill="1" applyBorder="1" applyAlignment="1">
      <alignment horizontal="center" vertical="center" wrapText="1"/>
    </xf>
    <xf numFmtId="4" fontId="10" fillId="6" borderId="6" xfId="0" applyNumberFormat="1" applyFont="1" applyFill="1" applyBorder="1" applyAlignment="1">
      <alignment horizontal="center" vertical="center" wrapText="1"/>
    </xf>
    <xf numFmtId="0" fontId="14" fillId="6" borderId="5" xfId="0" applyFont="1" applyFill="1" applyBorder="1" applyAlignment="1">
      <alignment horizontal="center" vertical="center"/>
    </xf>
    <xf numFmtId="2" fontId="10" fillId="6" borderId="1" xfId="0" applyNumberFormat="1" applyFont="1" applyFill="1" applyBorder="1" applyAlignment="1">
      <alignment horizontal="center" vertical="center"/>
    </xf>
    <xf numFmtId="0" fontId="20" fillId="6" borderId="1" xfId="0" applyFont="1" applyFill="1" applyBorder="1" applyAlignment="1">
      <alignment horizontal="center" vertical="center" wrapText="1"/>
    </xf>
    <xf numFmtId="0" fontId="25" fillId="6" borderId="1" xfId="0" applyFont="1" applyFill="1" applyBorder="1" applyAlignment="1">
      <alignment horizontal="center" vertical="center"/>
    </xf>
    <xf numFmtId="0" fontId="14" fillId="6" borderId="1" xfId="0" applyFont="1" applyFill="1" applyBorder="1" applyAlignment="1">
      <alignment horizontal="center" wrapText="1"/>
    </xf>
    <xf numFmtId="49" fontId="25" fillId="6" borderId="1" xfId="0" applyNumberFormat="1" applyFont="1" applyFill="1" applyBorder="1" applyAlignment="1">
      <alignment horizontal="center" vertical="center"/>
    </xf>
    <xf numFmtId="0" fontId="14" fillId="6" borderId="29" xfId="0" applyFont="1" applyFill="1" applyBorder="1" applyAlignment="1">
      <alignment horizontal="center" wrapText="1"/>
    </xf>
    <xf numFmtId="0" fontId="0" fillId="6" borderId="0" xfId="0" applyFont="1" applyFill="1"/>
    <xf numFmtId="49" fontId="2" fillId="6" borderId="0" xfId="0" applyNumberFormat="1" applyFont="1" applyFill="1" applyAlignment="1">
      <alignment horizontal="center"/>
    </xf>
    <xf numFmtId="0" fontId="26" fillId="6" borderId="0" xfId="0" applyFont="1" applyFill="1" applyAlignment="1">
      <alignment horizontal="right"/>
    </xf>
    <xf numFmtId="0" fontId="27" fillId="6" borderId="0" xfId="0" applyFont="1" applyFill="1" applyAlignment="1">
      <alignment horizontal="center" vertical="center"/>
    </xf>
    <xf numFmtId="0" fontId="0" fillId="6" borderId="0" xfId="0" applyFill="1" applyAlignment="1">
      <alignment horizontal="right"/>
    </xf>
    <xf numFmtId="0" fontId="28" fillId="6" borderId="19" xfId="0" applyFont="1" applyFill="1" applyBorder="1" applyAlignment="1">
      <alignment horizontal="center" vertical="center" wrapText="1"/>
    </xf>
    <xf numFmtId="0" fontId="28" fillId="6" borderId="21" xfId="0" applyFont="1" applyFill="1" applyBorder="1" applyAlignment="1">
      <alignment horizontal="center" vertical="center" wrapText="1"/>
    </xf>
    <xf numFmtId="49" fontId="28" fillId="6" borderId="21" xfId="0" applyNumberFormat="1" applyFont="1" applyFill="1" applyBorder="1" applyAlignment="1">
      <alignment horizontal="center" vertical="center" wrapText="1"/>
    </xf>
    <xf numFmtId="0" fontId="28" fillId="6" borderId="21" xfId="0" applyFont="1" applyFill="1" applyBorder="1" applyAlignment="1">
      <alignment horizontal="center" vertical="center"/>
    </xf>
    <xf numFmtId="0" fontId="0" fillId="6" borderId="0" xfId="0" applyFill="1" applyAlignment="1">
      <alignment vertical="center" wrapText="1"/>
    </xf>
    <xf numFmtId="0" fontId="2" fillId="6" borderId="12" xfId="0" applyFont="1" applyFill="1" applyBorder="1" applyAlignment="1">
      <alignment vertical="center" wrapText="1"/>
    </xf>
    <xf numFmtId="49" fontId="2" fillId="6" borderId="12" xfId="0" applyNumberFormat="1" applyFont="1" applyFill="1" applyBorder="1" applyAlignment="1">
      <alignment horizontal="center" vertical="center" wrapText="1"/>
    </xf>
    <xf numFmtId="4" fontId="28" fillId="6" borderId="12" xfId="0" applyNumberFormat="1" applyFont="1" applyFill="1" applyBorder="1" applyAlignment="1">
      <alignment horizontal="right" vertical="center"/>
    </xf>
    <xf numFmtId="0" fontId="28" fillId="6" borderId="12" xfId="0" applyFont="1" applyFill="1" applyBorder="1" applyAlignment="1">
      <alignment vertical="center" wrapText="1"/>
    </xf>
    <xf numFmtId="49" fontId="28" fillId="6" borderId="12" xfId="0" applyNumberFormat="1" applyFont="1" applyFill="1" applyBorder="1" applyAlignment="1">
      <alignment horizontal="center" vertical="center" wrapText="1"/>
    </xf>
    <xf numFmtId="4" fontId="28" fillId="6" borderId="12" xfId="0" applyNumberFormat="1" applyFont="1" applyFill="1" applyBorder="1" applyAlignment="1">
      <alignment horizontal="center" vertical="center"/>
    </xf>
    <xf numFmtId="4" fontId="5" fillId="6" borderId="12" xfId="0" applyNumberFormat="1" applyFont="1" applyFill="1" applyBorder="1" applyAlignment="1">
      <alignment horizontal="center" vertical="center"/>
    </xf>
    <xf numFmtId="49" fontId="28" fillId="6" borderId="20" xfId="0" applyNumberFormat="1" applyFont="1" applyFill="1" applyBorder="1" applyAlignment="1">
      <alignment horizontal="center" vertical="center" wrapText="1"/>
    </xf>
    <xf numFmtId="4" fontId="28" fillId="6" borderId="19" xfId="0" applyNumberFormat="1" applyFont="1" applyFill="1" applyBorder="1" applyAlignment="1">
      <alignment horizontal="center" vertical="center"/>
    </xf>
    <xf numFmtId="49" fontId="28" fillId="6" borderId="18" xfId="0" applyNumberFormat="1" applyFont="1" applyFill="1" applyBorder="1" applyAlignment="1">
      <alignment horizontal="center" vertical="center" wrapText="1"/>
    </xf>
    <xf numFmtId="4" fontId="28" fillId="6" borderId="17" xfId="0" applyNumberFormat="1" applyFont="1" applyFill="1" applyBorder="1" applyAlignment="1">
      <alignment horizontal="center" vertical="center"/>
    </xf>
    <xf numFmtId="49" fontId="28" fillId="6" borderId="23" xfId="0" applyNumberFormat="1" applyFont="1" applyFill="1" applyBorder="1" applyAlignment="1">
      <alignment horizontal="center" vertical="center" wrapText="1"/>
    </xf>
    <xf numFmtId="49" fontId="28" fillId="6" borderId="19" xfId="0" applyNumberFormat="1" applyFont="1" applyFill="1" applyBorder="1" applyAlignment="1">
      <alignment horizontal="center" vertical="center" wrapText="1"/>
    </xf>
    <xf numFmtId="4" fontId="0" fillId="0" borderId="0" xfId="0" applyNumberFormat="1"/>
    <xf numFmtId="4" fontId="28" fillId="6" borderId="12" xfId="0" applyNumberFormat="1" applyFont="1" applyFill="1" applyBorder="1" applyAlignment="1">
      <alignment horizontal="center" vertical="center" wrapText="1"/>
    </xf>
    <xf numFmtId="0" fontId="28" fillId="6" borderId="0" xfId="0" applyFont="1" applyFill="1" applyBorder="1" applyAlignment="1">
      <alignment vertical="center" wrapText="1"/>
    </xf>
    <xf numFmtId="0" fontId="2" fillId="6" borderId="0" xfId="0" applyFont="1" applyFill="1" applyBorder="1" applyAlignment="1">
      <alignment vertical="center" wrapText="1"/>
    </xf>
    <xf numFmtId="4" fontId="0" fillId="6" borderId="19" xfId="0" applyNumberFormat="1" applyFill="1" applyBorder="1" applyAlignment="1">
      <alignment horizontal="center" vertical="center"/>
    </xf>
    <xf numFmtId="49" fontId="28" fillId="6" borderId="32" xfId="0" applyNumberFormat="1" applyFont="1" applyFill="1" applyBorder="1" applyAlignment="1">
      <alignment horizontal="center" vertical="center" wrapText="1"/>
    </xf>
    <xf numFmtId="4" fontId="2" fillId="6" borderId="12" xfId="0" applyNumberFormat="1" applyFont="1" applyFill="1" applyBorder="1" applyAlignment="1">
      <alignment horizontal="center" vertical="center"/>
    </xf>
    <xf numFmtId="4" fontId="0" fillId="6" borderId="0" xfId="0" applyNumberFormat="1" applyFill="1" applyAlignment="1">
      <alignment vertical="center" wrapText="1"/>
    </xf>
    <xf numFmtId="4" fontId="28" fillId="6" borderId="21" xfId="0" applyNumberFormat="1" applyFont="1" applyFill="1" applyBorder="1" applyAlignment="1">
      <alignment horizontal="center" vertical="center"/>
    </xf>
    <xf numFmtId="49" fontId="28" fillId="6" borderId="17" xfId="0" applyNumberFormat="1" applyFont="1" applyFill="1" applyBorder="1" applyAlignment="1">
      <alignment horizontal="center" vertical="center" wrapText="1"/>
    </xf>
    <xf numFmtId="4" fontId="2" fillId="6" borderId="17" xfId="0" applyNumberFormat="1" applyFont="1" applyFill="1" applyBorder="1" applyAlignment="1">
      <alignment horizontal="center" vertical="center"/>
    </xf>
    <xf numFmtId="4" fontId="28" fillId="6" borderId="17" xfId="0" applyNumberFormat="1" applyFont="1" applyFill="1" applyBorder="1" applyAlignment="1">
      <alignment horizontal="center" vertical="center" wrapText="1"/>
    </xf>
    <xf numFmtId="0" fontId="0" fillId="6" borderId="0" xfId="0" applyFill="1" applyBorder="1" applyAlignment="1">
      <alignment vertical="center" wrapText="1"/>
    </xf>
    <xf numFmtId="2" fontId="28" fillId="6" borderId="17" xfId="0" applyNumberFormat="1" applyFont="1" applyFill="1" applyBorder="1" applyAlignment="1">
      <alignment horizontal="center" vertical="center"/>
    </xf>
    <xf numFmtId="2" fontId="28" fillId="6" borderId="12" xfId="0" applyNumberFormat="1" applyFont="1" applyFill="1" applyBorder="1" applyAlignment="1">
      <alignment horizontal="center" vertical="center"/>
    </xf>
    <xf numFmtId="2" fontId="2" fillId="6" borderId="12" xfId="0" applyNumberFormat="1" applyFont="1" applyFill="1" applyBorder="1" applyAlignment="1">
      <alignment horizontal="center" vertical="center"/>
    </xf>
    <xf numFmtId="0" fontId="28" fillId="6" borderId="0" xfId="0" applyFont="1" applyFill="1" applyBorder="1" applyAlignment="1">
      <alignment horizontal="center" vertical="center"/>
    </xf>
    <xf numFmtId="4" fontId="5" fillId="6" borderId="17" xfId="0" applyNumberFormat="1" applyFont="1" applyFill="1" applyBorder="1" applyAlignment="1">
      <alignment horizontal="center" vertical="center"/>
    </xf>
    <xf numFmtId="0" fontId="0" fillId="6" borderId="0" xfId="0" applyFill="1" applyAlignment="1">
      <alignment horizontal="center" vertical="center" wrapText="1"/>
    </xf>
    <xf numFmtId="0" fontId="28" fillId="6" borderId="11" xfId="0" applyFont="1" applyFill="1" applyBorder="1" applyAlignment="1">
      <alignment vertical="center" wrapText="1"/>
    </xf>
    <xf numFmtId="0" fontId="28" fillId="6" borderId="5" xfId="0" applyFont="1" applyFill="1" applyBorder="1" applyAlignment="1">
      <alignment vertical="center" wrapText="1"/>
    </xf>
    <xf numFmtId="49" fontId="28" fillId="6" borderId="11" xfId="0" applyNumberFormat="1" applyFont="1" applyFill="1" applyBorder="1" applyAlignment="1">
      <alignment horizontal="center" vertical="center" wrapText="1"/>
    </xf>
    <xf numFmtId="2" fontId="28" fillId="6" borderId="22" xfId="0" applyNumberFormat="1" applyFont="1" applyFill="1" applyBorder="1" applyAlignment="1">
      <alignment horizontal="center" vertical="center"/>
    </xf>
    <xf numFmtId="0" fontId="28" fillId="6" borderId="16" xfId="0" applyFont="1" applyFill="1" applyBorder="1" applyAlignment="1">
      <alignment vertical="center" wrapText="1"/>
    </xf>
    <xf numFmtId="49" fontId="28" fillId="6" borderId="14" xfId="0" applyNumberFormat="1" applyFont="1" applyFill="1" applyBorder="1" applyAlignment="1">
      <alignment horizontal="center" vertical="center" wrapText="1"/>
    </xf>
    <xf numFmtId="4" fontId="28" fillId="6" borderId="14" xfId="0" applyNumberFormat="1" applyFont="1" applyFill="1" applyBorder="1" applyAlignment="1">
      <alignment horizontal="center" vertical="center"/>
    </xf>
    <xf numFmtId="4" fontId="28" fillId="6" borderId="16" xfId="0" applyNumberFormat="1" applyFont="1" applyFill="1" applyBorder="1" applyAlignment="1">
      <alignment horizontal="center" vertical="center"/>
    </xf>
    <xf numFmtId="0" fontId="2" fillId="6" borderId="19" xfId="0" applyFont="1" applyFill="1" applyBorder="1" applyAlignment="1">
      <alignment vertical="center" wrapText="1"/>
    </xf>
    <xf numFmtId="0" fontId="28" fillId="6" borderId="19" xfId="0" applyFont="1" applyFill="1" applyBorder="1" applyAlignment="1">
      <alignment vertical="center" wrapText="1"/>
    </xf>
    <xf numFmtId="49" fontId="2" fillId="6" borderId="19" xfId="0" applyNumberFormat="1" applyFont="1" applyFill="1" applyBorder="1" applyAlignment="1">
      <alignment horizontal="center"/>
    </xf>
    <xf numFmtId="4" fontId="0" fillId="6" borderId="19" xfId="0" applyNumberFormat="1" applyFill="1" applyBorder="1" applyAlignment="1">
      <alignment horizontal="center"/>
    </xf>
    <xf numFmtId="4" fontId="0" fillId="6" borderId="21" xfId="0" applyNumberFormat="1" applyFill="1" applyBorder="1" applyAlignment="1">
      <alignment horizontal="center"/>
    </xf>
    <xf numFmtId="49" fontId="2" fillId="6" borderId="22" xfId="0" applyNumberFormat="1" applyFont="1" applyFill="1" applyBorder="1" applyAlignment="1">
      <alignment horizontal="center"/>
    </xf>
    <xf numFmtId="4" fontId="0" fillId="6" borderId="22" xfId="0" applyNumberFormat="1" applyFill="1" applyBorder="1" applyAlignment="1">
      <alignment horizontal="center"/>
    </xf>
    <xf numFmtId="4" fontId="0" fillId="6" borderId="11" xfId="0" applyNumberFormat="1" applyFill="1" applyBorder="1" applyAlignment="1">
      <alignment horizontal="center"/>
    </xf>
    <xf numFmtId="0" fontId="28" fillId="6" borderId="14" xfId="0" applyFont="1" applyFill="1" applyBorder="1" applyAlignment="1">
      <alignment vertical="center" wrapText="1"/>
    </xf>
    <xf numFmtId="49" fontId="11" fillId="6" borderId="19" xfId="0" applyNumberFormat="1" applyFont="1" applyFill="1" applyBorder="1" applyAlignment="1">
      <alignment vertical="center"/>
    </xf>
    <xf numFmtId="4" fontId="11" fillId="6" borderId="21" xfId="0" applyNumberFormat="1" applyFont="1" applyFill="1" applyBorder="1" applyAlignment="1">
      <alignment horizontal="center" vertical="center"/>
    </xf>
    <xf numFmtId="2" fontId="11" fillId="6" borderId="21" xfId="0" applyNumberFormat="1" applyFont="1" applyFill="1" applyBorder="1" applyAlignment="1">
      <alignment horizontal="center" vertical="center"/>
    </xf>
    <xf numFmtId="4" fontId="2" fillId="6" borderId="21" xfId="0" applyNumberFormat="1" applyFont="1" applyFill="1" applyBorder="1" applyAlignment="1">
      <alignment horizontal="center" vertical="center"/>
    </xf>
    <xf numFmtId="2" fontId="2" fillId="6" borderId="21" xfId="0" applyNumberFormat="1" applyFont="1" applyFill="1" applyBorder="1" applyAlignment="1">
      <alignment horizontal="center" vertical="center"/>
    </xf>
    <xf numFmtId="49" fontId="2" fillId="6" borderId="19" xfId="0" applyNumberFormat="1" applyFont="1" applyFill="1" applyBorder="1" applyAlignment="1">
      <alignment horizontal="center" vertical="center"/>
    </xf>
    <xf numFmtId="0" fontId="28" fillId="6" borderId="22" xfId="0" applyFont="1" applyFill="1" applyBorder="1" applyAlignment="1">
      <alignment vertical="center" wrapText="1"/>
    </xf>
    <xf numFmtId="49" fontId="11" fillId="6" borderId="22" xfId="0" applyNumberFormat="1" applyFont="1" applyFill="1" applyBorder="1" applyAlignment="1">
      <alignment vertical="center"/>
    </xf>
    <xf numFmtId="2" fontId="2" fillId="6" borderId="11" xfId="0" applyNumberFormat="1" applyFont="1" applyFill="1" applyBorder="1" applyAlignment="1">
      <alignment horizontal="center" vertical="center"/>
    </xf>
    <xf numFmtId="4" fontId="2" fillId="6" borderId="19" xfId="0" applyNumberFormat="1" applyFont="1" applyFill="1" applyBorder="1" applyAlignment="1">
      <alignment horizontal="center" vertical="center"/>
    </xf>
    <xf numFmtId="2" fontId="2" fillId="6" borderId="19" xfId="0" applyNumberFormat="1" applyFont="1" applyFill="1" applyBorder="1" applyAlignment="1">
      <alignment horizontal="center" vertical="center"/>
    </xf>
    <xf numFmtId="49" fontId="2" fillId="6" borderId="19" xfId="0" applyNumberFormat="1" applyFont="1" applyFill="1" applyBorder="1" applyAlignment="1">
      <alignment vertical="center"/>
    </xf>
    <xf numFmtId="49" fontId="2" fillId="6" borderId="22" xfId="0" applyNumberFormat="1" applyFont="1" applyFill="1" applyBorder="1" applyAlignment="1">
      <alignment horizontal="center" vertical="center"/>
    </xf>
    <xf numFmtId="2" fontId="2" fillId="6" borderId="14" xfId="0" applyNumberFormat="1" applyFont="1" applyFill="1" applyBorder="1" applyAlignment="1">
      <alignment horizontal="center" vertical="center"/>
    </xf>
    <xf numFmtId="49" fontId="2" fillId="6" borderId="23" xfId="0" applyNumberFormat="1" applyFont="1" applyFill="1" applyBorder="1" applyAlignment="1">
      <alignment horizontal="center" vertical="center"/>
    </xf>
    <xf numFmtId="2" fontId="2" fillId="6" borderId="22" xfId="0" applyNumberFormat="1" applyFont="1" applyFill="1" applyBorder="1" applyAlignment="1">
      <alignment horizontal="center" vertical="center"/>
    </xf>
    <xf numFmtId="2" fontId="2" fillId="6" borderId="17" xfId="0" applyNumberFormat="1" applyFont="1" applyFill="1" applyBorder="1" applyAlignment="1">
      <alignment horizontal="center" vertical="center"/>
    </xf>
    <xf numFmtId="49" fontId="2" fillId="6" borderId="14" xfId="0" applyNumberFormat="1" applyFont="1" applyFill="1" applyBorder="1" applyAlignment="1">
      <alignment horizontal="center"/>
    </xf>
    <xf numFmtId="2" fontId="2" fillId="6" borderId="22" xfId="0" applyNumberFormat="1" applyFont="1" applyFill="1" applyBorder="1" applyAlignment="1">
      <alignment horizontal="center" wrapText="1"/>
    </xf>
    <xf numFmtId="2" fontId="2" fillId="6" borderId="19" xfId="0" applyNumberFormat="1" applyFont="1" applyFill="1" applyBorder="1" applyAlignment="1">
      <alignment horizontal="center" wrapText="1"/>
    </xf>
    <xf numFmtId="2" fontId="6" fillId="0" borderId="1" xfId="0" applyNumberFormat="1" applyFont="1" applyFill="1" applyBorder="1" applyAlignment="1">
      <alignment horizontal="center" vertical="top" wrapText="1"/>
    </xf>
    <xf numFmtId="0" fontId="6" fillId="0" borderId="1" xfId="0" applyFont="1" applyBorder="1" applyAlignment="1">
      <alignment vertical="center" wrapText="1"/>
    </xf>
    <xf numFmtId="0" fontId="6" fillId="0" borderId="1" xfId="0" applyFont="1" applyBorder="1" applyAlignment="1">
      <alignment horizontal="left" vertical="top" wrapText="1"/>
    </xf>
    <xf numFmtId="2" fontId="28" fillId="0" borderId="1" xfId="0" applyNumberFormat="1" applyFont="1" applyFill="1" applyBorder="1" applyAlignment="1">
      <alignment horizontal="center" vertical="top"/>
    </xf>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34" fillId="4" borderId="1" xfId="0" applyFont="1" applyFill="1" applyBorder="1" applyAlignment="1">
      <alignment horizontal="center" vertical="center"/>
    </xf>
    <xf numFmtId="0" fontId="2" fillId="0" borderId="1" xfId="0" applyFont="1" applyBorder="1" applyAlignment="1">
      <alignment horizontal="center" vertical="top" wrapText="1"/>
    </xf>
    <xf numFmtId="4" fontId="2" fillId="0" borderId="1" xfId="0" applyNumberFormat="1" applyFont="1" applyBorder="1" applyAlignment="1">
      <alignment horizontal="center" vertical="top" wrapText="1"/>
    </xf>
    <xf numFmtId="0" fontId="0" fillId="0" borderId="0" xfId="0" applyAlignment="1">
      <alignment vertical="center"/>
    </xf>
    <xf numFmtId="0" fontId="8" fillId="0" borderId="26" xfId="0" applyFont="1" applyBorder="1"/>
    <xf numFmtId="4" fontId="25" fillId="5" borderId="1" xfId="0" applyNumberFormat="1" applyFont="1" applyFill="1" applyBorder="1" applyAlignment="1">
      <alignment horizontal="center" vertical="center"/>
    </xf>
    <xf numFmtId="0" fontId="8" fillId="0" borderId="0" xfId="0" applyFont="1"/>
    <xf numFmtId="0" fontId="11" fillId="0" borderId="1" xfId="0" applyFont="1" applyBorder="1" applyAlignment="1">
      <alignment wrapText="1"/>
    </xf>
    <xf numFmtId="166" fontId="11" fillId="0" borderId="1" xfId="0" applyNumberFormat="1" applyFont="1" applyFill="1" applyBorder="1"/>
    <xf numFmtId="0" fontId="2" fillId="0" borderId="0" xfId="0" applyFont="1" applyAlignment="1">
      <alignment vertical="center"/>
    </xf>
    <xf numFmtId="0" fontId="11" fillId="0" borderId="1" xfId="0" applyFont="1" applyBorder="1" applyAlignment="1">
      <alignment vertical="center" wrapText="1"/>
    </xf>
    <xf numFmtId="166" fontId="11" fillId="0" borderId="1" xfId="0" applyNumberFormat="1" applyFont="1" applyFill="1" applyBorder="1" applyAlignment="1">
      <alignment vertical="center" wrapText="1"/>
    </xf>
    <xf numFmtId="166" fontId="11" fillId="0" borderId="1" xfId="0" applyNumberFormat="1" applyFont="1" applyFill="1" applyBorder="1" applyAlignment="1">
      <alignment vertical="center"/>
    </xf>
    <xf numFmtId="0" fontId="2" fillId="0" borderId="1" xfId="0" applyFont="1" applyFill="1" applyBorder="1" applyAlignment="1">
      <alignment vertical="center" wrapText="1"/>
    </xf>
    <xf numFmtId="166" fontId="2" fillId="0" borderId="1" xfId="0" applyNumberFormat="1" applyFont="1" applyFill="1" applyBorder="1" applyAlignment="1">
      <alignment vertical="center"/>
    </xf>
    <xf numFmtId="0" fontId="11" fillId="0" borderId="1" xfId="0" applyFont="1" applyFill="1" applyBorder="1" applyAlignment="1">
      <alignment vertical="center" wrapText="1"/>
    </xf>
    <xf numFmtId="0" fontId="3"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2" fontId="13"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7" xfId="0" applyFont="1" applyFill="1" applyBorder="1" applyAlignment="1">
      <alignment horizontal="center" vertical="center"/>
    </xf>
    <xf numFmtId="0" fontId="15" fillId="0" borderId="6"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14" fontId="10" fillId="6" borderId="2" xfId="0" applyNumberFormat="1" applyFont="1" applyFill="1" applyBorder="1" applyAlignment="1">
      <alignment horizontal="center" vertical="center" wrapText="1"/>
    </xf>
    <xf numFmtId="0" fontId="10" fillId="6" borderId="4" xfId="0" applyFont="1" applyFill="1" applyBorder="1" applyAlignment="1">
      <alignment horizontal="center" vertical="center" wrapText="1"/>
    </xf>
    <xf numFmtId="49" fontId="10" fillId="6" borderId="2" xfId="0" applyNumberFormat="1" applyFont="1" applyFill="1" applyBorder="1" applyAlignment="1">
      <alignment horizontal="center" vertical="center"/>
    </xf>
    <xf numFmtId="49" fontId="10" fillId="6" borderId="4" xfId="0" applyNumberFormat="1" applyFont="1" applyFill="1" applyBorder="1" applyAlignment="1">
      <alignment horizontal="center" vertical="center"/>
    </xf>
    <xf numFmtId="0" fontId="10" fillId="6" borderId="5" xfId="0" applyFont="1" applyFill="1" applyBorder="1" applyAlignment="1">
      <alignment horizontal="center" vertical="center"/>
    </xf>
    <xf numFmtId="0" fontId="10" fillId="6" borderId="7"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2" xfId="0" applyFont="1" applyFill="1" applyBorder="1" applyAlignment="1">
      <alignment horizontal="center" vertical="center" wrapText="1"/>
    </xf>
    <xf numFmtId="14" fontId="10" fillId="6" borderId="2" xfId="0" applyNumberFormat="1" applyFont="1" applyFill="1" applyBorder="1" applyAlignment="1">
      <alignment horizontal="center" vertical="center"/>
    </xf>
    <xf numFmtId="14" fontId="10" fillId="6" borderId="4" xfId="0" applyNumberFormat="1" applyFont="1" applyFill="1" applyBorder="1" applyAlignment="1">
      <alignment horizontal="center" vertical="center"/>
    </xf>
    <xf numFmtId="0" fontId="13" fillId="6" borderId="2" xfId="0" applyFont="1" applyFill="1" applyBorder="1" applyAlignment="1">
      <alignment horizontal="center" vertical="center" wrapText="1"/>
    </xf>
    <xf numFmtId="0" fontId="13" fillId="6" borderId="4" xfId="0" applyFont="1" applyFill="1" applyBorder="1" applyAlignment="1">
      <alignment horizontal="center" vertical="center" wrapText="1"/>
    </xf>
    <xf numFmtId="49" fontId="13" fillId="6" borderId="2" xfId="0" applyNumberFormat="1" applyFont="1" applyFill="1" applyBorder="1" applyAlignment="1">
      <alignment horizontal="center" vertical="center" wrapText="1"/>
    </xf>
    <xf numFmtId="49" fontId="13" fillId="6" borderId="4" xfId="0" applyNumberFormat="1" applyFont="1" applyFill="1" applyBorder="1" applyAlignment="1">
      <alignment horizontal="center" vertical="center" wrapText="1"/>
    </xf>
    <xf numFmtId="0" fontId="10" fillId="6" borderId="4" xfId="0" applyFont="1" applyFill="1" applyBorder="1" applyAlignment="1">
      <alignment horizontal="center" vertical="center"/>
    </xf>
    <xf numFmtId="0" fontId="10" fillId="6" borderId="2" xfId="0" applyFont="1" applyFill="1" applyBorder="1" applyAlignment="1">
      <alignment horizontal="center" vertical="center"/>
    </xf>
    <xf numFmtId="49" fontId="10" fillId="6" borderId="2" xfId="0" applyNumberFormat="1" applyFont="1" applyFill="1" applyBorder="1" applyAlignment="1">
      <alignment horizontal="center" vertical="center" wrapText="1"/>
    </xf>
    <xf numFmtId="49" fontId="10" fillId="6" borderId="4"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xf>
    <xf numFmtId="14" fontId="15" fillId="6" borderId="2" xfId="0" applyNumberFormat="1" applyFont="1" applyFill="1" applyBorder="1" applyAlignment="1">
      <alignment horizontal="center" vertical="center"/>
    </xf>
    <xf numFmtId="0" fontId="15" fillId="6" borderId="4" xfId="0" applyFont="1" applyFill="1" applyBorder="1" applyAlignment="1">
      <alignment horizontal="center" vertical="center"/>
    </xf>
    <xf numFmtId="14" fontId="10" fillId="6" borderId="4" xfId="0" applyNumberFormat="1" applyFont="1" applyFill="1" applyBorder="1" applyAlignment="1">
      <alignment horizontal="center" vertical="center" wrapText="1"/>
    </xf>
    <xf numFmtId="49" fontId="10" fillId="6" borderId="5" xfId="0" applyNumberFormat="1" applyFont="1" applyFill="1" applyBorder="1" applyAlignment="1">
      <alignment horizontal="center" vertical="center" wrapText="1"/>
    </xf>
    <xf numFmtId="49" fontId="10" fillId="6" borderId="7" xfId="0" applyNumberFormat="1" applyFont="1" applyFill="1" applyBorder="1" applyAlignment="1">
      <alignment horizontal="center" vertical="center" wrapText="1"/>
    </xf>
    <xf numFmtId="49" fontId="10" fillId="6" borderId="6" xfId="0" applyNumberFormat="1"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0" fillId="6" borderId="1" xfId="0" applyFont="1" applyFill="1" applyBorder="1" applyAlignment="1">
      <alignment horizontal="center" vertical="center" wrapText="1"/>
    </xf>
    <xf numFmtId="14" fontId="13" fillId="6" borderId="2" xfId="0" applyNumberFormat="1" applyFont="1" applyFill="1" applyBorder="1" applyAlignment="1">
      <alignment horizontal="center" vertical="center" wrapText="1"/>
    </xf>
    <xf numFmtId="0" fontId="1" fillId="6" borderId="4" xfId="0" applyFont="1" applyFill="1" applyBorder="1" applyAlignment="1">
      <alignment horizontal="center" vertical="center" wrapText="1"/>
    </xf>
    <xf numFmtId="0" fontId="13" fillId="6" borderId="5"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18" fillId="6" borderId="1"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8" fillId="6" borderId="9" xfId="0" applyFont="1" applyFill="1" applyBorder="1" applyAlignment="1">
      <alignment horizontal="left" vertical="center" wrapText="1"/>
    </xf>
    <xf numFmtId="0" fontId="18" fillId="6" borderId="25"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10" fillId="6" borderId="7"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15" fillId="6" borderId="5"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2" fillId="6" borderId="5" xfId="0" applyFont="1" applyFill="1" applyBorder="1" applyAlignment="1">
      <alignment horizontal="center" vertical="top"/>
    </xf>
    <xf numFmtId="0" fontId="2" fillId="6" borderId="6" xfId="0" applyFont="1" applyFill="1" applyBorder="1" applyAlignment="1">
      <alignment horizontal="center" vertical="top"/>
    </xf>
    <xf numFmtId="0" fontId="2" fillId="6" borderId="5" xfId="0" applyFont="1" applyFill="1" applyBorder="1" applyAlignment="1">
      <alignment horizontal="center" vertical="top" wrapText="1"/>
    </xf>
    <xf numFmtId="0" fontId="2" fillId="6" borderId="6" xfId="0" applyFont="1" applyFill="1" applyBorder="1" applyAlignment="1">
      <alignment horizontal="center" vertical="top" wrapText="1"/>
    </xf>
    <xf numFmtId="0" fontId="9" fillId="6" borderId="0" xfId="0" applyFont="1" applyFill="1" applyAlignment="1">
      <alignment wrapText="1"/>
    </xf>
    <xf numFmtId="0" fontId="11" fillId="6" borderId="0" xfId="0" applyFont="1" applyFill="1" applyAlignment="1">
      <alignment horizontal="center" wrapText="1"/>
    </xf>
    <xf numFmtId="0" fontId="11" fillId="6" borderId="0" xfId="0" applyFont="1" applyFill="1" applyAlignment="1">
      <alignment horizontal="center"/>
    </xf>
    <xf numFmtId="0" fontId="2" fillId="6" borderId="2"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5" xfId="0" applyFont="1" applyFill="1" applyBorder="1" applyAlignment="1">
      <alignment horizontal="center" vertical="center"/>
    </xf>
    <xf numFmtId="0" fontId="2" fillId="6" borderId="6" xfId="0" applyFont="1" applyFill="1" applyBorder="1" applyAlignment="1">
      <alignment horizontal="center" vertical="center"/>
    </xf>
    <xf numFmtId="0" fontId="4" fillId="6" borderId="1" xfId="0" applyFont="1" applyFill="1" applyBorder="1" applyAlignment="1">
      <alignment horizontal="center" vertical="center" wrapText="1"/>
    </xf>
    <xf numFmtId="0" fontId="10" fillId="6" borderId="8" xfId="0" applyFont="1" applyFill="1" applyBorder="1" applyAlignment="1">
      <alignment horizontal="center" vertical="center"/>
    </xf>
    <xf numFmtId="0" fontId="10" fillId="6" borderId="9" xfId="0" applyFont="1" applyFill="1" applyBorder="1" applyAlignment="1">
      <alignment horizontal="center" vertical="center"/>
    </xf>
    <xf numFmtId="0" fontId="10" fillId="6" borderId="10" xfId="0" applyFont="1" applyFill="1" applyBorder="1" applyAlignment="1">
      <alignment horizontal="center" vertical="center"/>
    </xf>
    <xf numFmtId="0" fontId="14" fillId="6" borderId="1" xfId="0" applyFont="1" applyFill="1" applyBorder="1" applyAlignment="1">
      <alignment horizontal="center" vertical="center" wrapText="1"/>
    </xf>
    <xf numFmtId="49" fontId="24" fillId="6" borderId="5" xfId="0" applyNumberFormat="1" applyFont="1" applyFill="1" applyBorder="1" applyAlignment="1">
      <alignment horizontal="center" vertical="center"/>
    </xf>
    <xf numFmtId="49" fontId="24" fillId="6" borderId="6" xfId="0" applyNumberFormat="1" applyFont="1" applyFill="1" applyBorder="1" applyAlignment="1">
      <alignment horizontal="center" vertical="center"/>
    </xf>
    <xf numFmtId="4" fontId="15" fillId="6" borderId="5" xfId="0" applyNumberFormat="1" applyFont="1" applyFill="1" applyBorder="1" applyAlignment="1">
      <alignment horizontal="center" vertical="center"/>
    </xf>
    <xf numFmtId="4" fontId="15" fillId="6" borderId="6" xfId="0" applyNumberFormat="1" applyFont="1" applyFill="1" applyBorder="1" applyAlignment="1">
      <alignment horizontal="center" vertical="center"/>
    </xf>
    <xf numFmtId="4" fontId="15" fillId="6" borderId="5" xfId="0" applyNumberFormat="1" applyFont="1" applyFill="1" applyBorder="1" applyAlignment="1">
      <alignment horizontal="center" vertical="center" wrapText="1"/>
    </xf>
    <xf numFmtId="4" fontId="15" fillId="6" borderId="6" xfId="0" applyNumberFormat="1" applyFont="1" applyFill="1" applyBorder="1" applyAlignment="1">
      <alignment horizontal="center" vertical="center" wrapText="1"/>
    </xf>
    <xf numFmtId="49" fontId="24" fillId="6" borderId="7" xfId="0" applyNumberFormat="1" applyFont="1" applyFill="1" applyBorder="1" applyAlignment="1">
      <alignment horizontal="center" vertical="center"/>
    </xf>
    <xf numFmtId="0" fontId="14" fillId="6" borderId="5" xfId="0" applyFont="1" applyFill="1" applyBorder="1" applyAlignment="1">
      <alignment horizontal="center" vertical="center"/>
    </xf>
    <xf numFmtId="0" fontId="14" fillId="6" borderId="7" xfId="0" applyFont="1" applyFill="1" applyBorder="1" applyAlignment="1">
      <alignment horizontal="center" vertical="center"/>
    </xf>
    <xf numFmtId="0" fontId="14" fillId="6" borderId="6" xfId="0" applyFont="1" applyFill="1" applyBorder="1" applyAlignment="1">
      <alignment horizontal="center" vertical="center"/>
    </xf>
    <xf numFmtId="49" fontId="14" fillId="6" borderId="5" xfId="0" applyNumberFormat="1" applyFont="1" applyFill="1" applyBorder="1" applyAlignment="1">
      <alignment horizontal="center" vertical="center"/>
    </xf>
    <xf numFmtId="49" fontId="14" fillId="6" borderId="6" xfId="0" applyNumberFormat="1" applyFont="1" applyFill="1" applyBorder="1" applyAlignment="1">
      <alignment horizontal="center" vertical="center"/>
    </xf>
    <xf numFmtId="4" fontId="25" fillId="6" borderId="5" xfId="0" applyNumberFormat="1" applyFont="1" applyFill="1" applyBorder="1" applyAlignment="1">
      <alignment horizontal="center" vertical="center" wrapText="1"/>
    </xf>
    <xf numFmtId="4" fontId="25" fillId="6" borderId="6" xfId="0" applyNumberFormat="1" applyFont="1" applyFill="1" applyBorder="1" applyAlignment="1">
      <alignment horizontal="center" vertical="center" wrapText="1"/>
    </xf>
    <xf numFmtId="4" fontId="25" fillId="6" borderId="5" xfId="0" applyNumberFormat="1" applyFont="1" applyFill="1" applyBorder="1" applyAlignment="1">
      <alignment horizontal="center" vertical="center"/>
    </xf>
    <xf numFmtId="4" fontId="25" fillId="6" borderId="6" xfId="0" applyNumberFormat="1" applyFont="1" applyFill="1" applyBorder="1" applyAlignment="1">
      <alignment horizontal="center" vertical="center"/>
    </xf>
    <xf numFmtId="0" fontId="15" fillId="6" borderId="7" xfId="0" applyFont="1" applyFill="1" applyBorder="1" applyAlignment="1">
      <alignment horizontal="center" vertical="center" wrapText="1"/>
    </xf>
    <xf numFmtId="0" fontId="25" fillId="6" borderId="5" xfId="0" applyFont="1" applyFill="1" applyBorder="1" applyAlignment="1">
      <alignment horizontal="center" vertical="center" wrapText="1"/>
    </xf>
    <xf numFmtId="0" fontId="25" fillId="6" borderId="7" xfId="0" applyFont="1" applyFill="1" applyBorder="1" applyAlignment="1">
      <alignment horizontal="center" vertical="center" wrapText="1"/>
    </xf>
    <xf numFmtId="0" fontId="25" fillId="6" borderId="6" xfId="0" applyFont="1" applyFill="1" applyBorder="1" applyAlignment="1">
      <alignment horizontal="center" vertical="center" wrapText="1"/>
    </xf>
    <xf numFmtId="49" fontId="14" fillId="6" borderId="7" xfId="0" applyNumberFormat="1" applyFont="1" applyFill="1" applyBorder="1" applyAlignment="1">
      <alignment horizontal="center" vertical="center"/>
    </xf>
    <xf numFmtId="49" fontId="24" fillId="6" borderId="1" xfId="0" applyNumberFormat="1" applyFont="1" applyFill="1" applyBorder="1" applyAlignment="1">
      <alignment horizontal="center" vertical="center"/>
    </xf>
    <xf numFmtId="4" fontId="14" fillId="6" borderId="1" xfId="0" applyNumberFormat="1" applyFont="1" applyFill="1" applyBorder="1" applyAlignment="1">
      <alignment horizontal="center" vertical="center"/>
    </xf>
    <xf numFmtId="49" fontId="14" fillId="6" borderId="5" xfId="0" applyNumberFormat="1" applyFont="1" applyFill="1" applyBorder="1" applyAlignment="1">
      <alignment horizontal="center" vertical="center" wrapText="1"/>
    </xf>
    <xf numFmtId="49" fontId="14" fillId="6" borderId="6" xfId="0" applyNumberFormat="1" applyFont="1" applyFill="1" applyBorder="1" applyAlignment="1">
      <alignment horizontal="center" vertical="center" wrapText="1"/>
    </xf>
    <xf numFmtId="4" fontId="14" fillId="6" borderId="5" xfId="0" applyNumberFormat="1" applyFont="1" applyFill="1" applyBorder="1" applyAlignment="1">
      <alignment horizontal="center" vertical="center"/>
    </xf>
    <xf numFmtId="4" fontId="14" fillId="6" borderId="6" xfId="0" applyNumberFormat="1" applyFont="1" applyFill="1" applyBorder="1" applyAlignment="1">
      <alignment horizontal="center" vertical="center"/>
    </xf>
    <xf numFmtId="0" fontId="9" fillId="6" borderId="0" xfId="0" applyFont="1" applyFill="1" applyAlignment="1">
      <alignment horizontal="center"/>
    </xf>
    <xf numFmtId="49" fontId="21" fillId="6" borderId="0" xfId="0" applyNumberFormat="1" applyFont="1" applyFill="1" applyAlignment="1">
      <alignment horizontal="center" wrapText="1"/>
    </xf>
    <xf numFmtId="0" fontId="2" fillId="6" borderId="0" xfId="0" applyFont="1" applyFill="1" applyAlignment="1">
      <alignment horizontal="center" wrapText="1"/>
    </xf>
    <xf numFmtId="0" fontId="10" fillId="6" borderId="1" xfId="0" applyFont="1" applyFill="1" applyBorder="1" applyAlignment="1">
      <alignment horizontal="center" vertical="center"/>
    </xf>
    <xf numFmtId="0" fontId="14" fillId="6" borderId="1" xfId="0" applyFont="1" applyFill="1" applyBorder="1" applyAlignment="1">
      <alignment horizontal="center" vertical="center"/>
    </xf>
    <xf numFmtId="4" fontId="10" fillId="6" borderId="5" xfId="0" applyNumberFormat="1" applyFont="1" applyFill="1" applyBorder="1" applyAlignment="1">
      <alignment horizontal="center" vertical="center"/>
    </xf>
    <xf numFmtId="4" fontId="10" fillId="6" borderId="6" xfId="0" applyNumberFormat="1" applyFont="1" applyFill="1" applyBorder="1" applyAlignment="1">
      <alignment horizontal="center" vertical="center"/>
    </xf>
    <xf numFmtId="4" fontId="10" fillId="6" borderId="5" xfId="0" applyNumberFormat="1" applyFont="1" applyFill="1" applyBorder="1" applyAlignment="1">
      <alignment horizontal="center" vertical="center" wrapText="1"/>
    </xf>
    <xf numFmtId="4" fontId="10" fillId="6" borderId="6" xfId="0" applyNumberFormat="1" applyFont="1" applyFill="1" applyBorder="1" applyAlignment="1">
      <alignment horizontal="center" vertical="center" wrapText="1"/>
    </xf>
    <xf numFmtId="14" fontId="10" fillId="6" borderId="5" xfId="0" applyNumberFormat="1" applyFont="1" applyFill="1" applyBorder="1" applyAlignment="1">
      <alignment horizontal="center" vertical="center" wrapText="1"/>
    </xf>
    <xf numFmtId="14" fontId="10" fillId="6" borderId="6" xfId="0" applyNumberFormat="1" applyFont="1" applyFill="1" applyBorder="1" applyAlignment="1">
      <alignment horizontal="center" vertical="center" wrapText="1"/>
    </xf>
    <xf numFmtId="0" fontId="14" fillId="6" borderId="5" xfId="0" applyFont="1" applyFill="1" applyBorder="1" applyAlignment="1">
      <alignment horizontal="center" vertical="top" wrapText="1"/>
    </xf>
    <xf numFmtId="0" fontId="14" fillId="6" borderId="6" xfId="0" applyFont="1" applyFill="1" applyBorder="1" applyAlignment="1">
      <alignment horizontal="center" vertical="top" wrapText="1"/>
    </xf>
    <xf numFmtId="4" fontId="25" fillId="6" borderId="1" xfId="0" applyNumberFormat="1" applyFont="1" applyFill="1" applyBorder="1" applyAlignment="1">
      <alignment horizontal="center" vertical="center"/>
    </xf>
    <xf numFmtId="0" fontId="29" fillId="6" borderId="14" xfId="0" applyFont="1" applyFill="1" applyBorder="1" applyAlignment="1">
      <alignment horizontal="center" vertical="center"/>
    </xf>
    <xf numFmtId="0" fontId="29" fillId="6" borderId="22" xfId="0" applyFont="1" applyFill="1" applyBorder="1" applyAlignment="1">
      <alignment horizontal="center" vertical="center"/>
    </xf>
    <xf numFmtId="0" fontId="29" fillId="6" borderId="17" xfId="0" applyFont="1" applyFill="1" applyBorder="1" applyAlignment="1">
      <alignment horizontal="center" vertical="center"/>
    </xf>
    <xf numFmtId="0" fontId="29" fillId="6" borderId="15" xfId="0" applyFont="1" applyFill="1" applyBorder="1" applyAlignment="1">
      <alignment horizontal="center" vertical="center" wrapText="1"/>
    </xf>
    <xf numFmtId="0" fontId="29" fillId="6" borderId="16" xfId="0" applyFont="1" applyFill="1" applyBorder="1" applyAlignment="1">
      <alignment horizontal="center" vertical="center" wrapText="1"/>
    </xf>
    <xf numFmtId="0" fontId="29" fillId="6" borderId="23" xfId="0" applyFont="1" applyFill="1" applyBorder="1" applyAlignment="1">
      <alignment horizontal="center" vertical="center" wrapText="1"/>
    </xf>
    <xf numFmtId="0" fontId="29" fillId="6" borderId="11" xfId="0" applyFont="1" applyFill="1" applyBorder="1" applyAlignment="1">
      <alignment horizontal="center" vertical="center" wrapText="1"/>
    </xf>
    <xf numFmtId="0" fontId="29" fillId="6" borderId="18" xfId="0" applyFont="1" applyFill="1" applyBorder="1" applyAlignment="1">
      <alignment horizontal="center" vertical="center" wrapText="1"/>
    </xf>
    <xf numFmtId="0" fontId="29" fillId="6" borderId="12" xfId="0" applyFont="1" applyFill="1" applyBorder="1" applyAlignment="1">
      <alignment horizontal="center" vertical="center" wrapText="1"/>
    </xf>
    <xf numFmtId="0" fontId="11" fillId="6" borderId="14" xfId="0" applyFont="1" applyFill="1" applyBorder="1" applyAlignment="1">
      <alignment horizontal="center" vertical="center"/>
    </xf>
    <xf numFmtId="0" fontId="11" fillId="6" borderId="22" xfId="0" applyFont="1" applyFill="1" applyBorder="1" applyAlignment="1">
      <alignment horizontal="center" vertical="center"/>
    </xf>
    <xf numFmtId="0" fontId="11" fillId="6" borderId="15" xfId="0" applyFont="1" applyFill="1" applyBorder="1" applyAlignment="1">
      <alignment horizontal="center" vertical="center" wrapText="1"/>
    </xf>
    <xf numFmtId="0" fontId="11" fillId="6" borderId="16"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6" borderId="17" xfId="0" applyFont="1" applyFill="1" applyBorder="1" applyAlignment="1">
      <alignment horizontal="center" vertical="center"/>
    </xf>
    <xf numFmtId="0" fontId="11" fillId="6" borderId="18"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xf>
    <xf numFmtId="14" fontId="29" fillId="6" borderId="14" xfId="0" applyNumberFormat="1" applyFont="1" applyFill="1" applyBorder="1" applyAlignment="1">
      <alignment horizontal="center" vertical="center"/>
    </xf>
    <xf numFmtId="14" fontId="29" fillId="6" borderId="22" xfId="0" applyNumberFormat="1" applyFont="1" applyFill="1" applyBorder="1" applyAlignment="1">
      <alignment horizontal="center" vertical="center"/>
    </xf>
    <xf numFmtId="14" fontId="29" fillId="6" borderId="17" xfId="0" applyNumberFormat="1" applyFont="1" applyFill="1" applyBorder="1" applyAlignment="1">
      <alignment horizontal="center" vertical="center"/>
    </xf>
    <xf numFmtId="0" fontId="29" fillId="6" borderId="0" xfId="0" applyFont="1" applyFill="1" applyBorder="1" applyAlignment="1">
      <alignment horizontal="center" vertical="center" wrapText="1"/>
    </xf>
    <xf numFmtId="0" fontId="29" fillId="6" borderId="15" xfId="0" applyFont="1" applyFill="1" applyBorder="1" applyAlignment="1">
      <alignment horizontal="center" vertical="center"/>
    </xf>
    <xf numFmtId="0" fontId="29" fillId="6" borderId="23" xfId="0" applyFont="1" applyFill="1" applyBorder="1" applyAlignment="1">
      <alignment horizontal="center" vertical="center"/>
    </xf>
    <xf numFmtId="0" fontId="0" fillId="6" borderId="23" xfId="0" applyFill="1" applyBorder="1" applyAlignment="1">
      <alignment horizontal="center"/>
    </xf>
    <xf numFmtId="0" fontId="0" fillId="6" borderId="0" xfId="0" applyFill="1" applyAlignment="1">
      <alignment horizontal="center"/>
    </xf>
    <xf numFmtId="0" fontId="27" fillId="6" borderId="0" xfId="0" applyFont="1" applyFill="1" applyAlignment="1">
      <alignment horizontal="center" vertical="center"/>
    </xf>
    <xf numFmtId="0" fontId="21" fillId="6" borderId="0" xfId="0" applyFont="1" applyFill="1" applyAlignment="1">
      <alignment horizontal="center" wrapText="1"/>
    </xf>
    <xf numFmtId="0" fontId="21" fillId="6" borderId="0" xfId="0" applyFont="1" applyFill="1" applyAlignment="1">
      <alignment horizontal="center"/>
    </xf>
    <xf numFmtId="0" fontId="28" fillId="6" borderId="14" xfId="0" applyFont="1" applyFill="1" applyBorder="1" applyAlignment="1">
      <alignment horizontal="center" vertical="center" wrapText="1"/>
    </xf>
    <xf numFmtId="0" fontId="28" fillId="6" borderId="17" xfId="0" applyFont="1" applyFill="1" applyBorder="1" applyAlignment="1">
      <alignment horizontal="center" vertical="center" wrapText="1"/>
    </xf>
    <xf numFmtId="0" fontId="28" fillId="6" borderId="15" xfId="0" applyFont="1" applyFill="1" applyBorder="1" applyAlignment="1">
      <alignment horizontal="center" vertical="center" wrapText="1"/>
    </xf>
    <xf numFmtId="0" fontId="28" fillId="6" borderId="16" xfId="0" applyFont="1" applyFill="1" applyBorder="1" applyAlignment="1">
      <alignment horizontal="center" vertical="center" wrapText="1"/>
    </xf>
    <xf numFmtId="0" fontId="28" fillId="6" borderId="18" xfId="0" applyFont="1" applyFill="1" applyBorder="1" applyAlignment="1">
      <alignment horizontal="center" vertical="center" wrapText="1"/>
    </xf>
    <xf numFmtId="0" fontId="28" fillId="6" borderId="12" xfId="0" applyFont="1" applyFill="1" applyBorder="1" applyAlignment="1">
      <alignment horizontal="center" vertical="center" wrapText="1"/>
    </xf>
    <xf numFmtId="49" fontId="28" fillId="6" borderId="14" xfId="0" applyNumberFormat="1" applyFont="1" applyFill="1" applyBorder="1" applyAlignment="1">
      <alignment horizontal="center" vertical="center" wrapText="1"/>
    </xf>
    <xf numFmtId="49" fontId="28" fillId="6" borderId="17" xfId="0" applyNumberFormat="1"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6" borderId="25" xfId="0" applyFont="1" applyFill="1" applyBorder="1" applyAlignment="1">
      <alignment horizontal="center" vertical="center" wrapText="1"/>
    </xf>
    <xf numFmtId="0" fontId="28" fillId="6" borderId="20" xfId="0" applyFont="1" applyFill="1" applyBorder="1" applyAlignment="1">
      <alignment horizontal="center" vertical="center" wrapText="1"/>
    </xf>
    <xf numFmtId="0" fontId="28" fillId="6" borderId="21" xfId="0" applyFont="1" applyFill="1" applyBorder="1" applyAlignment="1">
      <alignment horizontal="center" vertical="center" wrapText="1"/>
    </xf>
    <xf numFmtId="0" fontId="29" fillId="6" borderId="14" xfId="0" applyFont="1" applyFill="1" applyBorder="1" applyAlignment="1">
      <alignment horizontal="center" vertical="center" wrapText="1"/>
    </xf>
    <xf numFmtId="0" fontId="29" fillId="6" borderId="22" xfId="0" applyFont="1" applyFill="1" applyBorder="1" applyAlignment="1">
      <alignment horizontal="center" vertical="center" wrapText="1"/>
    </xf>
    <xf numFmtId="0" fontId="29" fillId="6" borderId="17" xfId="0" applyFont="1" applyFill="1" applyBorder="1" applyAlignment="1">
      <alignment horizontal="center" vertical="center" wrapText="1"/>
    </xf>
    <xf numFmtId="0" fontId="14" fillId="6" borderId="0" xfId="0" applyFont="1" applyFill="1" applyBorder="1" applyAlignment="1">
      <alignment horizontal="center" vertical="center" wrapText="1"/>
    </xf>
    <xf numFmtId="0" fontId="14" fillId="6" borderId="15" xfId="0" applyFont="1" applyFill="1" applyBorder="1" applyAlignment="1">
      <alignment horizontal="center" vertical="center" wrapText="1"/>
    </xf>
    <xf numFmtId="0" fontId="14" fillId="6" borderId="16" xfId="0" applyFont="1" applyFill="1" applyBorder="1" applyAlignment="1">
      <alignment horizontal="center" vertical="center" wrapText="1"/>
    </xf>
    <xf numFmtId="0" fontId="14" fillId="6" borderId="23"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18"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30" fillId="0" borderId="0" xfId="0" applyFont="1" applyAlignment="1">
      <alignment horizontal="center" vertical="center"/>
    </xf>
    <xf numFmtId="0" fontId="0" fillId="0" borderId="0" xfId="0" applyAlignment="1"/>
    <xf numFmtId="0" fontId="3" fillId="0" borderId="0" xfId="0" applyFont="1" applyAlignment="1">
      <alignment horizontal="center" vertical="center" wrapText="1"/>
    </xf>
    <xf numFmtId="0" fontId="0" fillId="0" borderId="0" xfId="0" applyFont="1" applyAlignment="1">
      <alignment wrapText="1"/>
    </xf>
    <xf numFmtId="0" fontId="3" fillId="0" borderId="0" xfId="0" applyFont="1" applyBorder="1" applyAlignment="1">
      <alignment horizontal="center" vertical="center"/>
    </xf>
    <xf numFmtId="0" fontId="6" fillId="0" borderId="1" xfId="0" applyFont="1" applyBorder="1" applyAlignment="1">
      <alignment horizontal="center" vertical="center" wrapText="1"/>
    </xf>
    <xf numFmtId="0" fontId="9" fillId="0" borderId="27"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33" fillId="0" borderId="5" xfId="0" applyFont="1" applyBorder="1" applyAlignment="1">
      <alignment horizontal="center" vertical="top" wrapText="1"/>
    </xf>
    <xf numFmtId="0" fontId="33" fillId="0" borderId="31" xfId="0" applyFont="1" applyBorder="1" applyAlignment="1">
      <alignment horizontal="center" vertical="top" wrapText="1"/>
    </xf>
    <xf numFmtId="0" fontId="33" fillId="0" borderId="5" xfId="0" applyFont="1" applyFill="1" applyBorder="1" applyAlignment="1">
      <alignment horizontal="center" vertical="top" wrapText="1"/>
    </xf>
    <xf numFmtId="0" fontId="33" fillId="0" borderId="31" xfId="0" applyFont="1" applyFill="1" applyBorder="1" applyAlignment="1">
      <alignment horizontal="center" vertical="top" wrapText="1"/>
    </xf>
    <xf numFmtId="0" fontId="33" fillId="0" borderId="18" xfId="0" applyFont="1" applyBorder="1" applyAlignment="1">
      <alignment horizontal="center" wrapText="1"/>
    </xf>
    <xf numFmtId="0" fontId="33" fillId="0" borderId="32" xfId="0" applyFont="1" applyBorder="1" applyAlignment="1">
      <alignment horizontal="center" wrapText="1"/>
    </xf>
    <xf numFmtId="0" fontId="33" fillId="0" borderId="12" xfId="0" applyFont="1" applyBorder="1" applyAlignment="1">
      <alignment horizont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44" xfId="0" applyFont="1" applyBorder="1" applyAlignment="1">
      <alignment horizontal="center" vertical="top" wrapText="1"/>
    </xf>
    <xf numFmtId="0" fontId="2" fillId="0" borderId="35" xfId="0" applyFont="1" applyBorder="1" applyAlignment="1">
      <alignment horizontal="center" vertical="top" wrapText="1"/>
    </xf>
    <xf numFmtId="0" fontId="10" fillId="0" borderId="1" xfId="0" applyFont="1" applyBorder="1" applyAlignment="1">
      <alignment horizontal="center" vertical="center" wrapText="1"/>
    </xf>
    <xf numFmtId="0" fontId="11" fillId="0" borderId="20"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21" xfId="0" applyFont="1" applyFill="1" applyBorder="1" applyAlignment="1">
      <alignment horizontal="center" vertical="center"/>
    </xf>
    <xf numFmtId="0" fontId="33" fillId="0" borderId="18" xfId="0" applyFont="1" applyFill="1" applyBorder="1" applyAlignment="1">
      <alignment horizontal="center" vertical="center" wrapText="1"/>
    </xf>
    <xf numFmtId="0" fontId="33" fillId="0" borderId="32" xfId="0" applyFont="1" applyFill="1" applyBorder="1" applyAlignment="1">
      <alignment horizontal="center" vertical="center" wrapText="1"/>
    </xf>
    <xf numFmtId="0" fontId="33" fillId="0" borderId="12" xfId="0" applyFont="1" applyFill="1" applyBorder="1" applyAlignment="1">
      <alignment horizontal="center" vertical="center" wrapText="1"/>
    </xf>
    <xf numFmtId="0" fontId="2" fillId="0" borderId="15" xfId="0" applyFont="1" applyBorder="1" applyAlignment="1">
      <alignment horizontal="center" vertical="top" wrapText="1"/>
    </xf>
    <xf numFmtId="0" fontId="2" fillId="0" borderId="33" xfId="0" applyFont="1" applyBorder="1" applyAlignment="1">
      <alignment horizontal="center" vertical="top" wrapText="1"/>
    </xf>
    <xf numFmtId="0" fontId="2" fillId="0" borderId="16" xfId="0" applyFont="1" applyBorder="1" applyAlignment="1">
      <alignment horizontal="center" vertical="top" wrapText="1"/>
    </xf>
    <xf numFmtId="0" fontId="2" fillId="0" borderId="0" xfId="0" applyFont="1" applyAlignment="1">
      <alignment horizontal="center" wrapText="1"/>
    </xf>
    <xf numFmtId="0" fontId="2" fillId="0" borderId="0" xfId="0" applyFont="1" applyAlignment="1">
      <alignment horizontal="center"/>
    </xf>
    <xf numFmtId="0" fontId="2" fillId="0" borderId="32" xfId="0" applyFont="1" applyBorder="1" applyAlignment="1">
      <alignment horizontal="center"/>
    </xf>
    <xf numFmtId="0" fontId="2" fillId="0" borderId="1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6"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28" xfId="0" applyFont="1" applyBorder="1" applyAlignment="1">
      <alignment horizontal="center" vertical="center" wrapText="1"/>
    </xf>
    <xf numFmtId="0" fontId="3" fillId="0" borderId="42" xfId="0"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164" fontId="5" fillId="0" borderId="5"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0" fontId="15" fillId="0" borderId="6" xfId="0" applyFont="1" applyFill="1" applyBorder="1" applyAlignment="1">
      <alignment vertical="center" wrapText="1"/>
    </xf>
  </cellXfs>
  <cellStyles count="5">
    <cellStyle name="Обычный" xfId="0" builtinId="0"/>
    <cellStyle name="Обычный 2" xfId="3"/>
    <cellStyle name="Обычный 3" xfId="1"/>
    <cellStyle name="Обычный 4" xfId="2"/>
    <cellStyle name="Финансовый" xfId="4"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2</xdr:col>
      <xdr:colOff>0</xdr:colOff>
      <xdr:row>57</xdr:row>
      <xdr:rowOff>0</xdr:rowOff>
    </xdr:from>
    <xdr:to>
      <xdr:col>2</xdr:col>
      <xdr:colOff>485775</xdr:colOff>
      <xdr:row>57</xdr:row>
      <xdr:rowOff>247650</xdr:rowOff>
    </xdr:to>
    <xdr:pic>
      <xdr:nvPicPr>
        <xdr:cNvPr id="2"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4663440" y="19141440"/>
          <a:ext cx="485775" cy="247650"/>
        </a:xfrm>
        <a:prstGeom prst="rect">
          <a:avLst/>
        </a:prstGeom>
        <a:noFill/>
        <a:ln w="9525">
          <a:noFill/>
          <a:miter lim="800000"/>
          <a:headEnd/>
          <a:tailEnd/>
        </a:ln>
      </xdr:spPr>
    </xdr:pic>
    <xdr:clientData/>
  </xdr:twoCellAnchor>
  <xdr:twoCellAnchor>
    <xdr:from>
      <xdr:col>4</xdr:col>
      <xdr:colOff>0</xdr:colOff>
      <xdr:row>57</xdr:row>
      <xdr:rowOff>0</xdr:rowOff>
    </xdr:from>
    <xdr:to>
      <xdr:col>4</xdr:col>
      <xdr:colOff>361950</xdr:colOff>
      <xdr:row>57</xdr:row>
      <xdr:rowOff>742950</xdr:rowOff>
    </xdr:to>
    <xdr:pic>
      <xdr:nvPicPr>
        <xdr:cNvPr id="5"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8282940" y="19141440"/>
          <a:ext cx="361950" cy="689610"/>
        </a:xfrm>
        <a:prstGeom prst="rect">
          <a:avLst/>
        </a:prstGeom>
        <a:noFill/>
        <a:ln w="9525">
          <a:noFill/>
          <a:miter lim="800000"/>
          <a:headEnd/>
          <a:tailEnd/>
        </a:ln>
      </xdr:spPr>
    </xdr:pic>
    <xdr:clientData/>
  </xdr:twoCellAnchor>
  <xdr:twoCellAnchor>
    <xdr:from>
      <xdr:col>2</xdr:col>
      <xdr:colOff>0</xdr:colOff>
      <xdr:row>57</xdr:row>
      <xdr:rowOff>0</xdr:rowOff>
    </xdr:from>
    <xdr:to>
      <xdr:col>2</xdr:col>
      <xdr:colOff>485775</xdr:colOff>
      <xdr:row>57</xdr:row>
      <xdr:rowOff>240030</xdr:rowOff>
    </xdr:to>
    <xdr:pic>
      <xdr:nvPicPr>
        <xdr:cNvPr id="14"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4663440" y="19141440"/>
          <a:ext cx="485775" cy="240030"/>
        </a:xfrm>
        <a:prstGeom prst="rect">
          <a:avLst/>
        </a:prstGeom>
        <a:noFill/>
        <a:ln w="9525">
          <a:noFill/>
          <a:miter lim="800000"/>
          <a:headEnd/>
          <a:tailEnd/>
        </a:ln>
      </xdr:spPr>
    </xdr:pic>
    <xdr:clientData/>
  </xdr:twoCellAnchor>
  <xdr:twoCellAnchor>
    <xdr:from>
      <xdr:col>4</xdr:col>
      <xdr:colOff>0</xdr:colOff>
      <xdr:row>57</xdr:row>
      <xdr:rowOff>0</xdr:rowOff>
    </xdr:from>
    <xdr:to>
      <xdr:col>4</xdr:col>
      <xdr:colOff>361950</xdr:colOff>
      <xdr:row>57</xdr:row>
      <xdr:rowOff>742950</xdr:rowOff>
    </xdr:to>
    <xdr:pic>
      <xdr:nvPicPr>
        <xdr:cNvPr id="17"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8282940" y="19141440"/>
          <a:ext cx="361950" cy="689610"/>
        </a:xfrm>
        <a:prstGeom prst="rect">
          <a:avLst/>
        </a:prstGeom>
        <a:noFill/>
        <a:ln w="9525">
          <a:noFill/>
          <a:miter lim="800000"/>
          <a:headEnd/>
          <a:tailEnd/>
        </a:ln>
      </xdr:spPr>
    </xdr:pic>
    <xdr:clientData/>
  </xdr:twoCellAnchor>
  <xdr:twoCellAnchor>
    <xdr:from>
      <xdr:col>5</xdr:col>
      <xdr:colOff>0</xdr:colOff>
      <xdr:row>57</xdr:row>
      <xdr:rowOff>0</xdr:rowOff>
    </xdr:from>
    <xdr:to>
      <xdr:col>5</xdr:col>
      <xdr:colOff>361950</xdr:colOff>
      <xdr:row>57</xdr:row>
      <xdr:rowOff>742950</xdr:rowOff>
    </xdr:to>
    <xdr:pic>
      <xdr:nvPicPr>
        <xdr:cNvPr id="24"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6812507" y="29899970"/>
          <a:ext cx="361950" cy="689610"/>
        </a:xfrm>
        <a:prstGeom prst="rect">
          <a:avLst/>
        </a:prstGeom>
        <a:noFill/>
        <a:ln w="9525">
          <a:noFill/>
          <a:miter lim="800000"/>
          <a:headEnd/>
          <a:tailEnd/>
        </a:ln>
      </xdr:spPr>
    </xdr:pic>
    <xdr:clientData/>
  </xdr:twoCellAnchor>
  <xdr:twoCellAnchor>
    <xdr:from>
      <xdr:col>5</xdr:col>
      <xdr:colOff>0</xdr:colOff>
      <xdr:row>57</xdr:row>
      <xdr:rowOff>0</xdr:rowOff>
    </xdr:from>
    <xdr:to>
      <xdr:col>5</xdr:col>
      <xdr:colOff>361950</xdr:colOff>
      <xdr:row>57</xdr:row>
      <xdr:rowOff>742950</xdr:rowOff>
    </xdr:to>
    <xdr:pic>
      <xdr:nvPicPr>
        <xdr:cNvPr id="26"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6812507" y="29899970"/>
          <a:ext cx="361950" cy="689610"/>
        </a:xfrm>
        <a:prstGeom prst="rect">
          <a:avLst/>
        </a:prstGeom>
        <a:noFill/>
        <a:ln w="9525">
          <a:noFill/>
          <a:miter lim="800000"/>
          <a:headEnd/>
          <a:tailEnd/>
        </a:ln>
      </xdr:spPr>
    </xdr:pic>
    <xdr:clientData/>
  </xdr:twoCellAnchor>
  <xdr:twoCellAnchor>
    <xdr:from>
      <xdr:col>5</xdr:col>
      <xdr:colOff>0</xdr:colOff>
      <xdr:row>57</xdr:row>
      <xdr:rowOff>0</xdr:rowOff>
    </xdr:from>
    <xdr:to>
      <xdr:col>5</xdr:col>
      <xdr:colOff>361950</xdr:colOff>
      <xdr:row>57</xdr:row>
      <xdr:rowOff>742950</xdr:rowOff>
    </xdr:to>
    <xdr:pic>
      <xdr:nvPicPr>
        <xdr:cNvPr id="28"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6812507" y="29899970"/>
          <a:ext cx="361950" cy="689610"/>
        </a:xfrm>
        <a:prstGeom prst="rect">
          <a:avLst/>
        </a:prstGeom>
        <a:noFill/>
        <a:ln w="9525">
          <a:noFill/>
          <a:miter lim="800000"/>
          <a:headEnd/>
          <a:tailEnd/>
        </a:ln>
      </xdr:spPr>
    </xdr:pic>
    <xdr:clientData/>
  </xdr:twoCellAnchor>
  <xdr:twoCellAnchor>
    <xdr:from>
      <xdr:col>3</xdr:col>
      <xdr:colOff>0</xdr:colOff>
      <xdr:row>57</xdr:row>
      <xdr:rowOff>0</xdr:rowOff>
    </xdr:from>
    <xdr:to>
      <xdr:col>3</xdr:col>
      <xdr:colOff>361950</xdr:colOff>
      <xdr:row>57</xdr:row>
      <xdr:rowOff>742950</xdr:rowOff>
    </xdr:to>
    <xdr:pic>
      <xdr:nvPicPr>
        <xdr:cNvPr id="44"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7631373" y="36143821"/>
          <a:ext cx="361950" cy="689610"/>
        </a:xfrm>
        <a:prstGeom prst="rect">
          <a:avLst/>
        </a:prstGeom>
        <a:noFill/>
        <a:ln w="9525">
          <a:noFill/>
          <a:miter lim="800000"/>
          <a:headEnd/>
          <a:tailEnd/>
        </a:ln>
      </xdr:spPr>
    </xdr:pic>
    <xdr:clientData/>
  </xdr:twoCellAnchor>
  <xdr:twoCellAnchor>
    <xdr:from>
      <xdr:col>3</xdr:col>
      <xdr:colOff>0</xdr:colOff>
      <xdr:row>57</xdr:row>
      <xdr:rowOff>0</xdr:rowOff>
    </xdr:from>
    <xdr:to>
      <xdr:col>3</xdr:col>
      <xdr:colOff>361950</xdr:colOff>
      <xdr:row>57</xdr:row>
      <xdr:rowOff>742950</xdr:rowOff>
    </xdr:to>
    <xdr:pic>
      <xdr:nvPicPr>
        <xdr:cNvPr id="45"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7631373" y="36143821"/>
          <a:ext cx="361950" cy="689610"/>
        </a:xfrm>
        <a:prstGeom prst="rect">
          <a:avLst/>
        </a:prstGeom>
        <a:noFill/>
        <a:ln w="9525">
          <a:noFill/>
          <a:miter lim="800000"/>
          <a:headEnd/>
          <a:tailEnd/>
        </a:ln>
      </xdr:spPr>
    </xdr:pic>
    <xdr:clientData/>
  </xdr:twoCellAnchor>
  <xdr:twoCellAnchor>
    <xdr:from>
      <xdr:col>3</xdr:col>
      <xdr:colOff>0</xdr:colOff>
      <xdr:row>57</xdr:row>
      <xdr:rowOff>0</xdr:rowOff>
    </xdr:from>
    <xdr:to>
      <xdr:col>3</xdr:col>
      <xdr:colOff>361950</xdr:colOff>
      <xdr:row>57</xdr:row>
      <xdr:rowOff>742950</xdr:rowOff>
    </xdr:to>
    <xdr:pic>
      <xdr:nvPicPr>
        <xdr:cNvPr id="46"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7631373" y="36143821"/>
          <a:ext cx="361950" cy="689610"/>
        </a:xfrm>
        <a:prstGeom prst="rect">
          <a:avLst/>
        </a:prstGeom>
        <a:noFill/>
        <a:ln w="9525">
          <a:noFill/>
          <a:miter lim="800000"/>
          <a:headEnd/>
          <a:tailEnd/>
        </a:ln>
      </xdr:spPr>
    </xdr:pic>
    <xdr:clientData/>
  </xdr:twoCellAnchor>
  <xdr:twoCellAnchor>
    <xdr:from>
      <xdr:col>3</xdr:col>
      <xdr:colOff>0</xdr:colOff>
      <xdr:row>57</xdr:row>
      <xdr:rowOff>0</xdr:rowOff>
    </xdr:from>
    <xdr:to>
      <xdr:col>3</xdr:col>
      <xdr:colOff>361950</xdr:colOff>
      <xdr:row>57</xdr:row>
      <xdr:rowOff>742950</xdr:rowOff>
    </xdr:to>
    <xdr:pic>
      <xdr:nvPicPr>
        <xdr:cNvPr id="47"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7631373" y="36143821"/>
          <a:ext cx="361950" cy="68961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62</xdr:row>
      <xdr:rowOff>0</xdr:rowOff>
    </xdr:from>
    <xdr:to>
      <xdr:col>2</xdr:col>
      <xdr:colOff>485775</xdr:colOff>
      <xdr:row>62</xdr:row>
      <xdr:rowOff>247650</xdr:rowOff>
    </xdr:to>
    <xdr:pic>
      <xdr:nvPicPr>
        <xdr:cNvPr id="2"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3192780" y="37650420"/>
          <a:ext cx="485775" cy="247650"/>
        </a:xfrm>
        <a:prstGeom prst="rect">
          <a:avLst/>
        </a:prstGeom>
        <a:noFill/>
        <a:ln w="9525">
          <a:noFill/>
          <a:miter lim="800000"/>
          <a:headEnd/>
          <a:tailEnd/>
        </a:ln>
      </xdr:spPr>
    </xdr:pic>
    <xdr:clientData/>
  </xdr:twoCellAnchor>
  <xdr:twoCellAnchor>
    <xdr:from>
      <xdr:col>4</xdr:col>
      <xdr:colOff>0</xdr:colOff>
      <xdr:row>62</xdr:row>
      <xdr:rowOff>0</xdr:rowOff>
    </xdr:from>
    <xdr:to>
      <xdr:col>4</xdr:col>
      <xdr:colOff>361950</xdr:colOff>
      <xdr:row>62</xdr:row>
      <xdr:rowOff>742950</xdr:rowOff>
    </xdr:to>
    <xdr:pic>
      <xdr:nvPicPr>
        <xdr:cNvPr id="3"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4442460" y="37650420"/>
          <a:ext cx="361950" cy="689610"/>
        </a:xfrm>
        <a:prstGeom prst="rect">
          <a:avLst/>
        </a:prstGeom>
        <a:noFill/>
        <a:ln w="9525">
          <a:noFill/>
          <a:miter lim="800000"/>
          <a:headEnd/>
          <a:tailEnd/>
        </a:ln>
      </xdr:spPr>
    </xdr:pic>
    <xdr:clientData/>
  </xdr:twoCellAnchor>
  <xdr:twoCellAnchor>
    <xdr:from>
      <xdr:col>2</xdr:col>
      <xdr:colOff>0</xdr:colOff>
      <xdr:row>62</xdr:row>
      <xdr:rowOff>0</xdr:rowOff>
    </xdr:from>
    <xdr:to>
      <xdr:col>2</xdr:col>
      <xdr:colOff>485775</xdr:colOff>
      <xdr:row>62</xdr:row>
      <xdr:rowOff>240030</xdr:rowOff>
    </xdr:to>
    <xdr:pic>
      <xdr:nvPicPr>
        <xdr:cNvPr id="6"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3192780" y="37650420"/>
          <a:ext cx="485775" cy="240030"/>
        </a:xfrm>
        <a:prstGeom prst="rect">
          <a:avLst/>
        </a:prstGeom>
        <a:noFill/>
        <a:ln w="9525">
          <a:noFill/>
          <a:miter lim="800000"/>
          <a:headEnd/>
          <a:tailEnd/>
        </a:ln>
      </xdr:spPr>
    </xdr:pic>
    <xdr:clientData/>
  </xdr:twoCellAnchor>
  <xdr:twoCellAnchor>
    <xdr:from>
      <xdr:col>4</xdr:col>
      <xdr:colOff>0</xdr:colOff>
      <xdr:row>62</xdr:row>
      <xdr:rowOff>0</xdr:rowOff>
    </xdr:from>
    <xdr:to>
      <xdr:col>4</xdr:col>
      <xdr:colOff>361950</xdr:colOff>
      <xdr:row>62</xdr:row>
      <xdr:rowOff>742950</xdr:rowOff>
    </xdr:to>
    <xdr:pic>
      <xdr:nvPicPr>
        <xdr:cNvPr id="7"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4442460" y="37650420"/>
          <a:ext cx="361950" cy="689610"/>
        </a:xfrm>
        <a:prstGeom prst="rect">
          <a:avLst/>
        </a:prstGeom>
        <a:noFill/>
        <a:ln w="9525">
          <a:noFill/>
          <a:miter lim="800000"/>
          <a:headEnd/>
          <a:tailEnd/>
        </a:ln>
      </xdr:spPr>
    </xdr:pic>
    <xdr:clientData/>
  </xdr:twoCellAnchor>
  <xdr:twoCellAnchor>
    <xdr:from>
      <xdr:col>5</xdr:col>
      <xdr:colOff>0</xdr:colOff>
      <xdr:row>62</xdr:row>
      <xdr:rowOff>0</xdr:rowOff>
    </xdr:from>
    <xdr:to>
      <xdr:col>5</xdr:col>
      <xdr:colOff>361950</xdr:colOff>
      <xdr:row>62</xdr:row>
      <xdr:rowOff>742950</xdr:rowOff>
    </xdr:to>
    <xdr:pic>
      <xdr:nvPicPr>
        <xdr:cNvPr id="10"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5059680" y="37650420"/>
          <a:ext cx="361950" cy="689610"/>
        </a:xfrm>
        <a:prstGeom prst="rect">
          <a:avLst/>
        </a:prstGeom>
        <a:noFill/>
        <a:ln w="9525">
          <a:noFill/>
          <a:miter lim="800000"/>
          <a:headEnd/>
          <a:tailEnd/>
        </a:ln>
      </xdr:spPr>
    </xdr:pic>
    <xdr:clientData/>
  </xdr:twoCellAnchor>
  <xdr:twoCellAnchor>
    <xdr:from>
      <xdr:col>5</xdr:col>
      <xdr:colOff>0</xdr:colOff>
      <xdr:row>62</xdr:row>
      <xdr:rowOff>0</xdr:rowOff>
    </xdr:from>
    <xdr:to>
      <xdr:col>5</xdr:col>
      <xdr:colOff>361950</xdr:colOff>
      <xdr:row>62</xdr:row>
      <xdr:rowOff>742950</xdr:rowOff>
    </xdr:to>
    <xdr:pic>
      <xdr:nvPicPr>
        <xdr:cNvPr id="12"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5059680" y="37650420"/>
          <a:ext cx="361950" cy="689610"/>
        </a:xfrm>
        <a:prstGeom prst="rect">
          <a:avLst/>
        </a:prstGeom>
        <a:noFill/>
        <a:ln w="9525">
          <a:noFill/>
          <a:miter lim="800000"/>
          <a:headEnd/>
          <a:tailEnd/>
        </a:ln>
      </xdr:spPr>
    </xdr:pic>
    <xdr:clientData/>
  </xdr:twoCellAnchor>
  <xdr:twoCellAnchor>
    <xdr:from>
      <xdr:col>5</xdr:col>
      <xdr:colOff>0</xdr:colOff>
      <xdr:row>62</xdr:row>
      <xdr:rowOff>0</xdr:rowOff>
    </xdr:from>
    <xdr:to>
      <xdr:col>5</xdr:col>
      <xdr:colOff>361950</xdr:colOff>
      <xdr:row>62</xdr:row>
      <xdr:rowOff>742950</xdr:rowOff>
    </xdr:to>
    <xdr:pic>
      <xdr:nvPicPr>
        <xdr:cNvPr id="14"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5059680" y="37650420"/>
          <a:ext cx="361950" cy="689610"/>
        </a:xfrm>
        <a:prstGeom prst="rect">
          <a:avLst/>
        </a:prstGeom>
        <a:noFill/>
        <a:ln w="9525">
          <a:noFill/>
          <a:miter lim="800000"/>
          <a:headEnd/>
          <a:tailEnd/>
        </a:ln>
      </xdr:spPr>
    </xdr:pic>
    <xdr:clientData/>
  </xdr:twoCellAnchor>
  <xdr:twoCellAnchor>
    <xdr:from>
      <xdr:col>3</xdr:col>
      <xdr:colOff>0</xdr:colOff>
      <xdr:row>62</xdr:row>
      <xdr:rowOff>0</xdr:rowOff>
    </xdr:from>
    <xdr:to>
      <xdr:col>3</xdr:col>
      <xdr:colOff>361950</xdr:colOff>
      <xdr:row>62</xdr:row>
      <xdr:rowOff>742950</xdr:rowOff>
    </xdr:to>
    <xdr:pic>
      <xdr:nvPicPr>
        <xdr:cNvPr id="17"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3810000" y="37650420"/>
          <a:ext cx="361950" cy="689610"/>
        </a:xfrm>
        <a:prstGeom prst="rect">
          <a:avLst/>
        </a:prstGeom>
        <a:noFill/>
        <a:ln w="9525">
          <a:noFill/>
          <a:miter lim="800000"/>
          <a:headEnd/>
          <a:tailEnd/>
        </a:ln>
      </xdr:spPr>
    </xdr:pic>
    <xdr:clientData/>
  </xdr:twoCellAnchor>
  <xdr:twoCellAnchor>
    <xdr:from>
      <xdr:col>3</xdr:col>
      <xdr:colOff>0</xdr:colOff>
      <xdr:row>62</xdr:row>
      <xdr:rowOff>0</xdr:rowOff>
    </xdr:from>
    <xdr:to>
      <xdr:col>3</xdr:col>
      <xdr:colOff>361950</xdr:colOff>
      <xdr:row>62</xdr:row>
      <xdr:rowOff>742950</xdr:rowOff>
    </xdr:to>
    <xdr:pic>
      <xdr:nvPicPr>
        <xdr:cNvPr id="18"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3810000" y="37650420"/>
          <a:ext cx="361950" cy="689610"/>
        </a:xfrm>
        <a:prstGeom prst="rect">
          <a:avLst/>
        </a:prstGeom>
        <a:noFill/>
        <a:ln w="9525">
          <a:noFill/>
          <a:miter lim="800000"/>
          <a:headEnd/>
          <a:tailEnd/>
        </a:ln>
      </xdr:spPr>
    </xdr:pic>
    <xdr:clientData/>
  </xdr:twoCellAnchor>
  <xdr:twoCellAnchor>
    <xdr:from>
      <xdr:col>3</xdr:col>
      <xdr:colOff>0</xdr:colOff>
      <xdr:row>62</xdr:row>
      <xdr:rowOff>0</xdr:rowOff>
    </xdr:from>
    <xdr:to>
      <xdr:col>3</xdr:col>
      <xdr:colOff>361950</xdr:colOff>
      <xdr:row>62</xdr:row>
      <xdr:rowOff>742950</xdr:rowOff>
    </xdr:to>
    <xdr:pic>
      <xdr:nvPicPr>
        <xdr:cNvPr id="19"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3810000" y="37650420"/>
          <a:ext cx="361950" cy="689610"/>
        </a:xfrm>
        <a:prstGeom prst="rect">
          <a:avLst/>
        </a:prstGeom>
        <a:noFill/>
        <a:ln w="9525">
          <a:noFill/>
          <a:miter lim="800000"/>
          <a:headEnd/>
          <a:tailEnd/>
        </a:ln>
      </xdr:spPr>
    </xdr:pic>
    <xdr:clientData/>
  </xdr:twoCellAnchor>
  <xdr:twoCellAnchor>
    <xdr:from>
      <xdr:col>3</xdr:col>
      <xdr:colOff>0</xdr:colOff>
      <xdr:row>62</xdr:row>
      <xdr:rowOff>0</xdr:rowOff>
    </xdr:from>
    <xdr:to>
      <xdr:col>3</xdr:col>
      <xdr:colOff>361950</xdr:colOff>
      <xdr:row>62</xdr:row>
      <xdr:rowOff>742950</xdr:rowOff>
    </xdr:to>
    <xdr:pic>
      <xdr:nvPicPr>
        <xdr:cNvPr id="20"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3810000" y="37650420"/>
          <a:ext cx="361950" cy="6896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consultantplus://offline/ref=19F2DF9AD249979D7BF7199D6BE701B8EA86A362AFEC135D23574710B6EAE5A675C83A9B702B69D079X5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1"/>
  <sheetViews>
    <sheetView tabSelected="1" topLeftCell="A85" zoomScale="67" zoomScaleNormal="67" workbookViewId="0">
      <selection activeCell="G21" sqref="G21"/>
    </sheetView>
  </sheetViews>
  <sheetFormatPr defaultRowHeight="13.8" x14ac:dyDescent="0.25"/>
  <cols>
    <col min="1" max="1" width="5.109375" style="10" customWidth="1"/>
    <col min="2" max="2" width="41.44140625" style="10" customWidth="1"/>
    <col min="3" max="3" width="9" style="10" bestFit="1" customWidth="1"/>
    <col min="4" max="4" width="9.21875" style="115" bestFit="1" customWidth="1"/>
    <col min="5" max="5" width="9" style="64" bestFit="1" customWidth="1"/>
    <col min="6" max="6" width="14.44140625" style="116" customWidth="1"/>
    <col min="7" max="7" width="31" style="10" customWidth="1"/>
    <col min="8" max="8" width="27.6640625" style="10" customWidth="1"/>
    <col min="9" max="16384" width="8.88671875" style="10"/>
  </cols>
  <sheetData>
    <row r="1" spans="1:22" s="11" customFormat="1" x14ac:dyDescent="0.25">
      <c r="A1" s="69"/>
      <c r="B1" s="110"/>
      <c r="C1" s="111"/>
      <c r="D1" s="112"/>
      <c r="E1" s="112"/>
      <c r="F1" s="112"/>
      <c r="H1" s="113" t="s">
        <v>551</v>
      </c>
    </row>
    <row r="2" spans="1:22" s="11" customFormat="1" ht="108.6" customHeight="1" x14ac:dyDescent="0.25">
      <c r="A2" s="412" t="s">
        <v>1234</v>
      </c>
      <c r="B2" s="412"/>
      <c r="C2" s="412"/>
      <c r="D2" s="412"/>
      <c r="E2" s="412"/>
      <c r="F2" s="412"/>
      <c r="G2" s="412"/>
      <c r="H2" s="412"/>
    </row>
    <row r="3" spans="1:22" s="11" customFormat="1" ht="27.6" customHeight="1" x14ac:dyDescent="0.25">
      <c r="A3" s="413" t="s">
        <v>0</v>
      </c>
      <c r="B3" s="413" t="s">
        <v>1</v>
      </c>
      <c r="C3" s="413" t="s">
        <v>2</v>
      </c>
      <c r="D3" s="413" t="s">
        <v>561</v>
      </c>
      <c r="E3" s="413"/>
      <c r="F3" s="413"/>
      <c r="G3" s="430" t="s">
        <v>122</v>
      </c>
      <c r="H3" s="430" t="s">
        <v>123</v>
      </c>
    </row>
    <row r="4" spans="1:22" s="11" customFormat="1" x14ac:dyDescent="0.25">
      <c r="A4" s="413"/>
      <c r="B4" s="413"/>
      <c r="C4" s="413"/>
      <c r="D4" s="63">
        <v>2016</v>
      </c>
      <c r="E4" s="413">
        <v>2017</v>
      </c>
      <c r="F4" s="413"/>
      <c r="G4" s="430"/>
      <c r="H4" s="430"/>
    </row>
    <row r="5" spans="1:22" s="11" customFormat="1" ht="71.400000000000006" customHeight="1" x14ac:dyDescent="0.25">
      <c r="A5" s="63"/>
      <c r="B5" s="63"/>
      <c r="C5" s="63"/>
      <c r="D5" s="63" t="s">
        <v>120</v>
      </c>
      <c r="E5" s="63" t="s">
        <v>121</v>
      </c>
      <c r="F5" s="63" t="s">
        <v>120</v>
      </c>
      <c r="G5" s="430"/>
      <c r="H5" s="430"/>
    </row>
    <row r="6" spans="1:22" s="112" customFormat="1" x14ac:dyDescent="0.25">
      <c r="A6" s="63">
        <v>1</v>
      </c>
      <c r="B6" s="63">
        <v>2</v>
      </c>
      <c r="C6" s="63">
        <v>3</v>
      </c>
      <c r="D6" s="63">
        <v>4</v>
      </c>
      <c r="E6" s="63">
        <v>5</v>
      </c>
      <c r="F6" s="63">
        <v>6</v>
      </c>
      <c r="G6" s="61">
        <v>7</v>
      </c>
      <c r="H6" s="61">
        <v>8</v>
      </c>
    </row>
    <row r="7" spans="1:22" s="11" customFormat="1" ht="28.8" customHeight="1" x14ac:dyDescent="0.25">
      <c r="A7" s="416" t="s">
        <v>994</v>
      </c>
      <c r="B7" s="416"/>
      <c r="C7" s="416"/>
      <c r="D7" s="416"/>
      <c r="E7" s="416"/>
      <c r="F7" s="416"/>
      <c r="G7" s="416"/>
      <c r="H7" s="416"/>
    </row>
    <row r="8" spans="1:22" s="11" customFormat="1" x14ac:dyDescent="0.25">
      <c r="A8" s="70" t="s">
        <v>3</v>
      </c>
      <c r="B8" s="70" t="s">
        <v>995</v>
      </c>
      <c r="C8" s="419"/>
      <c r="D8" s="420"/>
      <c r="E8" s="420"/>
      <c r="F8" s="420"/>
      <c r="G8" s="420"/>
      <c r="H8" s="421"/>
    </row>
    <row r="9" spans="1:22" s="123" customFormat="1" ht="27.6" customHeight="1" x14ac:dyDescent="0.25">
      <c r="A9" s="70" t="s">
        <v>5</v>
      </c>
      <c r="B9" s="70" t="s">
        <v>6</v>
      </c>
      <c r="C9" s="70" t="s">
        <v>4</v>
      </c>
      <c r="D9" s="63">
        <v>245.55</v>
      </c>
      <c r="E9" s="70">
        <v>455</v>
      </c>
      <c r="F9" s="25">
        <v>369.07100000000003</v>
      </c>
      <c r="G9" s="424" t="s">
        <v>1213</v>
      </c>
      <c r="H9" s="424" t="s">
        <v>1217</v>
      </c>
      <c r="I9" s="65"/>
      <c r="J9" s="65"/>
      <c r="K9" s="65"/>
      <c r="L9" s="65"/>
      <c r="M9" s="65"/>
      <c r="N9" s="65"/>
      <c r="O9" s="65"/>
      <c r="P9" s="65"/>
      <c r="Q9" s="65"/>
      <c r="R9" s="65"/>
      <c r="S9" s="65"/>
      <c r="T9" s="65"/>
      <c r="U9" s="65"/>
      <c r="V9" s="65"/>
    </row>
    <row r="10" spans="1:22" s="123" customFormat="1" ht="29.4" customHeight="1" x14ac:dyDescent="0.25">
      <c r="A10" s="70" t="s">
        <v>7</v>
      </c>
      <c r="B10" s="70" t="s">
        <v>8</v>
      </c>
      <c r="C10" s="70" t="s">
        <v>13</v>
      </c>
      <c r="D10" s="63">
        <v>49.9</v>
      </c>
      <c r="E10" s="70">
        <v>65</v>
      </c>
      <c r="F10" s="119">
        <v>88.3</v>
      </c>
      <c r="G10" s="425"/>
      <c r="H10" s="426"/>
    </row>
    <row r="11" spans="1:22" s="123" customFormat="1" ht="27.6" x14ac:dyDescent="0.25">
      <c r="A11" s="70" t="s">
        <v>9</v>
      </c>
      <c r="B11" s="70" t="s">
        <v>10</v>
      </c>
      <c r="C11" s="70" t="s">
        <v>4</v>
      </c>
      <c r="D11" s="63">
        <v>204.9</v>
      </c>
      <c r="E11" s="70">
        <v>455</v>
      </c>
      <c r="F11" s="25">
        <v>202.28100000000001</v>
      </c>
      <c r="G11" s="425"/>
      <c r="H11" s="426"/>
      <c r="I11" s="67"/>
      <c r="J11" s="67"/>
      <c r="K11" s="67"/>
      <c r="L11" s="67"/>
      <c r="M11" s="67"/>
      <c r="N11" s="67"/>
      <c r="O11" s="67"/>
      <c r="P11" s="67"/>
      <c r="Q11" s="67"/>
      <c r="R11" s="67"/>
      <c r="S11" s="67"/>
      <c r="T11" s="67"/>
      <c r="U11" s="67"/>
      <c r="V11" s="67"/>
    </row>
    <row r="12" spans="1:22" s="11" customFormat="1" ht="27.6" x14ac:dyDescent="0.25">
      <c r="A12" s="70" t="s">
        <v>11</v>
      </c>
      <c r="B12" s="70" t="s">
        <v>12</v>
      </c>
      <c r="C12" s="70" t="s">
        <v>13</v>
      </c>
      <c r="D12" s="63">
        <v>41.6</v>
      </c>
      <c r="E12" s="70">
        <v>65</v>
      </c>
      <c r="F12" s="119">
        <v>48.39</v>
      </c>
      <c r="G12" s="425"/>
      <c r="H12" s="426"/>
    </row>
    <row r="13" spans="1:22" s="11" customFormat="1" ht="27.6" x14ac:dyDescent="0.25">
      <c r="A13" s="70" t="s">
        <v>14</v>
      </c>
      <c r="B13" s="70" t="s">
        <v>15</v>
      </c>
      <c r="C13" s="70" t="s">
        <v>4</v>
      </c>
      <c r="D13" s="63">
        <v>286.7</v>
      </c>
      <c r="E13" s="70">
        <v>245</v>
      </c>
      <c r="F13" s="119">
        <v>215.726</v>
      </c>
      <c r="G13" s="425"/>
      <c r="H13" s="426"/>
    </row>
    <row r="14" spans="1:22" s="11" customFormat="1" ht="27.6" x14ac:dyDescent="0.25">
      <c r="A14" s="70" t="s">
        <v>16</v>
      </c>
      <c r="B14" s="70" t="s">
        <v>17</v>
      </c>
      <c r="C14" s="70" t="s">
        <v>13</v>
      </c>
      <c r="D14" s="63">
        <v>58.4</v>
      </c>
      <c r="E14" s="70">
        <v>35</v>
      </c>
      <c r="F14" s="119">
        <v>51.6</v>
      </c>
      <c r="G14" s="425"/>
      <c r="H14" s="426"/>
    </row>
    <row r="15" spans="1:22" s="11" customFormat="1" ht="41.4" x14ac:dyDescent="0.25">
      <c r="A15" s="70" t="s">
        <v>18</v>
      </c>
      <c r="B15" s="70" t="s">
        <v>19</v>
      </c>
      <c r="C15" s="70" t="s">
        <v>20</v>
      </c>
      <c r="D15" s="63">
        <v>22.4</v>
      </c>
      <c r="E15" s="70">
        <v>22.6</v>
      </c>
      <c r="F15" s="119">
        <v>22.8</v>
      </c>
      <c r="G15" s="425"/>
      <c r="H15" s="426"/>
    </row>
    <row r="16" spans="1:22" s="11" customFormat="1" ht="41.4" x14ac:dyDescent="0.25">
      <c r="A16" s="70" t="s">
        <v>21</v>
      </c>
      <c r="B16" s="70" t="s">
        <v>22</v>
      </c>
      <c r="C16" s="70" t="s">
        <v>13</v>
      </c>
      <c r="D16" s="63">
        <v>1.1299999999999999</v>
      </c>
      <c r="E16" s="70">
        <v>1.95</v>
      </c>
      <c r="F16" s="119">
        <v>0.95</v>
      </c>
      <c r="G16" s="425"/>
      <c r="H16" s="426"/>
    </row>
    <row r="17" spans="1:8" s="11" customFormat="1" ht="42.6" customHeight="1" x14ac:dyDescent="0.25">
      <c r="A17" s="70" t="s">
        <v>23</v>
      </c>
      <c r="B17" s="70" t="s">
        <v>25</v>
      </c>
      <c r="C17" s="70" t="s">
        <v>20</v>
      </c>
      <c r="D17" s="63">
        <v>0.26</v>
      </c>
      <c r="E17" s="70">
        <v>0.53</v>
      </c>
      <c r="F17" s="119">
        <v>0.21</v>
      </c>
      <c r="G17" s="425"/>
      <c r="H17" s="426"/>
    </row>
    <row r="18" spans="1:8" s="11" customFormat="1" ht="52.2" customHeight="1" x14ac:dyDescent="0.25">
      <c r="A18" s="70" t="s">
        <v>24</v>
      </c>
      <c r="B18" s="70" t="s">
        <v>996</v>
      </c>
      <c r="C18" s="70" t="s">
        <v>27</v>
      </c>
      <c r="D18" s="63">
        <v>3.4</v>
      </c>
      <c r="E18" s="70">
        <v>4.4000000000000004</v>
      </c>
      <c r="F18" s="119">
        <v>2.9</v>
      </c>
      <c r="G18" s="425"/>
      <c r="H18" s="426"/>
    </row>
    <row r="19" spans="1:8" s="11" customFormat="1" ht="35.4" customHeight="1" x14ac:dyDescent="0.25">
      <c r="A19" s="70" t="s">
        <v>26</v>
      </c>
      <c r="B19" s="70" t="s">
        <v>29</v>
      </c>
      <c r="C19" s="70" t="s">
        <v>27</v>
      </c>
      <c r="D19" s="63">
        <v>0</v>
      </c>
      <c r="E19" s="70">
        <v>343</v>
      </c>
      <c r="F19" s="119">
        <v>0</v>
      </c>
      <c r="G19" s="425"/>
      <c r="H19" s="426"/>
    </row>
    <row r="20" spans="1:8" s="11" customFormat="1" ht="127.8" customHeight="1" x14ac:dyDescent="0.25">
      <c r="A20" s="70" t="s">
        <v>28</v>
      </c>
      <c r="B20" s="70" t="s">
        <v>32</v>
      </c>
      <c r="C20" s="70" t="s">
        <v>33</v>
      </c>
      <c r="D20" s="63">
        <v>3.7</v>
      </c>
      <c r="E20" s="70">
        <v>3.5</v>
      </c>
      <c r="F20" s="119">
        <v>3.5</v>
      </c>
      <c r="G20" s="425"/>
      <c r="H20" s="426"/>
    </row>
    <row r="21" spans="1:8" s="11" customFormat="1" ht="250.8" customHeight="1" x14ac:dyDescent="0.25">
      <c r="A21" s="390" t="s">
        <v>31</v>
      </c>
      <c r="B21" s="390" t="s">
        <v>35</v>
      </c>
      <c r="C21" s="390" t="s">
        <v>13</v>
      </c>
      <c r="D21" s="391" t="s">
        <v>599</v>
      </c>
      <c r="E21" s="390">
        <v>106.4</v>
      </c>
      <c r="F21" s="392" t="s">
        <v>1201</v>
      </c>
      <c r="G21" s="647"/>
      <c r="H21" s="427"/>
    </row>
    <row r="22" spans="1:8" s="11" customFormat="1" ht="96.6" x14ac:dyDescent="0.25">
      <c r="A22" s="70" t="s">
        <v>34</v>
      </c>
      <c r="B22" s="70" t="s">
        <v>37</v>
      </c>
      <c r="C22" s="70" t="s">
        <v>38</v>
      </c>
      <c r="D22" s="121">
        <v>3.472</v>
      </c>
      <c r="E22" s="70">
        <v>0.6</v>
      </c>
      <c r="F22" s="119">
        <v>1.645</v>
      </c>
      <c r="G22" s="70" t="s">
        <v>1216</v>
      </c>
      <c r="H22" s="119"/>
    </row>
    <row r="23" spans="1:8" s="11" customFormat="1" ht="87" customHeight="1" x14ac:dyDescent="0.25">
      <c r="A23" s="70" t="s">
        <v>36</v>
      </c>
      <c r="B23" s="70" t="s">
        <v>997</v>
      </c>
      <c r="C23" s="70"/>
      <c r="D23" s="416"/>
      <c r="E23" s="416"/>
      <c r="F23" s="119"/>
      <c r="G23" s="119"/>
      <c r="H23" s="417" t="s">
        <v>558</v>
      </c>
    </row>
    <row r="24" spans="1:8" s="11" customFormat="1" x14ac:dyDescent="0.25">
      <c r="A24" s="70" t="s">
        <v>790</v>
      </c>
      <c r="B24" s="70" t="s">
        <v>81</v>
      </c>
      <c r="C24" s="70" t="s">
        <v>13</v>
      </c>
      <c r="D24" s="70">
        <v>100</v>
      </c>
      <c r="E24" s="70">
        <v>100</v>
      </c>
      <c r="F24" s="119">
        <v>100</v>
      </c>
      <c r="G24" s="429"/>
      <c r="H24" s="428"/>
    </row>
    <row r="25" spans="1:8" s="11" customFormat="1" x14ac:dyDescent="0.25">
      <c r="A25" s="70" t="s">
        <v>799</v>
      </c>
      <c r="B25" s="70" t="s">
        <v>82</v>
      </c>
      <c r="C25" s="70" t="s">
        <v>13</v>
      </c>
      <c r="D25" s="70">
        <v>100</v>
      </c>
      <c r="E25" s="70">
        <v>100</v>
      </c>
      <c r="F25" s="119">
        <v>100</v>
      </c>
      <c r="G25" s="429"/>
      <c r="H25" s="418"/>
    </row>
    <row r="26" spans="1:8" s="11" customFormat="1" ht="33.75" customHeight="1" x14ac:dyDescent="0.25">
      <c r="A26" s="419" t="s">
        <v>713</v>
      </c>
      <c r="B26" s="420"/>
      <c r="C26" s="420"/>
      <c r="D26" s="420"/>
      <c r="E26" s="420"/>
      <c r="F26" s="420"/>
      <c r="G26" s="420"/>
      <c r="H26" s="421"/>
    </row>
    <row r="27" spans="1:8" s="11" customFormat="1" ht="54.6" customHeight="1" x14ac:dyDescent="0.25">
      <c r="A27" s="70" t="s">
        <v>39</v>
      </c>
      <c r="B27" s="70" t="s">
        <v>40</v>
      </c>
      <c r="C27" s="70" t="s">
        <v>41</v>
      </c>
      <c r="D27" s="70">
        <v>0</v>
      </c>
      <c r="E27" s="70">
        <v>308</v>
      </c>
      <c r="F27" s="119">
        <v>0</v>
      </c>
      <c r="G27" s="122"/>
      <c r="H27" s="422" t="s">
        <v>546</v>
      </c>
    </row>
    <row r="28" spans="1:8" s="11" customFormat="1" ht="36.6" customHeight="1" x14ac:dyDescent="0.25">
      <c r="A28" s="70" t="s">
        <v>42</v>
      </c>
      <c r="B28" s="70" t="s">
        <v>43</v>
      </c>
      <c r="C28" s="70" t="s">
        <v>4</v>
      </c>
      <c r="D28" s="70">
        <v>0</v>
      </c>
      <c r="E28" s="70">
        <v>5.54</v>
      </c>
      <c r="F28" s="119">
        <v>0</v>
      </c>
      <c r="G28" s="119"/>
      <c r="H28" s="422"/>
    </row>
    <row r="29" spans="1:8" s="11" customFormat="1" ht="41.4" customHeight="1" x14ac:dyDescent="0.25">
      <c r="A29" s="419" t="s">
        <v>613</v>
      </c>
      <c r="B29" s="420"/>
      <c r="C29" s="420"/>
      <c r="D29" s="420"/>
      <c r="E29" s="420"/>
      <c r="F29" s="420"/>
      <c r="G29" s="420"/>
      <c r="H29" s="421"/>
    </row>
    <row r="30" spans="1:8" s="11" customFormat="1" ht="193.8" customHeight="1" x14ac:dyDescent="0.25">
      <c r="A30" s="70" t="s">
        <v>44</v>
      </c>
      <c r="B30" s="70" t="s">
        <v>45</v>
      </c>
      <c r="C30" s="70" t="s">
        <v>27</v>
      </c>
      <c r="D30" s="63">
        <v>8951</v>
      </c>
      <c r="E30" s="70">
        <v>8250</v>
      </c>
      <c r="F30" s="119">
        <v>10403</v>
      </c>
      <c r="G30" s="61" t="s">
        <v>544</v>
      </c>
      <c r="H30" s="119"/>
    </row>
    <row r="31" spans="1:8" s="11" customFormat="1" ht="41.4" x14ac:dyDescent="0.25">
      <c r="A31" s="390" t="s">
        <v>46</v>
      </c>
      <c r="B31" s="390" t="s">
        <v>47</v>
      </c>
      <c r="C31" s="390" t="s">
        <v>48</v>
      </c>
      <c r="D31" s="393">
        <v>635.9</v>
      </c>
      <c r="E31" s="390">
        <v>610</v>
      </c>
      <c r="F31" s="392" t="s">
        <v>1201</v>
      </c>
      <c r="G31" s="394" t="s">
        <v>1211</v>
      </c>
      <c r="H31" s="423" t="s">
        <v>547</v>
      </c>
    </row>
    <row r="32" spans="1:8" s="11" customFormat="1" ht="49.2" customHeight="1" x14ac:dyDescent="0.25">
      <c r="A32" s="70" t="s">
        <v>49</v>
      </c>
      <c r="B32" s="70" t="s">
        <v>50</v>
      </c>
      <c r="C32" s="70" t="s">
        <v>48</v>
      </c>
      <c r="D32" s="63">
        <v>0</v>
      </c>
      <c r="E32" s="70">
        <v>380</v>
      </c>
      <c r="F32" s="119">
        <v>0</v>
      </c>
      <c r="G32" s="61" t="s">
        <v>758</v>
      </c>
      <c r="H32" s="423"/>
    </row>
    <row r="33" spans="1:8" s="11" customFormat="1" ht="59.4" customHeight="1" x14ac:dyDescent="0.25">
      <c r="A33" s="390" t="s">
        <v>51</v>
      </c>
      <c r="B33" s="390" t="s">
        <v>52</v>
      </c>
      <c r="C33" s="390" t="s">
        <v>20</v>
      </c>
      <c r="D33" s="393">
        <v>3.2</v>
      </c>
      <c r="E33" s="390">
        <v>2.5</v>
      </c>
      <c r="F33" s="392" t="s">
        <v>1201</v>
      </c>
      <c r="G33" s="394" t="s">
        <v>1240</v>
      </c>
      <c r="H33" s="423"/>
    </row>
    <row r="34" spans="1:8" s="11" customFormat="1" ht="79.2" customHeight="1" x14ac:dyDescent="0.25">
      <c r="A34" s="70" t="s">
        <v>53</v>
      </c>
      <c r="B34" s="70" t="s">
        <v>54</v>
      </c>
      <c r="C34" s="70" t="s">
        <v>55</v>
      </c>
      <c r="D34" s="63">
        <v>256</v>
      </c>
      <c r="E34" s="63">
        <v>40</v>
      </c>
      <c r="F34" s="63">
        <v>89</v>
      </c>
      <c r="G34" s="61" t="s">
        <v>545</v>
      </c>
      <c r="H34" s="27" t="s">
        <v>1034</v>
      </c>
    </row>
    <row r="35" spans="1:8" s="11" customFormat="1" ht="103.95" customHeight="1" x14ac:dyDescent="0.25">
      <c r="A35" s="390" t="s">
        <v>56</v>
      </c>
      <c r="B35" s="390" t="s">
        <v>57</v>
      </c>
      <c r="C35" s="390" t="s">
        <v>13</v>
      </c>
      <c r="D35" s="391" t="s">
        <v>596</v>
      </c>
      <c r="E35" s="390">
        <v>18.399999999999999</v>
      </c>
      <c r="F35" s="148" t="s">
        <v>1201</v>
      </c>
      <c r="G35" s="395" t="s">
        <v>1241</v>
      </c>
      <c r="H35" s="119"/>
    </row>
    <row r="36" spans="1:8" s="11" customFormat="1" ht="96.6" customHeight="1" x14ac:dyDescent="0.25">
      <c r="A36" s="70" t="s">
        <v>58</v>
      </c>
      <c r="B36" s="70" t="s">
        <v>59</v>
      </c>
      <c r="C36" s="70" t="s">
        <v>27</v>
      </c>
      <c r="D36" s="18">
        <v>9</v>
      </c>
      <c r="E36" s="70">
        <v>2</v>
      </c>
      <c r="F36" s="119">
        <v>10</v>
      </c>
      <c r="G36" s="22" t="s">
        <v>597</v>
      </c>
      <c r="H36" s="119"/>
    </row>
    <row r="37" spans="1:8" s="11" customFormat="1" ht="72" customHeight="1" x14ac:dyDescent="0.25">
      <c r="A37" s="390" t="s">
        <v>60</v>
      </c>
      <c r="B37" s="390" t="s">
        <v>61</v>
      </c>
      <c r="C37" s="390" t="s">
        <v>13</v>
      </c>
      <c r="D37" s="391" t="s">
        <v>598</v>
      </c>
      <c r="E37" s="390">
        <v>30</v>
      </c>
      <c r="F37" s="148" t="s">
        <v>1201</v>
      </c>
      <c r="G37" s="395" t="s">
        <v>1242</v>
      </c>
      <c r="H37" s="119"/>
    </row>
    <row r="38" spans="1:8" s="11" customFormat="1" ht="39.6" customHeight="1" x14ac:dyDescent="0.25">
      <c r="A38" s="70" t="s">
        <v>62</v>
      </c>
      <c r="B38" s="70" t="s">
        <v>63</v>
      </c>
      <c r="C38" s="419"/>
      <c r="D38" s="420"/>
      <c r="E38" s="420"/>
      <c r="F38" s="420"/>
      <c r="G38" s="420"/>
      <c r="H38" s="421"/>
    </row>
    <row r="39" spans="1:8" s="11" customFormat="1" ht="27.6" x14ac:dyDescent="0.25">
      <c r="A39" s="70" t="s">
        <v>998</v>
      </c>
      <c r="B39" s="70" t="s">
        <v>64</v>
      </c>
      <c r="C39" s="70" t="s">
        <v>13</v>
      </c>
      <c r="D39" s="26">
        <v>11</v>
      </c>
      <c r="E39" s="70">
        <v>1.5</v>
      </c>
      <c r="F39" s="119">
        <v>4.8</v>
      </c>
      <c r="G39" s="414" t="s">
        <v>1239</v>
      </c>
      <c r="H39" s="415" t="s">
        <v>1049</v>
      </c>
    </row>
    <row r="40" spans="1:8" s="11" customFormat="1" ht="25.2" customHeight="1" x14ac:dyDescent="0.25">
      <c r="A40" s="70" t="s">
        <v>999</v>
      </c>
      <c r="B40" s="70" t="s">
        <v>65</v>
      </c>
      <c r="C40" s="70" t="s">
        <v>13</v>
      </c>
      <c r="D40" s="26">
        <v>5</v>
      </c>
      <c r="E40" s="70">
        <v>5</v>
      </c>
      <c r="F40" s="119">
        <v>9.9</v>
      </c>
      <c r="G40" s="414"/>
      <c r="H40" s="415"/>
    </row>
    <row r="41" spans="1:8" s="11" customFormat="1" ht="27.6" x14ac:dyDescent="0.25">
      <c r="A41" s="70" t="s">
        <v>66</v>
      </c>
      <c r="B41" s="70" t="s">
        <v>67</v>
      </c>
      <c r="C41" s="70" t="s">
        <v>68</v>
      </c>
      <c r="D41" s="18">
        <v>9911.6</v>
      </c>
      <c r="E41" s="70">
        <v>10600</v>
      </c>
      <c r="F41" s="119">
        <v>11029.2</v>
      </c>
      <c r="G41" s="414"/>
      <c r="H41" s="415"/>
    </row>
    <row r="42" spans="1:8" s="11" customFormat="1" ht="27.6" x14ac:dyDescent="0.25">
      <c r="A42" s="70" t="s">
        <v>69</v>
      </c>
      <c r="B42" s="70" t="s">
        <v>70</v>
      </c>
      <c r="C42" s="70" t="s">
        <v>71</v>
      </c>
      <c r="D42" s="18">
        <v>1534.6</v>
      </c>
      <c r="E42" s="70">
        <v>1600</v>
      </c>
      <c r="F42" s="119">
        <v>1619</v>
      </c>
      <c r="G42" s="414"/>
      <c r="H42" s="415"/>
    </row>
    <row r="43" spans="1:8" s="11" customFormat="1" ht="41.4" x14ac:dyDescent="0.25">
      <c r="A43" s="70" t="s">
        <v>72</v>
      </c>
      <c r="B43" s="70" t="s">
        <v>73</v>
      </c>
      <c r="C43" s="70" t="s">
        <v>74</v>
      </c>
      <c r="D43" s="18">
        <v>1.1000000000000001</v>
      </c>
      <c r="E43" s="70">
        <v>11.8</v>
      </c>
      <c r="F43" s="119">
        <v>0.73</v>
      </c>
      <c r="G43" s="414"/>
      <c r="H43" s="415"/>
    </row>
    <row r="44" spans="1:8" s="11" customFormat="1" ht="27.6" x14ac:dyDescent="0.25">
      <c r="A44" s="390" t="s">
        <v>75</v>
      </c>
      <c r="B44" s="390" t="s">
        <v>76</v>
      </c>
      <c r="C44" s="390" t="s">
        <v>79</v>
      </c>
      <c r="D44" s="391">
        <v>69.099999999999994</v>
      </c>
      <c r="E44" s="390">
        <v>170</v>
      </c>
      <c r="F44" s="396" t="s">
        <v>1238</v>
      </c>
      <c r="G44" s="414"/>
      <c r="H44" s="415"/>
    </row>
    <row r="45" spans="1:8" s="11" customFormat="1" ht="27.6" x14ac:dyDescent="0.25">
      <c r="A45" s="70" t="s">
        <v>77</v>
      </c>
      <c r="B45" s="70" t="s">
        <v>78</v>
      </c>
      <c r="C45" s="70" t="s">
        <v>79</v>
      </c>
      <c r="D45" s="18">
        <v>3736.2</v>
      </c>
      <c r="E45" s="70">
        <v>6120</v>
      </c>
      <c r="F45" s="119">
        <v>4232.6000000000004</v>
      </c>
      <c r="G45" s="414"/>
      <c r="H45" s="415"/>
    </row>
    <row r="46" spans="1:8" s="11" customFormat="1" ht="28.8" customHeight="1" x14ac:dyDescent="0.25">
      <c r="A46" s="70" t="s">
        <v>80</v>
      </c>
      <c r="B46" s="70" t="s">
        <v>84</v>
      </c>
      <c r="C46" s="70" t="s">
        <v>85</v>
      </c>
      <c r="D46" s="70">
        <v>10</v>
      </c>
      <c r="E46" s="70">
        <v>10</v>
      </c>
      <c r="F46" s="119">
        <v>10</v>
      </c>
      <c r="G46" s="119"/>
      <c r="H46" s="119"/>
    </row>
    <row r="47" spans="1:8" s="11" customFormat="1" ht="69" x14ac:dyDescent="0.25">
      <c r="A47" s="70" t="s">
        <v>83</v>
      </c>
      <c r="B47" s="70" t="s">
        <v>1000</v>
      </c>
      <c r="C47" s="70"/>
      <c r="D47" s="416"/>
      <c r="E47" s="416"/>
      <c r="F47" s="119"/>
      <c r="G47" s="119"/>
      <c r="H47" s="119"/>
    </row>
    <row r="48" spans="1:8" s="11" customFormat="1" ht="14.4" customHeight="1" x14ac:dyDescent="0.25">
      <c r="A48" s="70" t="s">
        <v>1001</v>
      </c>
      <c r="B48" s="70" t="s">
        <v>81</v>
      </c>
      <c r="C48" s="70" t="s">
        <v>27</v>
      </c>
      <c r="D48" s="70">
        <v>1</v>
      </c>
      <c r="E48" s="70">
        <v>12</v>
      </c>
      <c r="F48" s="119">
        <v>12</v>
      </c>
      <c r="G48" s="119"/>
      <c r="H48" s="417" t="s">
        <v>1212</v>
      </c>
    </row>
    <row r="49" spans="1:8" s="11" customFormat="1" ht="34.200000000000003" customHeight="1" x14ac:dyDescent="0.25">
      <c r="A49" s="70" t="s">
        <v>1002</v>
      </c>
      <c r="B49" s="70" t="s">
        <v>82</v>
      </c>
      <c r="C49" s="70" t="s">
        <v>27</v>
      </c>
      <c r="D49" s="70">
        <v>1</v>
      </c>
      <c r="E49" s="70">
        <v>12</v>
      </c>
      <c r="F49" s="119">
        <v>12</v>
      </c>
      <c r="G49" s="119"/>
      <c r="H49" s="418"/>
    </row>
    <row r="50" spans="1:8" s="11" customFormat="1" ht="34.799999999999997" customHeight="1" x14ac:dyDescent="0.25">
      <c r="A50" s="419" t="s">
        <v>639</v>
      </c>
      <c r="B50" s="420"/>
      <c r="C50" s="420"/>
      <c r="D50" s="420"/>
      <c r="E50" s="420"/>
      <c r="F50" s="420"/>
      <c r="G50" s="420"/>
      <c r="H50" s="421"/>
    </row>
    <row r="51" spans="1:8" s="11" customFormat="1" ht="90.6" customHeight="1" x14ac:dyDescent="0.25">
      <c r="A51" s="70" t="s">
        <v>1003</v>
      </c>
      <c r="B51" s="70" t="s">
        <v>86</v>
      </c>
      <c r="C51" s="70" t="s">
        <v>27</v>
      </c>
      <c r="D51" s="24">
        <v>284</v>
      </c>
      <c r="E51" s="70">
        <v>0</v>
      </c>
      <c r="F51" s="119">
        <v>232</v>
      </c>
      <c r="G51" s="431" t="s">
        <v>1215</v>
      </c>
      <c r="H51" s="119"/>
    </row>
    <row r="52" spans="1:8" s="11" customFormat="1" ht="90.6" customHeight="1" x14ac:dyDescent="0.25">
      <c r="A52" s="70" t="s">
        <v>87</v>
      </c>
      <c r="B52" s="70" t="s">
        <v>88</v>
      </c>
      <c r="C52" s="70" t="s">
        <v>4</v>
      </c>
      <c r="D52" s="61">
        <v>16.899999999999999</v>
      </c>
      <c r="E52" s="61">
        <v>12.52</v>
      </c>
      <c r="F52" s="61">
        <v>12.52</v>
      </c>
      <c r="G52" s="431"/>
      <c r="H52" s="119"/>
    </row>
    <row r="53" spans="1:8" s="11" customFormat="1" ht="90.6" customHeight="1" x14ac:dyDescent="0.25">
      <c r="A53" s="70" t="s">
        <v>89</v>
      </c>
      <c r="B53" s="70" t="s">
        <v>1004</v>
      </c>
      <c r="C53" s="70" t="s">
        <v>27</v>
      </c>
      <c r="D53" s="61">
        <v>309</v>
      </c>
      <c r="E53" s="61">
        <v>232</v>
      </c>
      <c r="F53" s="61">
        <v>232</v>
      </c>
      <c r="G53" s="70" t="s">
        <v>1206</v>
      </c>
      <c r="H53" s="119"/>
    </row>
    <row r="54" spans="1:8" s="11" customFormat="1" ht="41.25" customHeight="1" x14ac:dyDescent="0.25">
      <c r="A54" s="416" t="s">
        <v>648</v>
      </c>
      <c r="B54" s="416"/>
      <c r="C54" s="416"/>
      <c r="D54" s="416"/>
      <c r="E54" s="416"/>
      <c r="F54" s="416"/>
      <c r="G54" s="416"/>
      <c r="H54" s="416"/>
    </row>
    <row r="55" spans="1:8" s="11" customFormat="1" ht="72" customHeight="1" x14ac:dyDescent="0.25">
      <c r="A55" s="70" t="s">
        <v>1005</v>
      </c>
      <c r="B55" s="70" t="s">
        <v>90</v>
      </c>
      <c r="C55" s="70" t="s">
        <v>1202</v>
      </c>
      <c r="D55" s="70" t="s">
        <v>1203</v>
      </c>
      <c r="E55" s="70" t="s">
        <v>1204</v>
      </c>
      <c r="F55" s="119">
        <v>0</v>
      </c>
      <c r="G55" s="119"/>
      <c r="H55" s="416" t="s">
        <v>1048</v>
      </c>
    </row>
    <row r="56" spans="1:8" s="11" customFormat="1" ht="55.8" customHeight="1" x14ac:dyDescent="0.25">
      <c r="A56" s="70" t="s">
        <v>1006</v>
      </c>
      <c r="B56" s="70" t="s">
        <v>91</v>
      </c>
      <c r="C56" s="70" t="s">
        <v>1007</v>
      </c>
      <c r="D56" s="70">
        <v>4</v>
      </c>
      <c r="E56" s="70">
        <v>4</v>
      </c>
      <c r="F56" s="119">
        <v>0</v>
      </c>
      <c r="G56" s="119"/>
      <c r="H56" s="416"/>
    </row>
    <row r="57" spans="1:8" s="11" customFormat="1" ht="37.799999999999997" customHeight="1" x14ac:dyDescent="0.25">
      <c r="A57" s="70" t="s">
        <v>1008</v>
      </c>
      <c r="B57" s="70" t="s">
        <v>92</v>
      </c>
      <c r="C57" s="70" t="s">
        <v>1202</v>
      </c>
      <c r="D57" s="70" t="s">
        <v>1204</v>
      </c>
      <c r="E57" s="70" t="s">
        <v>1205</v>
      </c>
      <c r="F57" s="119">
        <v>0</v>
      </c>
      <c r="G57" s="119"/>
      <c r="H57" s="416"/>
    </row>
    <row r="58" spans="1:8" s="11" customFormat="1" ht="54.75" customHeight="1" x14ac:dyDescent="0.25">
      <c r="A58" s="70" t="s">
        <v>1009</v>
      </c>
      <c r="B58" s="70" t="s">
        <v>1010</v>
      </c>
      <c r="C58" s="70" t="s">
        <v>13</v>
      </c>
      <c r="D58" s="70">
        <v>80</v>
      </c>
      <c r="E58" s="70">
        <v>100</v>
      </c>
      <c r="F58" s="119">
        <v>0</v>
      </c>
      <c r="G58" s="119"/>
      <c r="H58" s="416"/>
    </row>
    <row r="59" spans="1:8" s="11" customFormat="1" ht="14.4" customHeight="1" x14ac:dyDescent="0.25">
      <c r="A59" s="419" t="s">
        <v>720</v>
      </c>
      <c r="B59" s="420"/>
      <c r="C59" s="420"/>
      <c r="D59" s="420"/>
      <c r="E59" s="420"/>
      <c r="F59" s="420"/>
      <c r="G59" s="420"/>
      <c r="H59" s="421"/>
    </row>
    <row r="60" spans="1:8" s="11" customFormat="1" ht="151.19999999999999" customHeight="1" x14ac:dyDescent="0.25">
      <c r="A60" s="70" t="s">
        <v>1011</v>
      </c>
      <c r="B60" s="70" t="s">
        <v>93</v>
      </c>
      <c r="C60" s="70" t="s">
        <v>41</v>
      </c>
      <c r="D60" s="4">
        <v>403</v>
      </c>
      <c r="E60" s="4">
        <v>516</v>
      </c>
      <c r="F60" s="4">
        <v>228</v>
      </c>
      <c r="G60" s="7" t="s">
        <v>564</v>
      </c>
      <c r="H60" s="7" t="s">
        <v>1045</v>
      </c>
    </row>
    <row r="61" spans="1:8" s="11" customFormat="1" ht="177" customHeight="1" x14ac:dyDescent="0.25">
      <c r="A61" s="70" t="s">
        <v>1012</v>
      </c>
      <c r="B61" s="70" t="s">
        <v>1013</v>
      </c>
      <c r="C61" s="70" t="s">
        <v>41</v>
      </c>
      <c r="D61" s="3">
        <v>4596</v>
      </c>
      <c r="E61" s="3">
        <v>2672</v>
      </c>
      <c r="F61" s="3">
        <v>5125</v>
      </c>
      <c r="G61" s="8" t="s">
        <v>1046</v>
      </c>
      <c r="H61" s="8" t="s">
        <v>565</v>
      </c>
    </row>
    <row r="62" spans="1:8" s="11" customFormat="1" ht="92.4" customHeight="1" x14ac:dyDescent="0.25">
      <c r="A62" s="70" t="s">
        <v>95</v>
      </c>
      <c r="B62" s="70" t="s">
        <v>1014</v>
      </c>
      <c r="C62" s="70" t="s">
        <v>4</v>
      </c>
      <c r="D62" s="3">
        <v>14.71</v>
      </c>
      <c r="E62" s="3">
        <v>15.48</v>
      </c>
      <c r="F62" s="3">
        <v>6.51</v>
      </c>
      <c r="G62" s="8" t="s">
        <v>1047</v>
      </c>
      <c r="H62" s="8" t="s">
        <v>1045</v>
      </c>
    </row>
    <row r="63" spans="1:8" s="11" customFormat="1" x14ac:dyDescent="0.25">
      <c r="A63" s="419" t="s">
        <v>662</v>
      </c>
      <c r="B63" s="420"/>
      <c r="C63" s="420"/>
      <c r="D63" s="420"/>
      <c r="E63" s="420"/>
      <c r="F63" s="420"/>
      <c r="G63" s="420"/>
      <c r="H63" s="421"/>
    </row>
    <row r="64" spans="1:8" s="11" customFormat="1" ht="128.4" customHeight="1" x14ac:dyDescent="0.25">
      <c r="A64" s="70" t="s">
        <v>98</v>
      </c>
      <c r="B64" s="70" t="s">
        <v>94</v>
      </c>
      <c r="C64" s="70" t="s">
        <v>13</v>
      </c>
      <c r="D64" s="63">
        <v>39</v>
      </c>
      <c r="E64" s="63">
        <v>61.5</v>
      </c>
      <c r="F64" s="119">
        <v>61.5</v>
      </c>
      <c r="G64" s="430" t="s">
        <v>1035</v>
      </c>
      <c r="H64" s="423" t="s">
        <v>1036</v>
      </c>
    </row>
    <row r="65" spans="1:8" s="11" customFormat="1" ht="27.6" x14ac:dyDescent="0.25">
      <c r="A65" s="70" t="s">
        <v>100</v>
      </c>
      <c r="B65" s="70" t="s">
        <v>96</v>
      </c>
      <c r="C65" s="70" t="s">
        <v>97</v>
      </c>
      <c r="D65" s="5">
        <v>0</v>
      </c>
      <c r="E65" s="5">
        <v>3655.1</v>
      </c>
      <c r="F65" s="119">
        <f>6.43+8.399</f>
        <v>14.828999999999999</v>
      </c>
      <c r="G65" s="430"/>
      <c r="H65" s="423"/>
    </row>
    <row r="66" spans="1:8" s="11" customFormat="1" ht="14.4" customHeight="1" x14ac:dyDescent="0.25">
      <c r="A66" s="70" t="s">
        <v>103</v>
      </c>
      <c r="B66" s="70" t="s">
        <v>99</v>
      </c>
      <c r="C66" s="70" t="s">
        <v>13</v>
      </c>
      <c r="D66" s="5">
        <v>0</v>
      </c>
      <c r="E66" s="5">
        <v>89.5</v>
      </c>
      <c r="F66" s="119">
        <v>0</v>
      </c>
      <c r="G66" s="430"/>
      <c r="H66" s="423"/>
    </row>
    <row r="67" spans="1:8" s="11" customFormat="1" ht="52.8" x14ac:dyDescent="0.25">
      <c r="A67" s="70" t="s">
        <v>104</v>
      </c>
      <c r="B67" s="70" t="s">
        <v>101</v>
      </c>
      <c r="C67" s="70" t="s">
        <v>13</v>
      </c>
      <c r="D67" s="63">
        <v>45.22</v>
      </c>
      <c r="E67" s="63">
        <v>31.3</v>
      </c>
      <c r="F67" s="119">
        <v>31.3</v>
      </c>
      <c r="G67" s="61" t="s">
        <v>540</v>
      </c>
      <c r="H67" s="423"/>
    </row>
    <row r="68" spans="1:8" s="11" customFormat="1" x14ac:dyDescent="0.25">
      <c r="A68" s="419" t="s">
        <v>679</v>
      </c>
      <c r="B68" s="420"/>
      <c r="C68" s="420"/>
      <c r="D68" s="420"/>
      <c r="E68" s="420"/>
      <c r="F68" s="420"/>
      <c r="G68" s="420"/>
      <c r="H68" s="421"/>
    </row>
    <row r="69" spans="1:8" s="11" customFormat="1" ht="151.80000000000001" x14ac:dyDescent="0.25">
      <c r="A69" s="70" t="s">
        <v>105</v>
      </c>
      <c r="B69" s="70" t="s">
        <v>102</v>
      </c>
      <c r="C69" s="70" t="s">
        <v>13</v>
      </c>
      <c r="D69" s="63">
        <v>0.6</v>
      </c>
      <c r="E69" s="70">
        <v>0.68</v>
      </c>
      <c r="F69" s="119">
        <v>5.0000000000000001E-4</v>
      </c>
      <c r="G69" s="63" t="s">
        <v>542</v>
      </c>
      <c r="H69" s="70" t="s">
        <v>1210</v>
      </c>
    </row>
    <row r="70" spans="1:8" ht="165.6" x14ac:dyDescent="0.25">
      <c r="A70" s="114" t="s">
        <v>106</v>
      </c>
      <c r="B70" s="114" t="s">
        <v>1015</v>
      </c>
      <c r="C70" s="114" t="s">
        <v>13</v>
      </c>
      <c r="D70" s="63">
        <v>0.88</v>
      </c>
      <c r="E70" s="114">
        <v>0.14000000000000001</v>
      </c>
      <c r="F70" s="119">
        <v>3.5157446974709598E-3</v>
      </c>
      <c r="G70" s="63" t="s">
        <v>541</v>
      </c>
      <c r="H70" s="70" t="s">
        <v>1207</v>
      </c>
    </row>
    <row r="71" spans="1:8" ht="67.2" customHeight="1" x14ac:dyDescent="0.25">
      <c r="A71" s="114" t="s">
        <v>108</v>
      </c>
      <c r="B71" s="114" t="s">
        <v>1016</v>
      </c>
      <c r="C71" s="114" t="s">
        <v>20</v>
      </c>
      <c r="D71" s="63">
        <v>28887.63</v>
      </c>
      <c r="E71" s="114">
        <v>95402.8</v>
      </c>
      <c r="F71" s="120">
        <v>86772.66</v>
      </c>
      <c r="G71" s="63" t="s">
        <v>758</v>
      </c>
      <c r="H71" s="70" t="s">
        <v>1208</v>
      </c>
    </row>
    <row r="72" spans="1:8" ht="110.4" x14ac:dyDescent="0.25">
      <c r="A72" s="114" t="s">
        <v>109</v>
      </c>
      <c r="B72" s="114" t="s">
        <v>1017</v>
      </c>
      <c r="C72" s="114" t="s">
        <v>13</v>
      </c>
      <c r="D72" s="3">
        <v>0.67863499008175598</v>
      </c>
      <c r="E72" s="114">
        <v>1.1000000000000001</v>
      </c>
      <c r="F72" s="119">
        <v>4.4999999999999997E-3</v>
      </c>
      <c r="G72" s="63" t="s">
        <v>543</v>
      </c>
      <c r="H72" s="70" t="s">
        <v>1209</v>
      </c>
    </row>
    <row r="73" spans="1:8" s="11" customFormat="1" ht="45" customHeight="1" x14ac:dyDescent="0.25">
      <c r="A73" s="419" t="s">
        <v>683</v>
      </c>
      <c r="B73" s="420"/>
      <c r="C73" s="420"/>
      <c r="D73" s="420"/>
      <c r="E73" s="420"/>
      <c r="F73" s="420"/>
      <c r="G73" s="420"/>
      <c r="H73" s="421"/>
    </row>
    <row r="74" spans="1:8" s="11" customFormat="1" ht="125.4" customHeight="1" x14ac:dyDescent="0.25">
      <c r="A74" s="70" t="s">
        <v>112</v>
      </c>
      <c r="B74" s="70" t="s">
        <v>107</v>
      </c>
      <c r="C74" s="70" t="s">
        <v>13</v>
      </c>
      <c r="D74" s="70" t="s">
        <v>30</v>
      </c>
      <c r="E74" s="70" t="s">
        <v>30</v>
      </c>
      <c r="F74" s="119" t="s">
        <v>30</v>
      </c>
      <c r="G74" s="119"/>
      <c r="H74" s="119"/>
    </row>
    <row r="75" spans="1:8" s="11" customFormat="1" ht="63" customHeight="1" x14ac:dyDescent="0.25">
      <c r="A75" s="419" t="s">
        <v>1018</v>
      </c>
      <c r="B75" s="420"/>
      <c r="C75" s="420"/>
      <c r="D75" s="420"/>
      <c r="E75" s="420"/>
      <c r="F75" s="420"/>
      <c r="G75" s="420"/>
      <c r="H75" s="421"/>
    </row>
    <row r="76" spans="1:8" s="11" customFormat="1" ht="103.8" customHeight="1" x14ac:dyDescent="0.25">
      <c r="A76" s="70" t="s">
        <v>113</v>
      </c>
      <c r="B76" s="70" t="s">
        <v>1019</v>
      </c>
      <c r="C76" s="70" t="s">
        <v>13</v>
      </c>
      <c r="D76" s="63">
        <v>0.18</v>
      </c>
      <c r="E76" s="63">
        <v>0.17</v>
      </c>
      <c r="F76" s="63">
        <v>0.18</v>
      </c>
      <c r="G76" s="63" t="s">
        <v>537</v>
      </c>
      <c r="H76" s="63" t="s">
        <v>1037</v>
      </c>
    </row>
    <row r="77" spans="1:8" s="11" customFormat="1" ht="108.6" customHeight="1" x14ac:dyDescent="0.25">
      <c r="A77" s="70" t="s">
        <v>114</v>
      </c>
      <c r="B77" s="70" t="s">
        <v>1020</v>
      </c>
      <c r="C77" s="70" t="s">
        <v>110</v>
      </c>
      <c r="D77" s="6">
        <v>308000</v>
      </c>
      <c r="E77" s="6">
        <v>297000</v>
      </c>
      <c r="F77" s="6">
        <v>297000</v>
      </c>
      <c r="G77" s="6" t="s">
        <v>538</v>
      </c>
      <c r="H77" s="70"/>
    </row>
    <row r="78" spans="1:8" s="11" customFormat="1" ht="151.19999999999999" customHeight="1" x14ac:dyDescent="0.25">
      <c r="A78" s="70" t="s">
        <v>116</v>
      </c>
      <c r="B78" s="70" t="s">
        <v>111</v>
      </c>
      <c r="C78" s="70" t="s">
        <v>13</v>
      </c>
      <c r="D78" s="63">
        <v>83.5</v>
      </c>
      <c r="E78" s="63">
        <v>97.9</v>
      </c>
      <c r="F78" s="63">
        <v>85.42</v>
      </c>
      <c r="G78" s="63" t="s">
        <v>1038</v>
      </c>
      <c r="H78" s="70" t="s">
        <v>1039</v>
      </c>
    </row>
    <row r="79" spans="1:8" s="11" customFormat="1" ht="198.6" customHeight="1" x14ac:dyDescent="0.25">
      <c r="A79" s="70" t="s">
        <v>117</v>
      </c>
      <c r="B79" s="70" t="s">
        <v>1021</v>
      </c>
      <c r="C79" s="70" t="s">
        <v>13</v>
      </c>
      <c r="D79" s="63">
        <v>47.6</v>
      </c>
      <c r="E79" s="63">
        <v>47.5</v>
      </c>
      <c r="F79" s="63">
        <v>31.5</v>
      </c>
      <c r="G79" s="63" t="s">
        <v>1040</v>
      </c>
      <c r="H79" s="70" t="s">
        <v>1041</v>
      </c>
    </row>
    <row r="80" spans="1:8" s="11" customFormat="1" ht="110.4" x14ac:dyDescent="0.25">
      <c r="A80" s="70" t="s">
        <v>118</v>
      </c>
      <c r="B80" s="70" t="s">
        <v>115</v>
      </c>
      <c r="C80" s="70" t="s">
        <v>13</v>
      </c>
      <c r="D80" s="63">
        <v>33.700000000000003</v>
      </c>
      <c r="E80" s="63">
        <v>33.1</v>
      </c>
      <c r="F80" s="63">
        <v>33.1</v>
      </c>
      <c r="G80" s="5" t="s">
        <v>539</v>
      </c>
      <c r="H80" s="70" t="s">
        <v>1039</v>
      </c>
    </row>
    <row r="81" spans="1:8" s="11" customFormat="1" ht="82.8" x14ac:dyDescent="0.25">
      <c r="A81" s="70" t="s">
        <v>562</v>
      </c>
      <c r="B81" s="70" t="s">
        <v>1022</v>
      </c>
      <c r="C81" s="70" t="s">
        <v>27</v>
      </c>
      <c r="D81" s="70">
        <v>4</v>
      </c>
      <c r="E81" s="70">
        <v>4</v>
      </c>
      <c r="F81" s="119">
        <v>4</v>
      </c>
      <c r="G81" s="119"/>
      <c r="H81" s="119"/>
    </row>
    <row r="82" spans="1:8" s="11" customFormat="1" ht="93.6" customHeight="1" x14ac:dyDescent="0.25">
      <c r="A82" s="70" t="s">
        <v>563</v>
      </c>
      <c r="B82" s="70" t="s">
        <v>1023</v>
      </c>
      <c r="C82" s="70" t="s">
        <v>38</v>
      </c>
      <c r="D82" s="70" t="s">
        <v>30</v>
      </c>
      <c r="E82" s="70" t="s">
        <v>30</v>
      </c>
      <c r="F82" s="119" t="s">
        <v>30</v>
      </c>
      <c r="G82" s="119"/>
      <c r="H82" s="119"/>
    </row>
    <row r="83" spans="1:8" s="11" customFormat="1" ht="110.4" x14ac:dyDescent="0.25">
      <c r="A83" s="70" t="s">
        <v>1024</v>
      </c>
      <c r="B83" s="70" t="s">
        <v>119</v>
      </c>
      <c r="C83" s="70" t="s">
        <v>13</v>
      </c>
      <c r="D83" s="70" t="s">
        <v>30</v>
      </c>
      <c r="E83" s="70">
        <v>14.2</v>
      </c>
      <c r="F83" s="119">
        <v>14</v>
      </c>
      <c r="G83" s="119"/>
      <c r="H83" s="70" t="s">
        <v>1214</v>
      </c>
    </row>
    <row r="84" spans="1:8" s="11" customFormat="1" ht="129.6" customHeight="1" x14ac:dyDescent="0.25">
      <c r="A84" s="70" t="s">
        <v>1025</v>
      </c>
      <c r="B84" s="70" t="s">
        <v>1026</v>
      </c>
      <c r="C84" s="70" t="s">
        <v>13</v>
      </c>
      <c r="D84" s="2" t="s">
        <v>30</v>
      </c>
      <c r="E84" s="2">
        <v>100</v>
      </c>
      <c r="F84" s="2">
        <v>115.4</v>
      </c>
      <c r="G84" s="16" t="s">
        <v>1042</v>
      </c>
      <c r="H84" s="27" t="s">
        <v>1043</v>
      </c>
    </row>
    <row r="85" spans="1:8" s="11" customFormat="1" x14ac:dyDescent="0.25">
      <c r="A85" s="419" t="s">
        <v>1027</v>
      </c>
      <c r="B85" s="420"/>
      <c r="C85" s="420"/>
      <c r="D85" s="420"/>
      <c r="E85" s="420"/>
      <c r="F85" s="420"/>
      <c r="G85" s="420"/>
      <c r="H85" s="421"/>
    </row>
    <row r="86" spans="1:8" s="11" customFormat="1" ht="105.6" customHeight="1" x14ac:dyDescent="0.25">
      <c r="A86" s="390" t="s">
        <v>1028</v>
      </c>
      <c r="B86" s="390" t="s">
        <v>1029</v>
      </c>
      <c r="C86" s="390" t="s">
        <v>27</v>
      </c>
      <c r="D86" s="393">
        <v>1781</v>
      </c>
      <c r="E86" s="393">
        <v>1831</v>
      </c>
      <c r="F86" s="393">
        <v>260</v>
      </c>
      <c r="G86" s="644" t="s">
        <v>1243</v>
      </c>
      <c r="H86" s="70" t="s">
        <v>1044</v>
      </c>
    </row>
    <row r="87" spans="1:8" s="11" customFormat="1" ht="82.8" x14ac:dyDescent="0.25">
      <c r="A87" s="390" t="s">
        <v>1030</v>
      </c>
      <c r="B87" s="390" t="s">
        <v>1031</v>
      </c>
      <c r="C87" s="390" t="s">
        <v>27</v>
      </c>
      <c r="D87" s="393">
        <v>623</v>
      </c>
      <c r="E87" s="393">
        <v>624</v>
      </c>
      <c r="F87" s="393">
        <v>59</v>
      </c>
      <c r="G87" s="645"/>
      <c r="H87" s="70" t="s">
        <v>1044</v>
      </c>
    </row>
    <row r="88" spans="1:8" s="11" customFormat="1" ht="82.8" x14ac:dyDescent="0.25">
      <c r="A88" s="390" t="s">
        <v>1032</v>
      </c>
      <c r="B88" s="390" t="s">
        <v>1033</v>
      </c>
      <c r="C88" s="390" t="s">
        <v>27</v>
      </c>
      <c r="D88" s="393">
        <v>263</v>
      </c>
      <c r="E88" s="393">
        <v>264</v>
      </c>
      <c r="F88" s="393">
        <v>6</v>
      </c>
      <c r="G88" s="646"/>
      <c r="H88" s="70" t="s">
        <v>1044</v>
      </c>
    </row>
    <row r="89" spans="1:8" s="11" customFormat="1" x14ac:dyDescent="0.25">
      <c r="D89" s="112"/>
      <c r="E89" s="112"/>
      <c r="F89" s="112"/>
    </row>
    <row r="90" spans="1:8" s="11" customFormat="1" x14ac:dyDescent="0.25">
      <c r="D90" s="112"/>
      <c r="E90" s="112"/>
      <c r="F90" s="112"/>
    </row>
    <row r="91" spans="1:8" s="11" customFormat="1" x14ac:dyDescent="0.25">
      <c r="D91" s="112"/>
      <c r="E91" s="112"/>
      <c r="F91" s="112"/>
    </row>
    <row r="92" spans="1:8" s="11" customFormat="1" x14ac:dyDescent="0.25">
      <c r="D92" s="112"/>
      <c r="E92" s="112"/>
      <c r="F92" s="112"/>
    </row>
    <row r="93" spans="1:8" s="11" customFormat="1" x14ac:dyDescent="0.25">
      <c r="D93" s="112"/>
      <c r="E93" s="112"/>
      <c r="F93" s="112"/>
    </row>
    <row r="94" spans="1:8" s="11" customFormat="1" x14ac:dyDescent="0.25">
      <c r="D94" s="112"/>
      <c r="E94" s="112"/>
      <c r="F94" s="112"/>
    </row>
    <row r="95" spans="1:8" s="11" customFormat="1" x14ac:dyDescent="0.25">
      <c r="D95" s="112"/>
      <c r="E95" s="112"/>
      <c r="F95" s="112"/>
    </row>
    <row r="96" spans="1:8" s="11" customFormat="1" x14ac:dyDescent="0.25">
      <c r="D96" s="112"/>
      <c r="E96" s="112"/>
      <c r="F96" s="112"/>
    </row>
    <row r="97" spans="4:6" s="11" customFormat="1" x14ac:dyDescent="0.25">
      <c r="D97" s="112"/>
      <c r="E97" s="112"/>
      <c r="F97" s="112"/>
    </row>
    <row r="98" spans="4:6" s="11" customFormat="1" x14ac:dyDescent="0.25">
      <c r="D98" s="112"/>
      <c r="E98" s="112"/>
      <c r="F98" s="112"/>
    </row>
    <row r="99" spans="4:6" s="11" customFormat="1" x14ac:dyDescent="0.25">
      <c r="D99" s="112"/>
      <c r="E99" s="112"/>
      <c r="F99" s="112"/>
    </row>
    <row r="100" spans="4:6" s="11" customFormat="1" x14ac:dyDescent="0.25">
      <c r="D100" s="112"/>
      <c r="E100" s="112"/>
      <c r="F100" s="112"/>
    </row>
    <row r="101" spans="4:6" s="11" customFormat="1" x14ac:dyDescent="0.25">
      <c r="D101" s="112"/>
      <c r="E101" s="112"/>
      <c r="F101" s="112"/>
    </row>
    <row r="102" spans="4:6" s="11" customFormat="1" x14ac:dyDescent="0.25">
      <c r="D102" s="112"/>
      <c r="E102" s="112"/>
      <c r="F102" s="112"/>
    </row>
    <row r="103" spans="4:6" s="11" customFormat="1" x14ac:dyDescent="0.25">
      <c r="D103" s="112"/>
      <c r="E103" s="112"/>
      <c r="F103" s="112"/>
    </row>
    <row r="104" spans="4:6" s="11" customFormat="1" x14ac:dyDescent="0.25">
      <c r="D104" s="112"/>
      <c r="E104" s="112"/>
      <c r="F104" s="112"/>
    </row>
    <row r="105" spans="4:6" s="11" customFormat="1" x14ac:dyDescent="0.25">
      <c r="D105" s="112"/>
      <c r="E105" s="112"/>
      <c r="F105" s="112"/>
    </row>
    <row r="106" spans="4:6" s="11" customFormat="1" x14ac:dyDescent="0.25">
      <c r="D106" s="112"/>
      <c r="E106" s="112"/>
      <c r="F106" s="112"/>
    </row>
    <row r="107" spans="4:6" s="11" customFormat="1" x14ac:dyDescent="0.25">
      <c r="D107" s="112"/>
      <c r="E107" s="112"/>
      <c r="F107" s="112"/>
    </row>
    <row r="108" spans="4:6" s="11" customFormat="1" x14ac:dyDescent="0.25">
      <c r="D108" s="112"/>
      <c r="E108" s="112"/>
      <c r="F108" s="112"/>
    </row>
    <row r="109" spans="4:6" s="11" customFormat="1" x14ac:dyDescent="0.25">
      <c r="D109" s="112"/>
      <c r="E109" s="112"/>
      <c r="F109" s="112"/>
    </row>
    <row r="110" spans="4:6" s="11" customFormat="1" x14ac:dyDescent="0.25">
      <c r="D110" s="112"/>
      <c r="E110" s="112"/>
      <c r="F110" s="112"/>
    </row>
    <row r="111" spans="4:6" s="11" customFormat="1" x14ac:dyDescent="0.25">
      <c r="D111" s="112"/>
      <c r="E111" s="112"/>
      <c r="F111" s="112"/>
    </row>
    <row r="112" spans="4:6" s="11" customFormat="1" x14ac:dyDescent="0.25">
      <c r="D112" s="112"/>
      <c r="E112" s="112"/>
      <c r="F112" s="112"/>
    </row>
    <row r="113" spans="4:6" s="11" customFormat="1" x14ac:dyDescent="0.25">
      <c r="D113" s="112"/>
      <c r="E113" s="112"/>
      <c r="F113" s="112"/>
    </row>
    <row r="114" spans="4:6" s="11" customFormat="1" x14ac:dyDescent="0.25">
      <c r="D114" s="112"/>
      <c r="E114" s="112"/>
      <c r="F114" s="112"/>
    </row>
    <row r="115" spans="4:6" s="11" customFormat="1" x14ac:dyDescent="0.25">
      <c r="D115" s="112"/>
      <c r="E115" s="112"/>
      <c r="F115" s="112"/>
    </row>
    <row r="116" spans="4:6" s="11" customFormat="1" x14ac:dyDescent="0.25">
      <c r="D116" s="112"/>
      <c r="E116" s="112"/>
      <c r="F116" s="112"/>
    </row>
    <row r="117" spans="4:6" s="11" customFormat="1" x14ac:dyDescent="0.25">
      <c r="D117" s="112"/>
      <c r="E117" s="112"/>
      <c r="F117" s="112"/>
    </row>
    <row r="118" spans="4:6" s="11" customFormat="1" x14ac:dyDescent="0.25">
      <c r="D118" s="112"/>
      <c r="E118" s="112"/>
      <c r="F118" s="112"/>
    </row>
    <row r="119" spans="4:6" s="11" customFormat="1" x14ac:dyDescent="0.25">
      <c r="D119" s="112"/>
      <c r="E119" s="112"/>
      <c r="F119" s="112"/>
    </row>
    <row r="120" spans="4:6" s="11" customFormat="1" x14ac:dyDescent="0.25">
      <c r="D120" s="112"/>
      <c r="E120" s="112"/>
      <c r="F120" s="112"/>
    </row>
    <row r="121" spans="4:6" s="11" customFormat="1" x14ac:dyDescent="0.25">
      <c r="D121" s="112"/>
      <c r="E121" s="112"/>
      <c r="F121" s="112"/>
    </row>
    <row r="122" spans="4:6" s="11" customFormat="1" x14ac:dyDescent="0.25">
      <c r="D122" s="112"/>
      <c r="E122" s="112"/>
      <c r="F122" s="112"/>
    </row>
    <row r="123" spans="4:6" s="11" customFormat="1" x14ac:dyDescent="0.25">
      <c r="D123" s="112"/>
      <c r="E123" s="112"/>
      <c r="F123" s="112"/>
    </row>
    <row r="124" spans="4:6" s="11" customFormat="1" x14ac:dyDescent="0.25">
      <c r="D124" s="112"/>
      <c r="E124" s="112"/>
      <c r="F124" s="112"/>
    </row>
    <row r="125" spans="4:6" s="11" customFormat="1" x14ac:dyDescent="0.25">
      <c r="D125" s="112"/>
      <c r="E125" s="112"/>
      <c r="F125" s="112"/>
    </row>
    <row r="126" spans="4:6" s="11" customFormat="1" x14ac:dyDescent="0.25">
      <c r="D126" s="112"/>
      <c r="E126" s="112"/>
      <c r="F126" s="112"/>
    </row>
    <row r="127" spans="4:6" s="11" customFormat="1" x14ac:dyDescent="0.25">
      <c r="D127" s="112"/>
      <c r="E127" s="112"/>
      <c r="F127" s="112"/>
    </row>
    <row r="128" spans="4:6" s="11" customFormat="1" x14ac:dyDescent="0.25">
      <c r="D128" s="112"/>
      <c r="E128" s="112"/>
      <c r="F128" s="112"/>
    </row>
    <row r="129" spans="4:6" s="11" customFormat="1" x14ac:dyDescent="0.25">
      <c r="D129" s="112"/>
      <c r="E129" s="112"/>
      <c r="F129" s="112"/>
    </row>
    <row r="130" spans="4:6" s="11" customFormat="1" x14ac:dyDescent="0.25">
      <c r="D130" s="112"/>
      <c r="E130" s="112"/>
      <c r="F130" s="112"/>
    </row>
    <row r="131" spans="4:6" s="11" customFormat="1" x14ac:dyDescent="0.25">
      <c r="D131" s="112"/>
      <c r="E131" s="112"/>
      <c r="F131" s="112"/>
    </row>
    <row r="132" spans="4:6" s="11" customFormat="1" x14ac:dyDescent="0.25">
      <c r="D132" s="112"/>
      <c r="E132" s="112"/>
      <c r="F132" s="112"/>
    </row>
    <row r="133" spans="4:6" s="11" customFormat="1" x14ac:dyDescent="0.25">
      <c r="D133" s="112"/>
      <c r="E133" s="112"/>
      <c r="F133" s="112"/>
    </row>
    <row r="134" spans="4:6" s="11" customFormat="1" x14ac:dyDescent="0.25">
      <c r="D134" s="112"/>
      <c r="E134" s="112"/>
      <c r="F134" s="112"/>
    </row>
    <row r="135" spans="4:6" s="11" customFormat="1" x14ac:dyDescent="0.25">
      <c r="D135" s="112"/>
      <c r="E135" s="112"/>
      <c r="F135" s="112"/>
    </row>
    <row r="136" spans="4:6" s="11" customFormat="1" x14ac:dyDescent="0.25">
      <c r="D136" s="112"/>
      <c r="E136" s="112"/>
      <c r="F136" s="112"/>
    </row>
    <row r="137" spans="4:6" s="11" customFormat="1" x14ac:dyDescent="0.25">
      <c r="D137" s="112"/>
      <c r="E137" s="112"/>
      <c r="F137" s="112"/>
    </row>
    <row r="138" spans="4:6" s="11" customFormat="1" x14ac:dyDescent="0.25">
      <c r="D138" s="112"/>
      <c r="E138" s="112"/>
      <c r="F138" s="112"/>
    </row>
    <row r="139" spans="4:6" s="11" customFormat="1" x14ac:dyDescent="0.25">
      <c r="D139" s="112"/>
      <c r="E139" s="112"/>
      <c r="F139" s="112"/>
    </row>
    <row r="140" spans="4:6" s="11" customFormat="1" x14ac:dyDescent="0.25">
      <c r="D140" s="112"/>
      <c r="E140" s="112"/>
      <c r="F140" s="112"/>
    </row>
    <row r="141" spans="4:6" s="11" customFormat="1" x14ac:dyDescent="0.25">
      <c r="D141" s="112"/>
      <c r="E141" s="112"/>
      <c r="F141" s="112"/>
    </row>
    <row r="142" spans="4:6" s="11" customFormat="1" x14ac:dyDescent="0.25">
      <c r="D142" s="112"/>
      <c r="E142" s="112"/>
      <c r="F142" s="112"/>
    </row>
    <row r="143" spans="4:6" s="11" customFormat="1" x14ac:dyDescent="0.25">
      <c r="D143" s="112"/>
      <c r="E143" s="112"/>
      <c r="F143" s="112"/>
    </row>
    <row r="144" spans="4:6" s="11" customFormat="1" x14ac:dyDescent="0.25">
      <c r="D144" s="112"/>
      <c r="E144" s="112"/>
      <c r="F144" s="112"/>
    </row>
    <row r="145" spans="4:6" s="11" customFormat="1" x14ac:dyDescent="0.25">
      <c r="D145" s="112"/>
      <c r="E145" s="112"/>
      <c r="F145" s="112"/>
    </row>
    <row r="146" spans="4:6" s="11" customFormat="1" x14ac:dyDescent="0.25">
      <c r="D146" s="112"/>
      <c r="E146" s="112"/>
      <c r="F146" s="112"/>
    </row>
    <row r="147" spans="4:6" s="11" customFormat="1" x14ac:dyDescent="0.25">
      <c r="D147" s="112"/>
      <c r="E147" s="112"/>
      <c r="F147" s="112"/>
    </row>
    <row r="148" spans="4:6" s="11" customFormat="1" x14ac:dyDescent="0.25">
      <c r="D148" s="112"/>
      <c r="E148" s="112"/>
      <c r="F148" s="112"/>
    </row>
    <row r="149" spans="4:6" s="11" customFormat="1" x14ac:dyDescent="0.25">
      <c r="D149" s="112"/>
      <c r="E149" s="112"/>
      <c r="F149" s="112"/>
    </row>
    <row r="150" spans="4:6" s="11" customFormat="1" x14ac:dyDescent="0.25">
      <c r="D150" s="112"/>
      <c r="E150" s="112"/>
      <c r="F150" s="112"/>
    </row>
    <row r="151" spans="4:6" s="11" customFormat="1" x14ac:dyDescent="0.25">
      <c r="D151" s="112"/>
      <c r="E151" s="112"/>
      <c r="F151" s="112"/>
    </row>
    <row r="152" spans="4:6" s="11" customFormat="1" x14ac:dyDescent="0.25">
      <c r="D152" s="112"/>
      <c r="E152" s="112"/>
      <c r="F152" s="112"/>
    </row>
    <row r="153" spans="4:6" s="11" customFormat="1" x14ac:dyDescent="0.25">
      <c r="D153" s="112"/>
      <c r="E153" s="112"/>
      <c r="F153" s="112"/>
    </row>
    <row r="154" spans="4:6" s="11" customFormat="1" x14ac:dyDescent="0.25">
      <c r="D154" s="112"/>
      <c r="E154" s="112"/>
      <c r="F154" s="112"/>
    </row>
    <row r="155" spans="4:6" s="11" customFormat="1" x14ac:dyDescent="0.25">
      <c r="D155" s="112"/>
      <c r="E155" s="112"/>
      <c r="F155" s="112"/>
    </row>
    <row r="156" spans="4:6" s="11" customFormat="1" x14ac:dyDescent="0.25">
      <c r="D156" s="112"/>
      <c r="E156" s="112"/>
      <c r="F156" s="112"/>
    </row>
    <row r="157" spans="4:6" s="11" customFormat="1" x14ac:dyDescent="0.25">
      <c r="D157" s="112"/>
      <c r="E157" s="112"/>
      <c r="F157" s="112"/>
    </row>
    <row r="158" spans="4:6" s="11" customFormat="1" x14ac:dyDescent="0.25">
      <c r="D158" s="112"/>
      <c r="E158" s="112"/>
      <c r="F158" s="112"/>
    </row>
    <row r="159" spans="4:6" s="11" customFormat="1" x14ac:dyDescent="0.25">
      <c r="D159" s="112"/>
      <c r="E159" s="112"/>
      <c r="F159" s="112"/>
    </row>
    <row r="160" spans="4:6" s="11" customFormat="1" x14ac:dyDescent="0.25">
      <c r="D160" s="112"/>
      <c r="E160" s="112"/>
      <c r="F160" s="112"/>
    </row>
    <row r="161" spans="4:6" s="11" customFormat="1" x14ac:dyDescent="0.25">
      <c r="D161" s="112"/>
      <c r="E161" s="112"/>
      <c r="F161" s="112"/>
    </row>
    <row r="162" spans="4:6" s="11" customFormat="1" x14ac:dyDescent="0.25">
      <c r="D162" s="112"/>
      <c r="E162" s="112"/>
      <c r="F162" s="112"/>
    </row>
    <row r="163" spans="4:6" s="11" customFormat="1" x14ac:dyDescent="0.25">
      <c r="D163" s="112"/>
      <c r="E163" s="112"/>
      <c r="F163" s="112"/>
    </row>
    <row r="164" spans="4:6" s="11" customFormat="1" x14ac:dyDescent="0.25">
      <c r="D164" s="112"/>
      <c r="E164" s="112"/>
      <c r="F164" s="112"/>
    </row>
    <row r="165" spans="4:6" s="11" customFormat="1" x14ac:dyDescent="0.25">
      <c r="D165" s="112"/>
      <c r="E165" s="112"/>
      <c r="F165" s="112"/>
    </row>
    <row r="166" spans="4:6" s="11" customFormat="1" x14ac:dyDescent="0.25">
      <c r="D166" s="112"/>
      <c r="E166" s="112"/>
      <c r="F166" s="112"/>
    </row>
    <row r="167" spans="4:6" s="11" customFormat="1" x14ac:dyDescent="0.25">
      <c r="D167" s="112"/>
      <c r="E167" s="112"/>
      <c r="F167" s="112"/>
    </row>
    <row r="168" spans="4:6" s="11" customFormat="1" x14ac:dyDescent="0.25">
      <c r="D168" s="112"/>
      <c r="E168" s="112"/>
      <c r="F168" s="112"/>
    </row>
    <row r="169" spans="4:6" s="11" customFormat="1" x14ac:dyDescent="0.25">
      <c r="D169" s="112"/>
      <c r="E169" s="112"/>
      <c r="F169" s="112"/>
    </row>
    <row r="170" spans="4:6" s="11" customFormat="1" x14ac:dyDescent="0.25">
      <c r="D170" s="112"/>
      <c r="E170" s="112"/>
      <c r="F170" s="112"/>
    </row>
    <row r="171" spans="4:6" s="11" customFormat="1" x14ac:dyDescent="0.25">
      <c r="D171" s="112"/>
      <c r="E171" s="112"/>
      <c r="F171" s="112"/>
    </row>
    <row r="172" spans="4:6" s="11" customFormat="1" x14ac:dyDescent="0.25">
      <c r="D172" s="112"/>
      <c r="E172" s="112"/>
      <c r="F172" s="112"/>
    </row>
    <row r="173" spans="4:6" s="11" customFormat="1" x14ac:dyDescent="0.25">
      <c r="D173" s="112"/>
      <c r="E173" s="112"/>
      <c r="F173" s="112"/>
    </row>
    <row r="174" spans="4:6" s="11" customFormat="1" x14ac:dyDescent="0.25">
      <c r="D174" s="112"/>
      <c r="E174" s="112"/>
      <c r="F174" s="112"/>
    </row>
    <row r="175" spans="4:6" s="11" customFormat="1" x14ac:dyDescent="0.25">
      <c r="D175" s="112"/>
      <c r="E175" s="112"/>
      <c r="F175" s="112"/>
    </row>
    <row r="176" spans="4:6" s="11" customFormat="1" x14ac:dyDescent="0.25">
      <c r="D176" s="112"/>
      <c r="E176" s="112"/>
      <c r="F176" s="112"/>
    </row>
    <row r="177" spans="4:6" s="11" customFormat="1" x14ac:dyDescent="0.25">
      <c r="D177" s="112"/>
      <c r="E177" s="112"/>
      <c r="F177" s="112"/>
    </row>
    <row r="178" spans="4:6" s="11" customFormat="1" x14ac:dyDescent="0.25">
      <c r="D178" s="112"/>
      <c r="E178" s="112"/>
      <c r="F178" s="112"/>
    </row>
    <row r="179" spans="4:6" s="11" customFormat="1" x14ac:dyDescent="0.25">
      <c r="D179" s="112"/>
      <c r="E179" s="112"/>
      <c r="F179" s="112"/>
    </row>
    <row r="180" spans="4:6" s="11" customFormat="1" x14ac:dyDescent="0.25">
      <c r="D180" s="112"/>
      <c r="E180" s="112"/>
      <c r="F180" s="112"/>
    </row>
    <row r="181" spans="4:6" s="11" customFormat="1" x14ac:dyDescent="0.25">
      <c r="D181" s="112"/>
      <c r="E181" s="112"/>
      <c r="F181" s="112"/>
    </row>
    <row r="182" spans="4:6" s="11" customFormat="1" x14ac:dyDescent="0.25">
      <c r="D182" s="112"/>
      <c r="E182" s="112"/>
      <c r="F182" s="112"/>
    </row>
    <row r="183" spans="4:6" s="11" customFormat="1" x14ac:dyDescent="0.25">
      <c r="D183" s="112"/>
      <c r="E183" s="112"/>
      <c r="F183" s="112"/>
    </row>
    <row r="184" spans="4:6" s="11" customFormat="1" x14ac:dyDescent="0.25">
      <c r="D184" s="112"/>
      <c r="E184" s="112"/>
      <c r="F184" s="112"/>
    </row>
    <row r="185" spans="4:6" s="11" customFormat="1" x14ac:dyDescent="0.25">
      <c r="D185" s="112"/>
      <c r="E185" s="112"/>
      <c r="F185" s="112"/>
    </row>
    <row r="186" spans="4:6" s="11" customFormat="1" x14ac:dyDescent="0.25">
      <c r="D186" s="112"/>
      <c r="E186" s="112"/>
      <c r="F186" s="112"/>
    </row>
    <row r="187" spans="4:6" s="11" customFormat="1" x14ac:dyDescent="0.25">
      <c r="D187" s="112"/>
      <c r="E187" s="112"/>
      <c r="F187" s="112"/>
    </row>
    <row r="188" spans="4:6" s="11" customFormat="1" x14ac:dyDescent="0.25">
      <c r="D188" s="112"/>
      <c r="E188" s="112"/>
      <c r="F188" s="112"/>
    </row>
    <row r="189" spans="4:6" s="11" customFormat="1" x14ac:dyDescent="0.25">
      <c r="D189" s="112"/>
      <c r="E189" s="112"/>
      <c r="F189" s="112"/>
    </row>
    <row r="190" spans="4:6" s="11" customFormat="1" x14ac:dyDescent="0.25">
      <c r="D190" s="112"/>
      <c r="E190" s="112"/>
      <c r="F190" s="112"/>
    </row>
    <row r="191" spans="4:6" s="11" customFormat="1" x14ac:dyDescent="0.25">
      <c r="D191" s="112"/>
      <c r="E191" s="112"/>
      <c r="F191" s="112"/>
    </row>
    <row r="192" spans="4:6" s="11" customFormat="1" x14ac:dyDescent="0.25">
      <c r="D192" s="112"/>
      <c r="E192" s="112"/>
      <c r="F192" s="112"/>
    </row>
    <row r="193" spans="4:6" s="11" customFormat="1" x14ac:dyDescent="0.25">
      <c r="D193" s="112"/>
      <c r="E193" s="112"/>
      <c r="F193" s="112"/>
    </row>
    <row r="194" spans="4:6" s="11" customFormat="1" x14ac:dyDescent="0.25">
      <c r="D194" s="112"/>
      <c r="E194" s="112"/>
      <c r="F194" s="112"/>
    </row>
    <row r="195" spans="4:6" s="11" customFormat="1" x14ac:dyDescent="0.25">
      <c r="D195" s="112"/>
      <c r="E195" s="112"/>
      <c r="F195" s="112"/>
    </row>
    <row r="196" spans="4:6" s="11" customFormat="1" x14ac:dyDescent="0.25">
      <c r="D196" s="112"/>
      <c r="E196" s="112"/>
      <c r="F196" s="112"/>
    </row>
    <row r="197" spans="4:6" s="11" customFormat="1" x14ac:dyDescent="0.25">
      <c r="D197" s="112"/>
      <c r="E197" s="112"/>
      <c r="F197" s="112"/>
    </row>
    <row r="198" spans="4:6" s="11" customFormat="1" x14ac:dyDescent="0.25">
      <c r="D198" s="112"/>
      <c r="E198" s="112"/>
      <c r="F198" s="112"/>
    </row>
    <row r="199" spans="4:6" s="11" customFormat="1" x14ac:dyDescent="0.25">
      <c r="D199" s="112"/>
      <c r="E199" s="112"/>
      <c r="F199" s="112"/>
    </row>
    <row r="200" spans="4:6" s="11" customFormat="1" x14ac:dyDescent="0.25">
      <c r="D200" s="112"/>
      <c r="E200" s="112"/>
      <c r="F200" s="112"/>
    </row>
    <row r="201" spans="4:6" s="11" customFormat="1" x14ac:dyDescent="0.25">
      <c r="D201" s="112"/>
      <c r="E201" s="112"/>
      <c r="F201" s="112"/>
    </row>
    <row r="202" spans="4:6" s="11" customFormat="1" x14ac:dyDescent="0.25">
      <c r="D202" s="112"/>
      <c r="E202" s="112"/>
      <c r="F202" s="112"/>
    </row>
    <row r="203" spans="4:6" s="11" customFormat="1" x14ac:dyDescent="0.25">
      <c r="D203" s="112"/>
      <c r="E203" s="112"/>
      <c r="F203" s="112"/>
    </row>
    <row r="204" spans="4:6" s="11" customFormat="1" x14ac:dyDescent="0.25">
      <c r="D204" s="112"/>
      <c r="E204" s="112"/>
      <c r="F204" s="112"/>
    </row>
    <row r="205" spans="4:6" s="11" customFormat="1" x14ac:dyDescent="0.25">
      <c r="D205" s="112"/>
      <c r="E205" s="112"/>
      <c r="F205" s="112"/>
    </row>
    <row r="206" spans="4:6" s="11" customFormat="1" x14ac:dyDescent="0.25">
      <c r="D206" s="112"/>
      <c r="E206" s="112"/>
      <c r="F206" s="112"/>
    </row>
    <row r="207" spans="4:6" s="11" customFormat="1" x14ac:dyDescent="0.25">
      <c r="D207" s="112"/>
      <c r="E207" s="112"/>
      <c r="F207" s="112"/>
    </row>
    <row r="208" spans="4:6" s="11" customFormat="1" x14ac:dyDescent="0.25">
      <c r="D208" s="112"/>
      <c r="E208" s="112"/>
      <c r="F208" s="112"/>
    </row>
    <row r="209" spans="4:6" s="11" customFormat="1" x14ac:dyDescent="0.25">
      <c r="D209" s="112"/>
      <c r="E209" s="112"/>
      <c r="F209" s="112"/>
    </row>
    <row r="210" spans="4:6" s="11" customFormat="1" x14ac:dyDescent="0.25">
      <c r="D210" s="112"/>
      <c r="E210" s="112"/>
      <c r="F210" s="112"/>
    </row>
    <row r="211" spans="4:6" s="11" customFormat="1" x14ac:dyDescent="0.25">
      <c r="D211" s="112"/>
      <c r="E211" s="112"/>
      <c r="F211" s="112"/>
    </row>
    <row r="212" spans="4:6" s="11" customFormat="1" x14ac:dyDescent="0.25">
      <c r="D212" s="112"/>
      <c r="E212" s="112"/>
      <c r="F212" s="112"/>
    </row>
    <row r="213" spans="4:6" s="11" customFormat="1" x14ac:dyDescent="0.25">
      <c r="D213" s="112"/>
      <c r="E213" s="112"/>
      <c r="F213" s="112"/>
    </row>
    <row r="214" spans="4:6" s="11" customFormat="1" x14ac:dyDescent="0.25">
      <c r="D214" s="112"/>
      <c r="E214" s="112"/>
      <c r="F214" s="112"/>
    </row>
    <row r="215" spans="4:6" s="11" customFormat="1" x14ac:dyDescent="0.25">
      <c r="D215" s="112"/>
      <c r="E215" s="112"/>
      <c r="F215" s="112"/>
    </row>
    <row r="216" spans="4:6" s="11" customFormat="1" x14ac:dyDescent="0.25">
      <c r="D216" s="112"/>
      <c r="E216" s="112"/>
      <c r="F216" s="112"/>
    </row>
    <row r="217" spans="4:6" s="11" customFormat="1" x14ac:dyDescent="0.25">
      <c r="D217" s="112"/>
      <c r="E217" s="112"/>
      <c r="F217" s="112"/>
    </row>
    <row r="218" spans="4:6" s="11" customFormat="1" x14ac:dyDescent="0.25">
      <c r="D218" s="112"/>
      <c r="E218" s="112"/>
      <c r="F218" s="112"/>
    </row>
    <row r="219" spans="4:6" s="11" customFormat="1" x14ac:dyDescent="0.25">
      <c r="D219" s="112"/>
      <c r="E219" s="112"/>
      <c r="F219" s="112"/>
    </row>
    <row r="220" spans="4:6" s="11" customFormat="1" x14ac:dyDescent="0.25">
      <c r="D220" s="112"/>
      <c r="E220" s="112"/>
      <c r="F220" s="112"/>
    </row>
    <row r="221" spans="4:6" s="11" customFormat="1" x14ac:dyDescent="0.25">
      <c r="D221" s="112"/>
      <c r="E221" s="112"/>
      <c r="F221" s="112"/>
    </row>
    <row r="222" spans="4:6" s="11" customFormat="1" x14ac:dyDescent="0.25">
      <c r="D222" s="112"/>
      <c r="E222" s="112"/>
      <c r="F222" s="112"/>
    </row>
    <row r="223" spans="4:6" s="11" customFormat="1" x14ac:dyDescent="0.25">
      <c r="D223" s="112"/>
      <c r="E223" s="112"/>
      <c r="F223" s="112"/>
    </row>
    <row r="224" spans="4:6" s="11" customFormat="1" x14ac:dyDescent="0.25">
      <c r="D224" s="112"/>
      <c r="E224" s="112"/>
      <c r="F224" s="112"/>
    </row>
    <row r="225" spans="4:6" s="11" customFormat="1" x14ac:dyDescent="0.25">
      <c r="D225" s="112"/>
      <c r="E225" s="112"/>
      <c r="F225" s="112"/>
    </row>
    <row r="226" spans="4:6" s="11" customFormat="1" x14ac:dyDescent="0.25">
      <c r="D226" s="112"/>
      <c r="E226" s="112"/>
      <c r="F226" s="112"/>
    </row>
    <row r="227" spans="4:6" s="11" customFormat="1" x14ac:dyDescent="0.25">
      <c r="D227" s="112"/>
      <c r="E227" s="112"/>
      <c r="F227" s="112"/>
    </row>
    <row r="228" spans="4:6" s="11" customFormat="1" x14ac:dyDescent="0.25">
      <c r="D228" s="112"/>
      <c r="E228" s="112"/>
      <c r="F228" s="112"/>
    </row>
    <row r="229" spans="4:6" s="11" customFormat="1" x14ac:dyDescent="0.25">
      <c r="D229" s="112"/>
      <c r="E229" s="112"/>
      <c r="F229" s="112"/>
    </row>
    <row r="230" spans="4:6" s="11" customFormat="1" x14ac:dyDescent="0.25">
      <c r="D230" s="112"/>
      <c r="E230" s="112"/>
      <c r="F230" s="112"/>
    </row>
    <row r="231" spans="4:6" s="11" customFormat="1" x14ac:dyDescent="0.25">
      <c r="D231" s="112"/>
      <c r="E231" s="112"/>
      <c r="F231" s="112"/>
    </row>
    <row r="232" spans="4:6" s="11" customFormat="1" x14ac:dyDescent="0.25">
      <c r="D232" s="112"/>
      <c r="E232" s="112"/>
      <c r="F232" s="112"/>
    </row>
    <row r="233" spans="4:6" s="11" customFormat="1" x14ac:dyDescent="0.25">
      <c r="D233" s="112"/>
      <c r="E233" s="112"/>
      <c r="F233" s="112"/>
    </row>
    <row r="234" spans="4:6" s="11" customFormat="1" x14ac:dyDescent="0.25">
      <c r="D234" s="112"/>
      <c r="E234" s="112"/>
      <c r="F234" s="112"/>
    </row>
    <row r="235" spans="4:6" s="11" customFormat="1" x14ac:dyDescent="0.25">
      <c r="D235" s="112"/>
      <c r="E235" s="112"/>
      <c r="F235" s="112"/>
    </row>
    <row r="236" spans="4:6" s="11" customFormat="1" x14ac:dyDescent="0.25">
      <c r="D236" s="112"/>
      <c r="E236" s="112"/>
      <c r="F236" s="112"/>
    </row>
    <row r="237" spans="4:6" s="11" customFormat="1" x14ac:dyDescent="0.25">
      <c r="D237" s="112"/>
      <c r="E237" s="112"/>
      <c r="F237" s="112"/>
    </row>
    <row r="238" spans="4:6" s="11" customFormat="1" x14ac:dyDescent="0.25">
      <c r="D238" s="112"/>
      <c r="E238" s="112"/>
      <c r="F238" s="112"/>
    </row>
    <row r="239" spans="4:6" s="11" customFormat="1" x14ac:dyDescent="0.25">
      <c r="D239" s="112"/>
      <c r="E239" s="112"/>
      <c r="F239" s="112"/>
    </row>
    <row r="240" spans="4:6" s="11" customFormat="1" x14ac:dyDescent="0.25">
      <c r="D240" s="112"/>
      <c r="E240" s="112"/>
      <c r="F240" s="112"/>
    </row>
    <row r="241" spans="4:6" s="11" customFormat="1" x14ac:dyDescent="0.25">
      <c r="D241" s="112"/>
      <c r="E241" s="112"/>
      <c r="F241" s="112"/>
    </row>
    <row r="242" spans="4:6" s="11" customFormat="1" x14ac:dyDescent="0.25">
      <c r="D242" s="112"/>
      <c r="E242" s="112"/>
      <c r="F242" s="112"/>
    </row>
    <row r="243" spans="4:6" s="11" customFormat="1" x14ac:dyDescent="0.25">
      <c r="D243" s="112"/>
      <c r="E243" s="112"/>
      <c r="F243" s="112"/>
    </row>
    <row r="244" spans="4:6" s="11" customFormat="1" x14ac:dyDescent="0.25">
      <c r="D244" s="112"/>
      <c r="E244" s="112"/>
      <c r="F244" s="112"/>
    </row>
    <row r="245" spans="4:6" s="11" customFormat="1" x14ac:dyDescent="0.25">
      <c r="D245" s="112"/>
      <c r="E245" s="112"/>
      <c r="F245" s="112"/>
    </row>
    <row r="246" spans="4:6" s="11" customFormat="1" x14ac:dyDescent="0.25">
      <c r="D246" s="112"/>
      <c r="E246" s="112"/>
      <c r="F246" s="112"/>
    </row>
    <row r="247" spans="4:6" s="11" customFormat="1" x14ac:dyDescent="0.25">
      <c r="D247" s="112"/>
      <c r="E247" s="112"/>
      <c r="F247" s="112"/>
    </row>
    <row r="248" spans="4:6" s="11" customFormat="1" x14ac:dyDescent="0.25">
      <c r="D248" s="112"/>
      <c r="E248" s="112"/>
      <c r="F248" s="112"/>
    </row>
    <row r="249" spans="4:6" s="11" customFormat="1" x14ac:dyDescent="0.25">
      <c r="D249" s="112"/>
      <c r="E249" s="112"/>
      <c r="F249" s="112"/>
    </row>
    <row r="250" spans="4:6" s="11" customFormat="1" x14ac:dyDescent="0.25">
      <c r="D250" s="112"/>
      <c r="E250" s="112"/>
      <c r="F250" s="112"/>
    </row>
    <row r="251" spans="4:6" s="11" customFormat="1" x14ac:dyDescent="0.25">
      <c r="D251" s="112"/>
      <c r="E251" s="112"/>
      <c r="F251" s="112"/>
    </row>
    <row r="252" spans="4:6" s="11" customFormat="1" x14ac:dyDescent="0.25">
      <c r="D252" s="112"/>
      <c r="E252" s="112"/>
      <c r="F252" s="112"/>
    </row>
    <row r="253" spans="4:6" s="11" customFormat="1" x14ac:dyDescent="0.25">
      <c r="D253" s="112"/>
      <c r="E253" s="112"/>
      <c r="F253" s="112"/>
    </row>
    <row r="254" spans="4:6" s="11" customFormat="1" x14ac:dyDescent="0.25">
      <c r="D254" s="112"/>
      <c r="E254" s="112"/>
      <c r="F254" s="112"/>
    </row>
    <row r="255" spans="4:6" s="11" customFormat="1" x14ac:dyDescent="0.25">
      <c r="D255" s="112"/>
      <c r="E255" s="112"/>
      <c r="F255" s="112"/>
    </row>
    <row r="256" spans="4:6" s="11" customFormat="1" x14ac:dyDescent="0.25">
      <c r="D256" s="112"/>
      <c r="E256" s="112"/>
      <c r="F256" s="112"/>
    </row>
    <row r="257" spans="4:6" s="11" customFormat="1" x14ac:dyDescent="0.25">
      <c r="D257" s="112"/>
      <c r="E257" s="112"/>
      <c r="F257" s="112"/>
    </row>
    <row r="258" spans="4:6" s="11" customFormat="1" x14ac:dyDescent="0.25">
      <c r="D258" s="112"/>
      <c r="E258" s="112"/>
      <c r="F258" s="112"/>
    </row>
    <row r="259" spans="4:6" s="11" customFormat="1" x14ac:dyDescent="0.25">
      <c r="D259" s="112"/>
      <c r="E259" s="112"/>
      <c r="F259" s="112"/>
    </row>
    <row r="260" spans="4:6" s="11" customFormat="1" x14ac:dyDescent="0.25">
      <c r="D260" s="112"/>
      <c r="E260" s="112"/>
      <c r="F260" s="112"/>
    </row>
    <row r="261" spans="4:6" s="11" customFormat="1" x14ac:dyDescent="0.25">
      <c r="D261" s="112"/>
      <c r="E261" s="112"/>
      <c r="F261" s="112"/>
    </row>
    <row r="262" spans="4:6" s="11" customFormat="1" x14ac:dyDescent="0.25">
      <c r="D262" s="112"/>
      <c r="E262" s="112"/>
      <c r="F262" s="112"/>
    </row>
    <row r="263" spans="4:6" s="11" customFormat="1" x14ac:dyDescent="0.25">
      <c r="D263" s="112"/>
      <c r="E263" s="112"/>
      <c r="F263" s="112"/>
    </row>
    <row r="264" spans="4:6" s="11" customFormat="1" x14ac:dyDescent="0.25">
      <c r="D264" s="112"/>
      <c r="E264" s="112"/>
      <c r="F264" s="112"/>
    </row>
    <row r="265" spans="4:6" s="11" customFormat="1" x14ac:dyDescent="0.25">
      <c r="D265" s="112"/>
      <c r="E265" s="112"/>
      <c r="F265" s="112"/>
    </row>
    <row r="266" spans="4:6" s="11" customFormat="1" x14ac:dyDescent="0.25">
      <c r="D266" s="112"/>
      <c r="E266" s="112"/>
      <c r="F266" s="112"/>
    </row>
    <row r="267" spans="4:6" s="11" customFormat="1" x14ac:dyDescent="0.25">
      <c r="D267" s="112"/>
      <c r="E267" s="112"/>
      <c r="F267" s="112"/>
    </row>
    <row r="268" spans="4:6" s="11" customFormat="1" x14ac:dyDescent="0.25">
      <c r="D268" s="112"/>
      <c r="E268" s="112"/>
      <c r="F268" s="112"/>
    </row>
    <row r="269" spans="4:6" s="11" customFormat="1" x14ac:dyDescent="0.25">
      <c r="D269" s="112"/>
      <c r="E269" s="112"/>
      <c r="F269" s="112"/>
    </row>
    <row r="270" spans="4:6" s="11" customFormat="1" x14ac:dyDescent="0.25">
      <c r="D270" s="112"/>
      <c r="E270" s="112"/>
      <c r="F270" s="112"/>
    </row>
    <row r="271" spans="4:6" s="11" customFormat="1" x14ac:dyDescent="0.25">
      <c r="D271" s="112"/>
      <c r="E271" s="112"/>
      <c r="F271" s="112"/>
    </row>
    <row r="272" spans="4:6" s="11" customFormat="1" x14ac:dyDescent="0.25">
      <c r="D272" s="112"/>
      <c r="E272" s="112"/>
      <c r="F272" s="112"/>
    </row>
    <row r="273" spans="4:6" s="11" customFormat="1" x14ac:dyDescent="0.25">
      <c r="D273" s="112"/>
      <c r="E273" s="112"/>
      <c r="F273" s="112"/>
    </row>
    <row r="274" spans="4:6" s="11" customFormat="1" x14ac:dyDescent="0.25">
      <c r="D274" s="112"/>
      <c r="E274" s="112"/>
      <c r="F274" s="112"/>
    </row>
    <row r="275" spans="4:6" s="11" customFormat="1" x14ac:dyDescent="0.25">
      <c r="D275" s="112"/>
      <c r="E275" s="112"/>
      <c r="F275" s="112"/>
    </row>
    <row r="276" spans="4:6" s="11" customFormat="1" x14ac:dyDescent="0.25">
      <c r="D276" s="112"/>
      <c r="E276" s="112"/>
      <c r="F276" s="112"/>
    </row>
    <row r="277" spans="4:6" s="11" customFormat="1" x14ac:dyDescent="0.25">
      <c r="D277" s="112"/>
      <c r="E277" s="112"/>
      <c r="F277" s="112"/>
    </row>
    <row r="278" spans="4:6" s="11" customFormat="1" x14ac:dyDescent="0.25">
      <c r="D278" s="112"/>
      <c r="E278" s="112"/>
      <c r="F278" s="112"/>
    </row>
    <row r="279" spans="4:6" s="11" customFormat="1" x14ac:dyDescent="0.25">
      <c r="D279" s="112"/>
      <c r="E279" s="112"/>
      <c r="F279" s="112"/>
    </row>
    <row r="280" spans="4:6" s="11" customFormat="1" x14ac:dyDescent="0.25">
      <c r="D280" s="112"/>
      <c r="E280" s="112"/>
      <c r="F280" s="112"/>
    </row>
    <row r="281" spans="4:6" s="11" customFormat="1" x14ac:dyDescent="0.25">
      <c r="D281" s="112"/>
      <c r="E281" s="112"/>
      <c r="F281" s="112"/>
    </row>
    <row r="282" spans="4:6" s="11" customFormat="1" x14ac:dyDescent="0.25">
      <c r="D282" s="112"/>
      <c r="E282" s="112"/>
      <c r="F282" s="112"/>
    </row>
    <row r="283" spans="4:6" s="11" customFormat="1" x14ac:dyDescent="0.25">
      <c r="D283" s="112"/>
      <c r="E283" s="112"/>
      <c r="F283" s="112"/>
    </row>
    <row r="284" spans="4:6" s="11" customFormat="1" x14ac:dyDescent="0.25">
      <c r="D284" s="112"/>
      <c r="E284" s="112"/>
      <c r="F284" s="112"/>
    </row>
    <row r="285" spans="4:6" s="11" customFormat="1" x14ac:dyDescent="0.25">
      <c r="D285" s="112"/>
      <c r="E285" s="112"/>
      <c r="F285" s="112"/>
    </row>
    <row r="286" spans="4:6" s="11" customFormat="1" x14ac:dyDescent="0.25">
      <c r="D286" s="112"/>
      <c r="E286" s="112"/>
      <c r="F286" s="112"/>
    </row>
    <row r="287" spans="4:6" s="11" customFormat="1" x14ac:dyDescent="0.25">
      <c r="D287" s="112"/>
      <c r="E287" s="112"/>
      <c r="F287" s="112"/>
    </row>
    <row r="288" spans="4:6" s="11" customFormat="1" x14ac:dyDescent="0.25">
      <c r="D288" s="112"/>
      <c r="E288" s="112"/>
      <c r="F288" s="112"/>
    </row>
    <row r="289" spans="4:6" s="11" customFormat="1" x14ac:dyDescent="0.25">
      <c r="D289" s="112"/>
      <c r="E289" s="112"/>
      <c r="F289" s="112"/>
    </row>
    <row r="290" spans="4:6" s="11" customFormat="1" x14ac:dyDescent="0.25">
      <c r="D290" s="112"/>
      <c r="E290" s="112"/>
      <c r="F290" s="112"/>
    </row>
    <row r="291" spans="4:6" s="11" customFormat="1" x14ac:dyDescent="0.25">
      <c r="D291" s="112"/>
      <c r="E291" s="112"/>
      <c r="F291" s="112"/>
    </row>
    <row r="292" spans="4:6" s="11" customFormat="1" x14ac:dyDescent="0.25">
      <c r="D292" s="112"/>
      <c r="E292" s="112"/>
      <c r="F292" s="112"/>
    </row>
    <row r="293" spans="4:6" s="11" customFormat="1" x14ac:dyDescent="0.25">
      <c r="D293" s="112"/>
      <c r="E293" s="112"/>
      <c r="F293" s="112"/>
    </row>
    <row r="294" spans="4:6" s="11" customFormat="1" x14ac:dyDescent="0.25">
      <c r="D294" s="112"/>
      <c r="E294" s="112"/>
      <c r="F294" s="112"/>
    </row>
    <row r="295" spans="4:6" s="11" customFormat="1" x14ac:dyDescent="0.25">
      <c r="D295" s="112"/>
      <c r="E295" s="112"/>
      <c r="F295" s="112"/>
    </row>
    <row r="296" spans="4:6" s="11" customFormat="1" x14ac:dyDescent="0.25">
      <c r="D296" s="112"/>
      <c r="E296" s="112"/>
      <c r="F296" s="112"/>
    </row>
    <row r="297" spans="4:6" s="11" customFormat="1" x14ac:dyDescent="0.25">
      <c r="D297" s="112"/>
      <c r="E297" s="112"/>
      <c r="F297" s="112"/>
    </row>
    <row r="298" spans="4:6" s="11" customFormat="1" x14ac:dyDescent="0.25">
      <c r="D298" s="112"/>
      <c r="E298" s="112"/>
      <c r="F298" s="112"/>
    </row>
    <row r="299" spans="4:6" s="11" customFormat="1" x14ac:dyDescent="0.25">
      <c r="D299" s="112"/>
      <c r="E299" s="112"/>
      <c r="F299" s="112"/>
    </row>
    <row r="300" spans="4:6" s="11" customFormat="1" x14ac:dyDescent="0.25">
      <c r="D300" s="112"/>
      <c r="E300" s="112"/>
      <c r="F300" s="112"/>
    </row>
    <row r="301" spans="4:6" s="11" customFormat="1" x14ac:dyDescent="0.25">
      <c r="D301" s="112"/>
      <c r="E301" s="112"/>
      <c r="F301" s="112"/>
    </row>
    <row r="302" spans="4:6" s="11" customFormat="1" x14ac:dyDescent="0.25">
      <c r="D302" s="112"/>
      <c r="E302" s="112"/>
      <c r="F302" s="112"/>
    </row>
    <row r="303" spans="4:6" s="11" customFormat="1" x14ac:dyDescent="0.25">
      <c r="D303" s="112"/>
      <c r="E303" s="112"/>
      <c r="F303" s="112"/>
    </row>
    <row r="304" spans="4:6" s="11" customFormat="1" x14ac:dyDescent="0.25">
      <c r="D304" s="112"/>
      <c r="E304" s="112"/>
      <c r="F304" s="112"/>
    </row>
    <row r="305" spans="4:6" s="11" customFormat="1" x14ac:dyDescent="0.25">
      <c r="D305" s="112"/>
      <c r="E305" s="112"/>
      <c r="F305" s="112"/>
    </row>
    <row r="306" spans="4:6" s="11" customFormat="1" x14ac:dyDescent="0.25">
      <c r="D306" s="112"/>
      <c r="E306" s="112"/>
      <c r="F306" s="112"/>
    </row>
    <row r="307" spans="4:6" s="11" customFormat="1" x14ac:dyDescent="0.25">
      <c r="D307" s="112"/>
      <c r="E307" s="112"/>
      <c r="F307" s="112"/>
    </row>
    <row r="308" spans="4:6" s="11" customFormat="1" x14ac:dyDescent="0.25">
      <c r="D308" s="112"/>
      <c r="E308" s="112"/>
      <c r="F308" s="112"/>
    </row>
    <row r="309" spans="4:6" s="11" customFormat="1" x14ac:dyDescent="0.25">
      <c r="D309" s="112"/>
      <c r="E309" s="112"/>
      <c r="F309" s="112"/>
    </row>
    <row r="310" spans="4:6" s="11" customFormat="1" x14ac:dyDescent="0.25">
      <c r="D310" s="112"/>
      <c r="E310" s="112"/>
      <c r="F310" s="112"/>
    </row>
    <row r="311" spans="4:6" s="11" customFormat="1" x14ac:dyDescent="0.25">
      <c r="D311" s="112"/>
      <c r="E311" s="112"/>
      <c r="F311" s="112"/>
    </row>
    <row r="312" spans="4:6" s="11" customFormat="1" x14ac:dyDescent="0.25">
      <c r="D312" s="112"/>
      <c r="E312" s="112"/>
      <c r="F312" s="112"/>
    </row>
    <row r="313" spans="4:6" s="11" customFormat="1" x14ac:dyDescent="0.25">
      <c r="D313" s="112"/>
      <c r="E313" s="112"/>
      <c r="F313" s="112"/>
    </row>
    <row r="314" spans="4:6" s="11" customFormat="1" x14ac:dyDescent="0.25">
      <c r="D314" s="112"/>
      <c r="E314" s="112"/>
      <c r="F314" s="112"/>
    </row>
    <row r="315" spans="4:6" s="11" customFormat="1" x14ac:dyDescent="0.25">
      <c r="D315" s="112"/>
      <c r="E315" s="112"/>
      <c r="F315" s="112"/>
    </row>
    <row r="316" spans="4:6" s="11" customFormat="1" x14ac:dyDescent="0.25">
      <c r="D316" s="112"/>
      <c r="E316" s="112"/>
      <c r="F316" s="112"/>
    </row>
    <row r="317" spans="4:6" s="11" customFormat="1" x14ac:dyDescent="0.25">
      <c r="D317" s="112"/>
      <c r="E317" s="112"/>
      <c r="F317" s="112"/>
    </row>
    <row r="318" spans="4:6" s="11" customFormat="1" x14ac:dyDescent="0.25">
      <c r="D318" s="112"/>
      <c r="E318" s="112"/>
      <c r="F318" s="112"/>
    </row>
    <row r="319" spans="4:6" s="11" customFormat="1" x14ac:dyDescent="0.25">
      <c r="D319" s="112"/>
      <c r="E319" s="112"/>
      <c r="F319" s="112"/>
    </row>
    <row r="320" spans="4:6" s="11" customFormat="1" x14ac:dyDescent="0.25">
      <c r="D320" s="112"/>
      <c r="E320" s="112"/>
      <c r="F320" s="112"/>
    </row>
    <row r="321" spans="4:6" s="11" customFormat="1" x14ac:dyDescent="0.25">
      <c r="D321" s="112"/>
      <c r="E321" s="112"/>
      <c r="F321" s="112"/>
    </row>
    <row r="322" spans="4:6" s="11" customFormat="1" x14ac:dyDescent="0.25">
      <c r="D322" s="112"/>
      <c r="E322" s="112"/>
      <c r="F322" s="112"/>
    </row>
    <row r="323" spans="4:6" s="11" customFormat="1" x14ac:dyDescent="0.25">
      <c r="D323" s="112"/>
      <c r="E323" s="112"/>
      <c r="F323" s="112"/>
    </row>
    <row r="324" spans="4:6" s="11" customFormat="1" x14ac:dyDescent="0.25">
      <c r="D324" s="112"/>
      <c r="E324" s="112"/>
      <c r="F324" s="112"/>
    </row>
    <row r="325" spans="4:6" s="11" customFormat="1" x14ac:dyDescent="0.25">
      <c r="D325" s="112"/>
      <c r="E325" s="112"/>
      <c r="F325" s="112"/>
    </row>
    <row r="326" spans="4:6" s="11" customFormat="1" x14ac:dyDescent="0.25">
      <c r="D326" s="112"/>
      <c r="E326" s="112"/>
      <c r="F326" s="112"/>
    </row>
    <row r="327" spans="4:6" s="11" customFormat="1" x14ac:dyDescent="0.25">
      <c r="D327" s="112"/>
      <c r="E327" s="112"/>
      <c r="F327" s="112"/>
    </row>
    <row r="328" spans="4:6" s="11" customFormat="1" x14ac:dyDescent="0.25">
      <c r="D328" s="112"/>
      <c r="E328" s="112"/>
      <c r="F328" s="112"/>
    </row>
    <row r="329" spans="4:6" s="11" customFormat="1" x14ac:dyDescent="0.25">
      <c r="D329" s="112"/>
      <c r="E329" s="112"/>
      <c r="F329" s="112"/>
    </row>
    <row r="330" spans="4:6" s="11" customFormat="1" x14ac:dyDescent="0.25">
      <c r="D330" s="112"/>
      <c r="E330" s="112"/>
      <c r="F330" s="112"/>
    </row>
    <row r="331" spans="4:6" s="11" customFormat="1" x14ac:dyDescent="0.25">
      <c r="D331" s="112"/>
      <c r="E331" s="112"/>
      <c r="F331" s="112"/>
    </row>
    <row r="332" spans="4:6" s="11" customFormat="1" x14ac:dyDescent="0.25">
      <c r="D332" s="112"/>
      <c r="E332" s="112"/>
      <c r="F332" s="112"/>
    </row>
    <row r="333" spans="4:6" s="11" customFormat="1" x14ac:dyDescent="0.25">
      <c r="D333" s="112"/>
      <c r="E333" s="112"/>
      <c r="F333" s="112"/>
    </row>
    <row r="334" spans="4:6" s="11" customFormat="1" x14ac:dyDescent="0.25">
      <c r="D334" s="112"/>
      <c r="E334" s="112"/>
      <c r="F334" s="112"/>
    </row>
    <row r="335" spans="4:6" s="11" customFormat="1" x14ac:dyDescent="0.25">
      <c r="D335" s="112"/>
      <c r="E335" s="112"/>
      <c r="F335" s="112"/>
    </row>
    <row r="336" spans="4:6" s="11" customFormat="1" x14ac:dyDescent="0.25">
      <c r="D336" s="112"/>
      <c r="E336" s="112"/>
      <c r="F336" s="112"/>
    </row>
    <row r="337" spans="4:6" s="11" customFormat="1" x14ac:dyDescent="0.25">
      <c r="D337" s="112"/>
      <c r="E337" s="112"/>
      <c r="F337" s="112"/>
    </row>
    <row r="338" spans="4:6" s="11" customFormat="1" x14ac:dyDescent="0.25">
      <c r="D338" s="112"/>
      <c r="E338" s="112"/>
      <c r="F338" s="112"/>
    </row>
    <row r="339" spans="4:6" s="11" customFormat="1" x14ac:dyDescent="0.25">
      <c r="D339" s="112"/>
      <c r="E339" s="112"/>
      <c r="F339" s="112"/>
    </row>
    <row r="340" spans="4:6" s="11" customFormat="1" x14ac:dyDescent="0.25">
      <c r="D340" s="112"/>
      <c r="E340" s="112"/>
      <c r="F340" s="112"/>
    </row>
    <row r="341" spans="4:6" s="11" customFormat="1" x14ac:dyDescent="0.25">
      <c r="D341" s="112"/>
      <c r="E341" s="112"/>
      <c r="F341" s="112"/>
    </row>
    <row r="342" spans="4:6" s="11" customFormat="1" x14ac:dyDescent="0.25">
      <c r="D342" s="112"/>
      <c r="E342" s="112"/>
      <c r="F342" s="112"/>
    </row>
    <row r="343" spans="4:6" s="11" customFormat="1" x14ac:dyDescent="0.25">
      <c r="D343" s="112"/>
      <c r="E343" s="112"/>
      <c r="F343" s="112"/>
    </row>
    <row r="344" spans="4:6" s="11" customFormat="1" x14ac:dyDescent="0.25">
      <c r="D344" s="112"/>
      <c r="E344" s="112"/>
      <c r="F344" s="112"/>
    </row>
    <row r="345" spans="4:6" s="11" customFormat="1" x14ac:dyDescent="0.25">
      <c r="D345" s="112"/>
      <c r="E345" s="112"/>
      <c r="F345" s="112"/>
    </row>
    <row r="346" spans="4:6" s="11" customFormat="1" x14ac:dyDescent="0.25">
      <c r="D346" s="112"/>
      <c r="E346" s="112"/>
      <c r="F346" s="112"/>
    </row>
    <row r="347" spans="4:6" s="11" customFormat="1" x14ac:dyDescent="0.25">
      <c r="D347" s="112"/>
      <c r="E347" s="112"/>
      <c r="F347" s="112"/>
    </row>
    <row r="348" spans="4:6" s="11" customFormat="1" x14ac:dyDescent="0.25">
      <c r="D348" s="112"/>
      <c r="E348" s="112"/>
      <c r="F348" s="112"/>
    </row>
    <row r="349" spans="4:6" s="11" customFormat="1" x14ac:dyDescent="0.25">
      <c r="D349" s="112"/>
      <c r="E349" s="112"/>
      <c r="F349" s="112"/>
    </row>
    <row r="350" spans="4:6" s="11" customFormat="1" x14ac:dyDescent="0.25">
      <c r="D350" s="112"/>
      <c r="E350" s="112"/>
      <c r="F350" s="112"/>
    </row>
    <row r="351" spans="4:6" s="11" customFormat="1" x14ac:dyDescent="0.25">
      <c r="D351" s="112"/>
      <c r="E351" s="112"/>
      <c r="F351" s="112"/>
    </row>
    <row r="352" spans="4:6" s="11" customFormat="1" x14ac:dyDescent="0.25">
      <c r="D352" s="112"/>
      <c r="E352" s="112"/>
      <c r="F352" s="112"/>
    </row>
    <row r="353" spans="4:6" s="11" customFormat="1" x14ac:dyDescent="0.25">
      <c r="D353" s="112"/>
      <c r="E353" s="112"/>
      <c r="F353" s="112"/>
    </row>
    <row r="354" spans="4:6" s="11" customFormat="1" x14ac:dyDescent="0.25">
      <c r="D354" s="112"/>
      <c r="E354" s="112"/>
      <c r="F354" s="112"/>
    </row>
    <row r="355" spans="4:6" s="11" customFormat="1" x14ac:dyDescent="0.25">
      <c r="D355" s="112"/>
      <c r="E355" s="112"/>
      <c r="F355" s="112"/>
    </row>
    <row r="356" spans="4:6" s="11" customFormat="1" x14ac:dyDescent="0.25">
      <c r="D356" s="112"/>
      <c r="E356" s="112"/>
      <c r="F356" s="112"/>
    </row>
    <row r="357" spans="4:6" s="11" customFormat="1" x14ac:dyDescent="0.25">
      <c r="D357" s="112"/>
      <c r="E357" s="112"/>
      <c r="F357" s="112"/>
    </row>
    <row r="358" spans="4:6" s="11" customFormat="1" x14ac:dyDescent="0.25">
      <c r="D358" s="112"/>
      <c r="E358" s="112"/>
      <c r="F358" s="112"/>
    </row>
    <row r="359" spans="4:6" s="11" customFormat="1" x14ac:dyDescent="0.25">
      <c r="D359" s="112"/>
      <c r="E359" s="112"/>
      <c r="F359" s="112"/>
    </row>
    <row r="360" spans="4:6" s="11" customFormat="1" x14ac:dyDescent="0.25">
      <c r="D360" s="112"/>
      <c r="E360" s="112"/>
      <c r="F360" s="112"/>
    </row>
    <row r="361" spans="4:6" s="11" customFormat="1" x14ac:dyDescent="0.25">
      <c r="D361" s="112"/>
      <c r="E361" s="112"/>
      <c r="F361" s="112"/>
    </row>
    <row r="362" spans="4:6" s="11" customFormat="1" x14ac:dyDescent="0.25">
      <c r="D362" s="112"/>
      <c r="E362" s="112"/>
      <c r="F362" s="112"/>
    </row>
    <row r="363" spans="4:6" s="11" customFormat="1" x14ac:dyDescent="0.25">
      <c r="D363" s="112"/>
      <c r="E363" s="112"/>
      <c r="F363" s="112"/>
    </row>
    <row r="364" spans="4:6" s="11" customFormat="1" x14ac:dyDescent="0.25">
      <c r="D364" s="112"/>
      <c r="E364" s="112"/>
      <c r="F364" s="112"/>
    </row>
    <row r="365" spans="4:6" s="11" customFormat="1" x14ac:dyDescent="0.25">
      <c r="D365" s="112"/>
      <c r="E365" s="112"/>
      <c r="F365" s="112"/>
    </row>
    <row r="366" spans="4:6" s="11" customFormat="1" x14ac:dyDescent="0.25">
      <c r="D366" s="112"/>
      <c r="E366" s="112"/>
      <c r="F366" s="112"/>
    </row>
    <row r="367" spans="4:6" s="11" customFormat="1" x14ac:dyDescent="0.25">
      <c r="D367" s="112"/>
      <c r="E367" s="112"/>
      <c r="F367" s="112"/>
    </row>
    <row r="368" spans="4:6" s="11" customFormat="1" x14ac:dyDescent="0.25">
      <c r="D368" s="112"/>
      <c r="E368" s="112"/>
      <c r="F368" s="112"/>
    </row>
    <row r="369" spans="4:6" s="11" customFormat="1" x14ac:dyDescent="0.25">
      <c r="D369" s="112"/>
      <c r="E369" s="112"/>
      <c r="F369" s="112"/>
    </row>
    <row r="370" spans="4:6" s="11" customFormat="1" x14ac:dyDescent="0.25">
      <c r="D370" s="112"/>
      <c r="E370" s="112"/>
      <c r="F370" s="112"/>
    </row>
    <row r="371" spans="4:6" s="11" customFormat="1" x14ac:dyDescent="0.25">
      <c r="D371" s="112"/>
      <c r="E371" s="112"/>
      <c r="F371" s="112"/>
    </row>
    <row r="372" spans="4:6" s="11" customFormat="1" x14ac:dyDescent="0.25">
      <c r="D372" s="112"/>
      <c r="E372" s="112"/>
      <c r="F372" s="112"/>
    </row>
    <row r="373" spans="4:6" s="11" customFormat="1" x14ac:dyDescent="0.25">
      <c r="D373" s="112"/>
      <c r="E373" s="112"/>
      <c r="F373" s="112"/>
    </row>
    <row r="374" spans="4:6" s="11" customFormat="1" x14ac:dyDescent="0.25">
      <c r="D374" s="112"/>
      <c r="E374" s="112"/>
      <c r="F374" s="112"/>
    </row>
    <row r="375" spans="4:6" s="11" customFormat="1" x14ac:dyDescent="0.25">
      <c r="D375" s="112"/>
      <c r="E375" s="112"/>
      <c r="F375" s="112"/>
    </row>
    <row r="376" spans="4:6" s="11" customFormat="1" x14ac:dyDescent="0.25">
      <c r="D376" s="112"/>
      <c r="E376" s="112"/>
      <c r="F376" s="112"/>
    </row>
    <row r="377" spans="4:6" s="11" customFormat="1" x14ac:dyDescent="0.25">
      <c r="D377" s="112"/>
      <c r="E377" s="112"/>
      <c r="F377" s="112"/>
    </row>
    <row r="378" spans="4:6" s="11" customFormat="1" x14ac:dyDescent="0.25">
      <c r="D378" s="112"/>
      <c r="E378" s="112"/>
      <c r="F378" s="112"/>
    </row>
    <row r="379" spans="4:6" s="11" customFormat="1" x14ac:dyDescent="0.25">
      <c r="D379" s="112"/>
      <c r="E379" s="112"/>
      <c r="F379" s="112"/>
    </row>
    <row r="380" spans="4:6" s="11" customFormat="1" x14ac:dyDescent="0.25">
      <c r="D380" s="112"/>
      <c r="E380" s="112"/>
      <c r="F380" s="112"/>
    </row>
    <row r="381" spans="4:6" s="11" customFormat="1" x14ac:dyDescent="0.25">
      <c r="D381" s="112"/>
      <c r="E381" s="112"/>
      <c r="F381" s="112"/>
    </row>
    <row r="382" spans="4:6" s="11" customFormat="1" x14ac:dyDescent="0.25">
      <c r="D382" s="112"/>
      <c r="E382" s="112"/>
      <c r="F382" s="112"/>
    </row>
    <row r="383" spans="4:6" s="11" customFormat="1" x14ac:dyDescent="0.25">
      <c r="D383" s="112"/>
      <c r="E383" s="112"/>
      <c r="F383" s="112"/>
    </row>
    <row r="384" spans="4:6" s="11" customFormat="1" x14ac:dyDescent="0.25">
      <c r="D384" s="112"/>
      <c r="E384" s="112"/>
      <c r="F384" s="112"/>
    </row>
    <row r="385" spans="4:6" s="11" customFormat="1" x14ac:dyDescent="0.25">
      <c r="D385" s="112"/>
      <c r="E385" s="112"/>
      <c r="F385" s="112"/>
    </row>
    <row r="386" spans="4:6" s="11" customFormat="1" x14ac:dyDescent="0.25">
      <c r="D386" s="112"/>
      <c r="E386" s="112"/>
      <c r="F386" s="112"/>
    </row>
    <row r="387" spans="4:6" s="11" customFormat="1" x14ac:dyDescent="0.25">
      <c r="D387" s="112"/>
      <c r="E387" s="112"/>
      <c r="F387" s="112"/>
    </row>
    <row r="388" spans="4:6" s="11" customFormat="1" x14ac:dyDescent="0.25">
      <c r="D388" s="112"/>
      <c r="E388" s="112"/>
      <c r="F388" s="112"/>
    </row>
    <row r="389" spans="4:6" s="11" customFormat="1" x14ac:dyDescent="0.25">
      <c r="D389" s="112"/>
      <c r="E389" s="112"/>
      <c r="F389" s="112"/>
    </row>
    <row r="390" spans="4:6" s="11" customFormat="1" x14ac:dyDescent="0.25">
      <c r="D390" s="112"/>
      <c r="E390" s="112"/>
      <c r="F390" s="112"/>
    </row>
    <row r="391" spans="4:6" s="11" customFormat="1" x14ac:dyDescent="0.25">
      <c r="D391" s="112"/>
      <c r="E391" s="112"/>
      <c r="F391" s="112"/>
    </row>
    <row r="392" spans="4:6" s="11" customFormat="1" x14ac:dyDescent="0.25">
      <c r="D392" s="112"/>
      <c r="E392" s="112"/>
      <c r="F392" s="112"/>
    </row>
    <row r="393" spans="4:6" s="11" customFormat="1" x14ac:dyDescent="0.25">
      <c r="D393" s="112"/>
      <c r="E393" s="112"/>
      <c r="F393" s="112"/>
    </row>
    <row r="394" spans="4:6" s="11" customFormat="1" x14ac:dyDescent="0.25">
      <c r="D394" s="112"/>
      <c r="E394" s="112"/>
      <c r="F394" s="112"/>
    </row>
    <row r="395" spans="4:6" s="11" customFormat="1" x14ac:dyDescent="0.25">
      <c r="D395" s="112"/>
      <c r="E395" s="112"/>
      <c r="F395" s="112"/>
    </row>
    <row r="396" spans="4:6" s="11" customFormat="1" x14ac:dyDescent="0.25">
      <c r="D396" s="112"/>
      <c r="E396" s="112"/>
      <c r="F396" s="112"/>
    </row>
    <row r="397" spans="4:6" s="11" customFormat="1" x14ac:dyDescent="0.25">
      <c r="D397" s="112"/>
      <c r="E397" s="112"/>
      <c r="F397" s="112"/>
    </row>
    <row r="398" spans="4:6" s="11" customFormat="1" x14ac:dyDescent="0.25">
      <c r="D398" s="112"/>
      <c r="E398" s="112"/>
      <c r="F398" s="112"/>
    </row>
    <row r="399" spans="4:6" s="11" customFormat="1" x14ac:dyDescent="0.25">
      <c r="D399" s="112"/>
      <c r="E399" s="112"/>
      <c r="F399" s="112"/>
    </row>
    <row r="400" spans="4:6" s="11" customFormat="1" x14ac:dyDescent="0.25">
      <c r="D400" s="112"/>
      <c r="E400" s="112"/>
      <c r="F400" s="112"/>
    </row>
    <row r="401" spans="4:6" s="11" customFormat="1" x14ac:dyDescent="0.25">
      <c r="D401" s="112"/>
      <c r="E401" s="112"/>
      <c r="F401" s="112"/>
    </row>
    <row r="402" spans="4:6" s="11" customFormat="1" x14ac:dyDescent="0.25">
      <c r="D402" s="112"/>
      <c r="E402" s="112"/>
      <c r="F402" s="112"/>
    </row>
    <row r="403" spans="4:6" s="11" customFormat="1" x14ac:dyDescent="0.25">
      <c r="D403" s="112"/>
      <c r="E403" s="112"/>
      <c r="F403" s="112"/>
    </row>
    <row r="404" spans="4:6" s="11" customFormat="1" x14ac:dyDescent="0.25">
      <c r="D404" s="112"/>
      <c r="E404" s="112"/>
      <c r="F404" s="112"/>
    </row>
    <row r="405" spans="4:6" s="11" customFormat="1" x14ac:dyDescent="0.25">
      <c r="D405" s="112"/>
      <c r="E405" s="112"/>
      <c r="F405" s="112"/>
    </row>
    <row r="406" spans="4:6" s="11" customFormat="1" x14ac:dyDescent="0.25">
      <c r="D406" s="112"/>
      <c r="E406" s="112"/>
      <c r="F406" s="112"/>
    </row>
    <row r="407" spans="4:6" s="11" customFormat="1" x14ac:dyDescent="0.25">
      <c r="D407" s="112"/>
      <c r="E407" s="112"/>
      <c r="F407" s="112"/>
    </row>
    <row r="408" spans="4:6" s="11" customFormat="1" x14ac:dyDescent="0.25">
      <c r="D408" s="112"/>
      <c r="E408" s="112"/>
      <c r="F408" s="112"/>
    </row>
    <row r="409" spans="4:6" s="11" customFormat="1" x14ac:dyDescent="0.25">
      <c r="D409" s="112"/>
      <c r="E409" s="112"/>
      <c r="F409" s="112"/>
    </row>
    <row r="410" spans="4:6" s="11" customFormat="1" x14ac:dyDescent="0.25">
      <c r="D410" s="112"/>
      <c r="E410" s="112"/>
      <c r="F410" s="112"/>
    </row>
    <row r="411" spans="4:6" s="11" customFormat="1" x14ac:dyDescent="0.25">
      <c r="D411" s="112"/>
      <c r="E411" s="112"/>
      <c r="F411" s="112"/>
    </row>
    <row r="412" spans="4:6" s="11" customFormat="1" x14ac:dyDescent="0.25">
      <c r="D412" s="112"/>
      <c r="E412" s="112"/>
      <c r="F412" s="112"/>
    </row>
    <row r="413" spans="4:6" s="11" customFormat="1" x14ac:dyDescent="0.25">
      <c r="D413" s="112"/>
      <c r="E413" s="112"/>
      <c r="F413" s="112"/>
    </row>
    <row r="414" spans="4:6" s="11" customFormat="1" x14ac:dyDescent="0.25">
      <c r="D414" s="112"/>
      <c r="E414" s="112"/>
      <c r="F414" s="112"/>
    </row>
    <row r="415" spans="4:6" s="11" customFormat="1" x14ac:dyDescent="0.25">
      <c r="D415" s="112"/>
      <c r="E415" s="112"/>
      <c r="F415" s="112"/>
    </row>
    <row r="416" spans="4:6" s="11" customFormat="1" x14ac:dyDescent="0.25">
      <c r="D416" s="112"/>
      <c r="E416" s="112"/>
      <c r="F416" s="112"/>
    </row>
    <row r="417" spans="4:6" s="11" customFormat="1" x14ac:dyDescent="0.25">
      <c r="D417" s="112"/>
      <c r="E417" s="112"/>
      <c r="F417" s="112"/>
    </row>
    <row r="418" spans="4:6" s="11" customFormat="1" x14ac:dyDescent="0.25">
      <c r="D418" s="112"/>
      <c r="E418" s="112"/>
      <c r="F418" s="112"/>
    </row>
    <row r="419" spans="4:6" s="11" customFormat="1" x14ac:dyDescent="0.25">
      <c r="D419" s="112"/>
      <c r="E419" s="112"/>
      <c r="F419" s="112"/>
    </row>
    <row r="420" spans="4:6" s="11" customFormat="1" x14ac:dyDescent="0.25">
      <c r="D420" s="112"/>
      <c r="E420" s="112"/>
      <c r="F420" s="112"/>
    </row>
    <row r="421" spans="4:6" s="11" customFormat="1" x14ac:dyDescent="0.25">
      <c r="D421" s="112"/>
      <c r="E421" s="112"/>
      <c r="F421" s="112"/>
    </row>
    <row r="422" spans="4:6" s="11" customFormat="1" x14ac:dyDescent="0.25">
      <c r="D422" s="112"/>
      <c r="E422" s="112"/>
      <c r="F422" s="112"/>
    </row>
    <row r="423" spans="4:6" s="11" customFormat="1" x14ac:dyDescent="0.25">
      <c r="D423" s="112"/>
      <c r="E423" s="112"/>
      <c r="F423" s="112"/>
    </row>
    <row r="424" spans="4:6" s="11" customFormat="1" x14ac:dyDescent="0.25">
      <c r="D424" s="112"/>
      <c r="E424" s="112"/>
      <c r="F424" s="112"/>
    </row>
    <row r="425" spans="4:6" s="11" customFormat="1" x14ac:dyDescent="0.25">
      <c r="D425" s="112"/>
      <c r="E425" s="112"/>
      <c r="F425" s="112"/>
    </row>
    <row r="426" spans="4:6" s="11" customFormat="1" x14ac:dyDescent="0.25">
      <c r="D426" s="112"/>
      <c r="E426" s="112"/>
      <c r="F426" s="112"/>
    </row>
    <row r="427" spans="4:6" s="11" customFormat="1" x14ac:dyDescent="0.25">
      <c r="D427" s="112"/>
      <c r="E427" s="112"/>
      <c r="F427" s="112"/>
    </row>
    <row r="428" spans="4:6" s="11" customFormat="1" x14ac:dyDescent="0.25">
      <c r="D428" s="112"/>
      <c r="E428" s="112"/>
      <c r="F428" s="112"/>
    </row>
    <row r="429" spans="4:6" s="11" customFormat="1" x14ac:dyDescent="0.25">
      <c r="D429" s="112"/>
      <c r="E429" s="112"/>
      <c r="F429" s="112"/>
    </row>
    <row r="430" spans="4:6" s="11" customFormat="1" x14ac:dyDescent="0.25">
      <c r="D430" s="112"/>
      <c r="E430" s="112"/>
      <c r="F430" s="112"/>
    </row>
    <row r="431" spans="4:6" s="11" customFormat="1" x14ac:dyDescent="0.25">
      <c r="D431" s="112"/>
      <c r="E431" s="112"/>
      <c r="F431" s="112"/>
    </row>
    <row r="432" spans="4:6" s="11" customFormat="1" x14ac:dyDescent="0.25">
      <c r="D432" s="112"/>
      <c r="E432" s="112"/>
      <c r="F432" s="112"/>
    </row>
    <row r="433" spans="4:6" s="11" customFormat="1" x14ac:dyDescent="0.25">
      <c r="D433" s="112"/>
      <c r="E433" s="112"/>
      <c r="F433" s="112"/>
    </row>
    <row r="434" spans="4:6" s="11" customFormat="1" x14ac:dyDescent="0.25">
      <c r="D434" s="112"/>
      <c r="E434" s="112"/>
      <c r="F434" s="112"/>
    </row>
    <row r="435" spans="4:6" s="11" customFormat="1" x14ac:dyDescent="0.25">
      <c r="D435" s="112"/>
      <c r="E435" s="112"/>
      <c r="F435" s="112"/>
    </row>
    <row r="436" spans="4:6" s="11" customFormat="1" x14ac:dyDescent="0.25">
      <c r="D436" s="112"/>
      <c r="E436" s="112"/>
      <c r="F436" s="112"/>
    </row>
    <row r="437" spans="4:6" s="11" customFormat="1" x14ac:dyDescent="0.25">
      <c r="D437" s="112"/>
      <c r="E437" s="112"/>
      <c r="F437" s="112"/>
    </row>
    <row r="438" spans="4:6" s="11" customFormat="1" x14ac:dyDescent="0.25">
      <c r="D438" s="112"/>
      <c r="E438" s="112"/>
      <c r="F438" s="112"/>
    </row>
    <row r="439" spans="4:6" s="11" customFormat="1" x14ac:dyDescent="0.25">
      <c r="D439" s="112"/>
      <c r="E439" s="112"/>
      <c r="F439" s="112"/>
    </row>
    <row r="440" spans="4:6" s="11" customFormat="1" x14ac:dyDescent="0.25">
      <c r="D440" s="112"/>
      <c r="E440" s="112"/>
      <c r="F440" s="112"/>
    </row>
    <row r="441" spans="4:6" s="11" customFormat="1" x14ac:dyDescent="0.25">
      <c r="D441" s="112"/>
      <c r="E441" s="112"/>
      <c r="F441" s="112"/>
    </row>
    <row r="442" spans="4:6" s="11" customFormat="1" x14ac:dyDescent="0.25">
      <c r="D442" s="112"/>
      <c r="E442" s="112"/>
      <c r="F442" s="112"/>
    </row>
    <row r="443" spans="4:6" s="11" customFormat="1" x14ac:dyDescent="0.25">
      <c r="D443" s="112"/>
      <c r="E443" s="112"/>
      <c r="F443" s="112"/>
    </row>
    <row r="444" spans="4:6" s="11" customFormat="1" x14ac:dyDescent="0.25">
      <c r="D444" s="112"/>
      <c r="E444" s="112"/>
      <c r="F444" s="112"/>
    </row>
    <row r="445" spans="4:6" s="11" customFormat="1" x14ac:dyDescent="0.25">
      <c r="D445" s="112"/>
      <c r="E445" s="112"/>
      <c r="F445" s="112"/>
    </row>
    <row r="446" spans="4:6" s="11" customFormat="1" x14ac:dyDescent="0.25">
      <c r="D446" s="112"/>
      <c r="E446" s="112"/>
      <c r="F446" s="112"/>
    </row>
    <row r="447" spans="4:6" s="11" customFormat="1" x14ac:dyDescent="0.25">
      <c r="D447" s="112"/>
      <c r="E447" s="112"/>
      <c r="F447" s="112"/>
    </row>
    <row r="448" spans="4:6" s="11" customFormat="1" x14ac:dyDescent="0.25">
      <c r="D448" s="112"/>
      <c r="E448" s="112"/>
      <c r="F448" s="112"/>
    </row>
    <row r="449" spans="4:6" s="11" customFormat="1" x14ac:dyDescent="0.25">
      <c r="D449" s="112"/>
      <c r="E449" s="112"/>
      <c r="F449" s="112"/>
    </row>
    <row r="450" spans="4:6" s="11" customFormat="1" x14ac:dyDescent="0.25">
      <c r="D450" s="112"/>
      <c r="E450" s="112"/>
      <c r="F450" s="112"/>
    </row>
    <row r="451" spans="4:6" s="11" customFormat="1" x14ac:dyDescent="0.25">
      <c r="D451" s="112"/>
      <c r="E451" s="112"/>
      <c r="F451" s="112"/>
    </row>
    <row r="452" spans="4:6" s="11" customFormat="1" x14ac:dyDescent="0.25">
      <c r="D452" s="112"/>
      <c r="E452" s="112"/>
      <c r="F452" s="112"/>
    </row>
    <row r="453" spans="4:6" s="11" customFormat="1" x14ac:dyDescent="0.25">
      <c r="D453" s="112"/>
      <c r="E453" s="112"/>
      <c r="F453" s="112"/>
    </row>
    <row r="454" spans="4:6" s="11" customFormat="1" x14ac:dyDescent="0.25">
      <c r="D454" s="112"/>
      <c r="E454" s="112"/>
      <c r="F454" s="112"/>
    </row>
    <row r="455" spans="4:6" s="11" customFormat="1" x14ac:dyDescent="0.25">
      <c r="D455" s="112"/>
      <c r="E455" s="112"/>
      <c r="F455" s="112"/>
    </row>
    <row r="456" spans="4:6" s="11" customFormat="1" x14ac:dyDescent="0.25">
      <c r="D456" s="112"/>
      <c r="E456" s="112"/>
      <c r="F456" s="112"/>
    </row>
    <row r="457" spans="4:6" s="11" customFormat="1" x14ac:dyDescent="0.25">
      <c r="D457" s="112"/>
      <c r="E457" s="112"/>
      <c r="F457" s="112"/>
    </row>
    <row r="458" spans="4:6" s="11" customFormat="1" x14ac:dyDescent="0.25">
      <c r="D458" s="112"/>
      <c r="E458" s="112"/>
      <c r="F458" s="112"/>
    </row>
    <row r="459" spans="4:6" s="11" customFormat="1" x14ac:dyDescent="0.25">
      <c r="D459" s="112"/>
      <c r="E459" s="112"/>
      <c r="F459" s="112"/>
    </row>
    <row r="460" spans="4:6" s="11" customFormat="1" x14ac:dyDescent="0.25">
      <c r="D460" s="112"/>
      <c r="E460" s="112"/>
      <c r="F460" s="112"/>
    </row>
    <row r="461" spans="4:6" s="11" customFormat="1" x14ac:dyDescent="0.25">
      <c r="D461" s="112"/>
      <c r="E461" s="112"/>
      <c r="F461" s="112"/>
    </row>
    <row r="462" spans="4:6" s="11" customFormat="1" x14ac:dyDescent="0.25">
      <c r="D462" s="112"/>
      <c r="E462" s="112"/>
      <c r="F462" s="112"/>
    </row>
    <row r="463" spans="4:6" s="11" customFormat="1" x14ac:dyDescent="0.25">
      <c r="D463" s="112"/>
      <c r="E463" s="112"/>
      <c r="F463" s="112"/>
    </row>
    <row r="464" spans="4:6" s="11" customFormat="1" x14ac:dyDescent="0.25">
      <c r="D464" s="112"/>
      <c r="E464" s="112"/>
      <c r="F464" s="112"/>
    </row>
    <row r="465" spans="4:6" s="11" customFormat="1" x14ac:dyDescent="0.25">
      <c r="D465" s="112"/>
      <c r="E465" s="112"/>
      <c r="F465" s="112"/>
    </row>
    <row r="466" spans="4:6" s="11" customFormat="1" x14ac:dyDescent="0.25">
      <c r="D466" s="112"/>
      <c r="E466" s="112"/>
      <c r="F466" s="112"/>
    </row>
    <row r="467" spans="4:6" s="11" customFormat="1" x14ac:dyDescent="0.25">
      <c r="D467" s="112"/>
      <c r="E467" s="112"/>
      <c r="F467" s="112"/>
    </row>
    <row r="468" spans="4:6" s="11" customFormat="1" x14ac:dyDescent="0.25">
      <c r="D468" s="112"/>
      <c r="E468" s="112"/>
      <c r="F468" s="112"/>
    </row>
    <row r="469" spans="4:6" s="11" customFormat="1" x14ac:dyDescent="0.25">
      <c r="D469" s="112"/>
      <c r="E469" s="112"/>
      <c r="F469" s="112"/>
    </row>
    <row r="470" spans="4:6" s="11" customFormat="1" x14ac:dyDescent="0.25">
      <c r="D470" s="112"/>
      <c r="E470" s="112"/>
      <c r="F470" s="112"/>
    </row>
    <row r="471" spans="4:6" s="11" customFormat="1" x14ac:dyDescent="0.25">
      <c r="D471" s="112"/>
      <c r="E471" s="112"/>
      <c r="F471" s="112"/>
    </row>
    <row r="472" spans="4:6" s="11" customFormat="1" x14ac:dyDescent="0.25">
      <c r="D472" s="112"/>
      <c r="E472" s="112"/>
      <c r="F472" s="112"/>
    </row>
    <row r="473" spans="4:6" s="11" customFormat="1" x14ac:dyDescent="0.25">
      <c r="D473" s="112"/>
      <c r="E473" s="112"/>
      <c r="F473" s="112"/>
    </row>
    <row r="474" spans="4:6" s="11" customFormat="1" x14ac:dyDescent="0.25">
      <c r="D474" s="112"/>
      <c r="E474" s="112"/>
      <c r="F474" s="112"/>
    </row>
    <row r="475" spans="4:6" s="11" customFormat="1" x14ac:dyDescent="0.25">
      <c r="D475" s="112"/>
      <c r="E475" s="112"/>
      <c r="F475" s="112"/>
    </row>
    <row r="476" spans="4:6" s="11" customFormat="1" x14ac:dyDescent="0.25">
      <c r="D476" s="112"/>
      <c r="E476" s="112"/>
      <c r="F476" s="112"/>
    </row>
    <row r="477" spans="4:6" s="11" customFormat="1" x14ac:dyDescent="0.25">
      <c r="D477" s="112"/>
      <c r="E477" s="112"/>
      <c r="F477" s="112"/>
    </row>
    <row r="478" spans="4:6" s="11" customFormat="1" x14ac:dyDescent="0.25">
      <c r="D478" s="112"/>
      <c r="E478" s="112"/>
      <c r="F478" s="112"/>
    </row>
    <row r="479" spans="4:6" s="11" customFormat="1" x14ac:dyDescent="0.25">
      <c r="D479" s="112"/>
      <c r="E479" s="112"/>
      <c r="F479" s="112"/>
    </row>
    <row r="480" spans="4:6" s="11" customFormat="1" x14ac:dyDescent="0.25">
      <c r="D480" s="112"/>
      <c r="E480" s="112"/>
      <c r="F480" s="112"/>
    </row>
    <row r="481" spans="4:6" s="11" customFormat="1" x14ac:dyDescent="0.25">
      <c r="D481" s="112"/>
      <c r="E481" s="112"/>
      <c r="F481" s="112"/>
    </row>
    <row r="482" spans="4:6" s="11" customFormat="1" x14ac:dyDescent="0.25">
      <c r="D482" s="112"/>
      <c r="E482" s="112"/>
      <c r="F482" s="112"/>
    </row>
    <row r="483" spans="4:6" s="11" customFormat="1" x14ac:dyDescent="0.25">
      <c r="D483" s="112"/>
      <c r="E483" s="112"/>
      <c r="F483" s="112"/>
    </row>
    <row r="484" spans="4:6" s="11" customFormat="1" x14ac:dyDescent="0.25">
      <c r="D484" s="112"/>
      <c r="E484" s="112"/>
      <c r="F484" s="112"/>
    </row>
    <row r="485" spans="4:6" s="11" customFormat="1" x14ac:dyDescent="0.25">
      <c r="D485" s="112"/>
      <c r="E485" s="112"/>
      <c r="F485" s="112"/>
    </row>
    <row r="486" spans="4:6" s="11" customFormat="1" x14ac:dyDescent="0.25">
      <c r="D486" s="112"/>
      <c r="E486" s="112"/>
      <c r="F486" s="112"/>
    </row>
    <row r="487" spans="4:6" s="11" customFormat="1" x14ac:dyDescent="0.25">
      <c r="D487" s="112"/>
      <c r="E487" s="112"/>
      <c r="F487" s="112"/>
    </row>
    <row r="488" spans="4:6" s="11" customFormat="1" x14ac:dyDescent="0.25">
      <c r="D488" s="112"/>
      <c r="E488" s="112"/>
      <c r="F488" s="112"/>
    </row>
    <row r="489" spans="4:6" s="11" customFormat="1" x14ac:dyDescent="0.25">
      <c r="D489" s="112"/>
      <c r="E489" s="112"/>
      <c r="F489" s="112"/>
    </row>
    <row r="490" spans="4:6" s="11" customFormat="1" x14ac:dyDescent="0.25">
      <c r="D490" s="112"/>
      <c r="E490" s="112"/>
      <c r="F490" s="112"/>
    </row>
    <row r="491" spans="4:6" s="11" customFormat="1" x14ac:dyDescent="0.25">
      <c r="D491" s="112"/>
      <c r="E491" s="112"/>
      <c r="F491" s="112"/>
    </row>
  </sheetData>
  <mergeCells count="37">
    <mergeCell ref="G86:G88"/>
    <mergeCell ref="G9:G20"/>
    <mergeCell ref="A7:H7"/>
    <mergeCell ref="C8:H8"/>
    <mergeCell ref="A68:H68"/>
    <mergeCell ref="A75:H75"/>
    <mergeCell ref="A85:H85"/>
    <mergeCell ref="A73:H73"/>
    <mergeCell ref="G51:G52"/>
    <mergeCell ref="H55:H58"/>
    <mergeCell ref="A59:H59"/>
    <mergeCell ref="A63:H63"/>
    <mergeCell ref="G64:G66"/>
    <mergeCell ref="A54:H54"/>
    <mergeCell ref="H64:H67"/>
    <mergeCell ref="H9:H21"/>
    <mergeCell ref="D23:E23"/>
    <mergeCell ref="H23:H25"/>
    <mergeCell ref="G24:G25"/>
    <mergeCell ref="A26:H26"/>
    <mergeCell ref="H27:H28"/>
    <mergeCell ref="A29:H29"/>
    <mergeCell ref="H31:H33"/>
    <mergeCell ref="C38:H38"/>
    <mergeCell ref="G39:G45"/>
    <mergeCell ref="H39:H45"/>
    <mergeCell ref="D47:E47"/>
    <mergeCell ref="H48:H49"/>
    <mergeCell ref="A50:H50"/>
    <mergeCell ref="A2:H2"/>
    <mergeCell ref="A3:A4"/>
    <mergeCell ref="B3:B4"/>
    <mergeCell ref="C3:C4"/>
    <mergeCell ref="D3:F3"/>
    <mergeCell ref="G3:G5"/>
    <mergeCell ref="H3:H5"/>
    <mergeCell ref="E4:F4"/>
  </mergeCells>
  <pageMargins left="0.70866141732283472" right="0.70866141732283472" top="0.74803149606299213" bottom="0.74803149606299213"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6"/>
  <sheetViews>
    <sheetView topLeftCell="A232" zoomScale="54" zoomScaleNormal="54" workbookViewId="0">
      <selection sqref="A1:XFD1048576"/>
    </sheetView>
  </sheetViews>
  <sheetFormatPr defaultColWidth="8.88671875" defaultRowHeight="14.4" x14ac:dyDescent="0.3"/>
  <cols>
    <col min="1" max="1" width="15.88671875" style="151" customWidth="1"/>
    <col min="2" max="2" width="35.88671875" style="152" customWidth="1"/>
    <col min="3" max="3" width="19.44140625" style="153" customWidth="1"/>
    <col min="4" max="4" width="18.6640625" style="153" customWidth="1"/>
    <col min="5" max="5" width="17.88671875" style="153" customWidth="1"/>
    <col min="6" max="6" width="17.44140625" style="153" customWidth="1"/>
    <col min="7" max="7" width="34.33203125" style="154" customWidth="1"/>
    <col min="8" max="8" width="43" style="154" customWidth="1"/>
    <col min="9" max="9" width="36.109375" style="153" customWidth="1"/>
    <col min="10" max="12" width="8.88671875" style="151"/>
    <col min="13" max="16384" width="8.88671875" style="1"/>
  </cols>
  <sheetData>
    <row r="1" spans="1:9" s="1" customFormat="1" x14ac:dyDescent="0.3">
      <c r="A1" s="151"/>
      <c r="B1" s="152"/>
      <c r="C1" s="153"/>
      <c r="D1" s="153"/>
      <c r="E1" s="153"/>
      <c r="F1" s="153"/>
      <c r="G1" s="154"/>
      <c r="H1" s="154"/>
      <c r="I1" s="153" t="s">
        <v>550</v>
      </c>
    </row>
    <row r="2" spans="1:9" s="1" customFormat="1" ht="14.4" customHeight="1" x14ac:dyDescent="0.3">
      <c r="A2" s="151"/>
      <c r="B2" s="485" t="s">
        <v>522</v>
      </c>
      <c r="C2" s="485"/>
      <c r="D2" s="485"/>
      <c r="E2" s="485"/>
      <c r="F2" s="485"/>
      <c r="G2" s="485"/>
      <c r="H2" s="485"/>
      <c r="I2" s="154"/>
    </row>
    <row r="3" spans="1:9" s="1" customFormat="1" ht="14.4" customHeight="1" x14ac:dyDescent="0.3">
      <c r="A3" s="151"/>
      <c r="B3" s="485"/>
      <c r="C3" s="485"/>
      <c r="D3" s="485"/>
      <c r="E3" s="485"/>
      <c r="F3" s="485"/>
      <c r="G3" s="485"/>
      <c r="H3" s="485"/>
      <c r="I3" s="154"/>
    </row>
    <row r="4" spans="1:9" s="1" customFormat="1" ht="14.4" customHeight="1" x14ac:dyDescent="0.3">
      <c r="A4" s="151"/>
      <c r="B4" s="485"/>
      <c r="C4" s="485"/>
      <c r="D4" s="485"/>
      <c r="E4" s="485"/>
      <c r="F4" s="485"/>
      <c r="G4" s="485"/>
      <c r="H4" s="485"/>
      <c r="I4" s="154"/>
    </row>
    <row r="5" spans="1:9" s="1" customFormat="1" ht="14.4" customHeight="1" x14ac:dyDescent="0.3">
      <c r="A5" s="151"/>
      <c r="B5" s="485"/>
      <c r="C5" s="485"/>
      <c r="D5" s="485"/>
      <c r="E5" s="485"/>
      <c r="F5" s="485"/>
      <c r="G5" s="485"/>
      <c r="H5" s="485"/>
      <c r="I5" s="154"/>
    </row>
    <row r="6" spans="1:9" s="1" customFormat="1" ht="14.4" customHeight="1" x14ac:dyDescent="0.3">
      <c r="A6" s="151"/>
      <c r="B6" s="486" t="s">
        <v>124</v>
      </c>
      <c r="C6" s="486"/>
      <c r="D6" s="486"/>
      <c r="E6" s="486"/>
      <c r="F6" s="486"/>
      <c r="G6" s="486"/>
      <c r="H6" s="486"/>
      <c r="I6" s="154"/>
    </row>
    <row r="7" spans="1:9" s="1" customFormat="1" x14ac:dyDescent="0.3">
      <c r="A7" s="151"/>
      <c r="B7" s="487" t="s">
        <v>808</v>
      </c>
      <c r="C7" s="487"/>
      <c r="D7" s="487"/>
      <c r="E7" s="487"/>
      <c r="F7" s="487"/>
      <c r="G7" s="487"/>
      <c r="H7" s="487"/>
      <c r="I7" s="153"/>
    </row>
    <row r="9" spans="1:9" s="1" customFormat="1" ht="14.4" customHeight="1" x14ac:dyDescent="0.3">
      <c r="A9" s="481" t="s">
        <v>0</v>
      </c>
      <c r="B9" s="483" t="s">
        <v>125</v>
      </c>
      <c r="C9" s="488" t="s">
        <v>127</v>
      </c>
      <c r="D9" s="489"/>
      <c r="E9" s="488" t="s">
        <v>128</v>
      </c>
      <c r="F9" s="489"/>
      <c r="G9" s="488" t="s">
        <v>129</v>
      </c>
      <c r="H9" s="489"/>
      <c r="I9" s="490" t="s">
        <v>130</v>
      </c>
    </row>
    <row r="10" spans="1:9" s="1" customFormat="1" ht="27.6" x14ac:dyDescent="0.3">
      <c r="A10" s="482"/>
      <c r="B10" s="484"/>
      <c r="C10" s="155" t="s">
        <v>131</v>
      </c>
      <c r="D10" s="155" t="s">
        <v>132</v>
      </c>
      <c r="E10" s="155" t="s">
        <v>131</v>
      </c>
      <c r="F10" s="155" t="s">
        <v>132</v>
      </c>
      <c r="G10" s="155" t="s">
        <v>133</v>
      </c>
      <c r="H10" s="155" t="s">
        <v>134</v>
      </c>
      <c r="I10" s="491"/>
    </row>
    <row r="11" spans="1:9" s="1" customFormat="1" ht="15.75" customHeight="1" x14ac:dyDescent="0.3">
      <c r="A11" s="156">
        <v>1</v>
      </c>
      <c r="B11" s="157">
        <v>2</v>
      </c>
      <c r="C11" s="158">
        <v>3</v>
      </c>
      <c r="D11" s="158">
        <v>4</v>
      </c>
      <c r="E11" s="158">
        <v>5</v>
      </c>
      <c r="F11" s="158">
        <v>6</v>
      </c>
      <c r="G11" s="159">
        <v>7</v>
      </c>
      <c r="H11" s="159">
        <v>8</v>
      </c>
      <c r="I11" s="158">
        <v>9</v>
      </c>
    </row>
    <row r="12" spans="1:9" s="1" customFormat="1" ht="26.4" customHeight="1" x14ac:dyDescent="0.3">
      <c r="A12" s="492" t="s">
        <v>3</v>
      </c>
      <c r="B12" s="439" t="s">
        <v>809</v>
      </c>
      <c r="C12" s="436">
        <v>2013</v>
      </c>
      <c r="D12" s="436">
        <v>2020</v>
      </c>
      <c r="E12" s="436">
        <v>2013</v>
      </c>
      <c r="F12" s="436">
        <v>2017</v>
      </c>
      <c r="G12" s="439" t="s">
        <v>810</v>
      </c>
      <c r="H12" s="439" t="s">
        <v>810</v>
      </c>
      <c r="I12" s="436"/>
    </row>
    <row r="13" spans="1:9" s="1" customFormat="1" ht="76.2" customHeight="1" x14ac:dyDescent="0.3">
      <c r="A13" s="493"/>
      <c r="B13" s="441"/>
      <c r="C13" s="438"/>
      <c r="D13" s="438"/>
      <c r="E13" s="438"/>
      <c r="F13" s="438"/>
      <c r="G13" s="441"/>
      <c r="H13" s="441"/>
      <c r="I13" s="438"/>
    </row>
    <row r="14" spans="1:9" s="1" customFormat="1" ht="26.4" customHeight="1" x14ac:dyDescent="0.3">
      <c r="A14" s="439" t="s">
        <v>5</v>
      </c>
      <c r="B14" s="460" t="s">
        <v>811</v>
      </c>
      <c r="C14" s="436">
        <v>2013</v>
      </c>
      <c r="D14" s="436">
        <v>2020</v>
      </c>
      <c r="E14" s="436">
        <v>2013</v>
      </c>
      <c r="F14" s="436">
        <v>2017</v>
      </c>
      <c r="G14" s="439" t="s">
        <v>810</v>
      </c>
      <c r="H14" s="439" t="s">
        <v>810</v>
      </c>
      <c r="I14" s="439"/>
    </row>
    <row r="15" spans="1:9" s="1" customFormat="1" ht="84" customHeight="1" x14ac:dyDescent="0.3">
      <c r="A15" s="441"/>
      <c r="B15" s="462"/>
      <c r="C15" s="438"/>
      <c r="D15" s="438"/>
      <c r="E15" s="438"/>
      <c r="F15" s="438"/>
      <c r="G15" s="441"/>
      <c r="H15" s="441"/>
      <c r="I15" s="441"/>
    </row>
    <row r="16" spans="1:9" s="1" customFormat="1" ht="66" customHeight="1" x14ac:dyDescent="0.3">
      <c r="A16" s="159" t="s">
        <v>138</v>
      </c>
      <c r="B16" s="160" t="s">
        <v>139</v>
      </c>
      <c r="C16" s="158">
        <v>2013</v>
      </c>
      <c r="D16" s="158">
        <v>2014</v>
      </c>
      <c r="E16" s="158">
        <v>2013</v>
      </c>
      <c r="F16" s="158">
        <v>2017</v>
      </c>
      <c r="G16" s="159" t="s">
        <v>810</v>
      </c>
      <c r="H16" s="161" t="s">
        <v>810</v>
      </c>
      <c r="I16" s="162"/>
    </row>
    <row r="17" spans="1:9" s="1" customFormat="1" ht="112.5" customHeight="1" x14ac:dyDescent="0.3">
      <c r="A17" s="159"/>
      <c r="B17" s="160" t="s">
        <v>812</v>
      </c>
      <c r="C17" s="443">
        <v>42520</v>
      </c>
      <c r="D17" s="449"/>
      <c r="E17" s="158"/>
      <c r="F17" s="158"/>
      <c r="G17" s="161" t="s">
        <v>810</v>
      </c>
      <c r="H17" s="161" t="s">
        <v>810</v>
      </c>
      <c r="I17" s="162"/>
    </row>
    <row r="18" spans="1:9" s="1" customFormat="1" ht="111.6" customHeight="1" x14ac:dyDescent="0.3">
      <c r="A18" s="159"/>
      <c r="B18" s="160" t="s">
        <v>813</v>
      </c>
      <c r="C18" s="443">
        <v>42528</v>
      </c>
      <c r="D18" s="449"/>
      <c r="E18" s="158"/>
      <c r="F18" s="158"/>
      <c r="G18" s="161" t="s">
        <v>810</v>
      </c>
      <c r="H18" s="161" t="s">
        <v>810</v>
      </c>
      <c r="I18" s="162"/>
    </row>
    <row r="19" spans="1:9" s="1" customFormat="1" ht="26.4" customHeight="1" x14ac:dyDescent="0.3">
      <c r="A19" s="159" t="s">
        <v>140</v>
      </c>
      <c r="B19" s="159" t="s">
        <v>141</v>
      </c>
      <c r="C19" s="158">
        <v>2013</v>
      </c>
      <c r="D19" s="158">
        <v>2016</v>
      </c>
      <c r="E19" s="158">
        <v>2013</v>
      </c>
      <c r="F19" s="158">
        <v>2017</v>
      </c>
      <c r="G19" s="159" t="s">
        <v>810</v>
      </c>
      <c r="H19" s="159" t="s">
        <v>810</v>
      </c>
      <c r="I19" s="162"/>
    </row>
    <row r="20" spans="1:9" s="1" customFormat="1" ht="281.39999999999998" customHeight="1" x14ac:dyDescent="0.3">
      <c r="A20" s="159" t="s">
        <v>142</v>
      </c>
      <c r="B20" s="159" t="s">
        <v>143</v>
      </c>
      <c r="C20" s="158">
        <v>2013</v>
      </c>
      <c r="D20" s="158">
        <v>2016</v>
      </c>
      <c r="E20" s="158">
        <v>2013</v>
      </c>
      <c r="F20" s="158">
        <v>2016</v>
      </c>
      <c r="G20" s="161" t="s">
        <v>810</v>
      </c>
      <c r="H20" s="159" t="s">
        <v>810</v>
      </c>
      <c r="I20" s="162"/>
    </row>
    <row r="21" spans="1:9" s="1" customFormat="1" ht="192" customHeight="1" x14ac:dyDescent="0.3">
      <c r="A21" s="439" t="s">
        <v>7</v>
      </c>
      <c r="B21" s="439" t="s">
        <v>814</v>
      </c>
      <c r="C21" s="436">
        <v>2013</v>
      </c>
      <c r="D21" s="436">
        <v>2020</v>
      </c>
      <c r="E21" s="436">
        <v>2013</v>
      </c>
      <c r="F21" s="436">
        <v>2020</v>
      </c>
      <c r="G21" s="460" t="s">
        <v>810</v>
      </c>
      <c r="H21" s="439" t="s">
        <v>810</v>
      </c>
      <c r="I21" s="439"/>
    </row>
    <row r="22" spans="1:9" s="1" customFormat="1" ht="171.6" customHeight="1" x14ac:dyDescent="0.3">
      <c r="A22" s="441"/>
      <c r="B22" s="441"/>
      <c r="C22" s="438"/>
      <c r="D22" s="438"/>
      <c r="E22" s="438"/>
      <c r="F22" s="438"/>
      <c r="G22" s="461"/>
      <c r="H22" s="441"/>
      <c r="I22" s="441"/>
    </row>
    <row r="23" spans="1:9" s="1" customFormat="1" ht="115.5" customHeight="1" x14ac:dyDescent="0.3">
      <c r="A23" s="163">
        <v>2</v>
      </c>
      <c r="B23" s="159" t="s">
        <v>754</v>
      </c>
      <c r="C23" s="158">
        <v>2013</v>
      </c>
      <c r="D23" s="158">
        <v>2020</v>
      </c>
      <c r="E23" s="158">
        <v>2013</v>
      </c>
      <c r="F23" s="158">
        <v>2020</v>
      </c>
      <c r="G23" s="164" t="s">
        <v>144</v>
      </c>
      <c r="H23" s="159"/>
      <c r="I23" s="158"/>
    </row>
    <row r="24" spans="1:9" s="1" customFormat="1" ht="112.5" customHeight="1" x14ac:dyDescent="0.3">
      <c r="A24" s="159" t="s">
        <v>145</v>
      </c>
      <c r="B24" s="165" t="s">
        <v>815</v>
      </c>
      <c r="C24" s="158">
        <v>2013</v>
      </c>
      <c r="D24" s="158">
        <v>2020</v>
      </c>
      <c r="E24" s="158">
        <v>2013</v>
      </c>
      <c r="F24" s="158">
        <v>2017</v>
      </c>
      <c r="G24" s="165" t="s">
        <v>146</v>
      </c>
      <c r="H24" s="166" t="s">
        <v>147</v>
      </c>
      <c r="I24" s="158"/>
    </row>
    <row r="25" spans="1:9" s="1" customFormat="1" ht="66" customHeight="1" x14ac:dyDescent="0.3">
      <c r="A25" s="159" t="s">
        <v>148</v>
      </c>
      <c r="B25" s="159" t="s">
        <v>149</v>
      </c>
      <c r="C25" s="158">
        <v>2013</v>
      </c>
      <c r="D25" s="158">
        <v>2014</v>
      </c>
      <c r="E25" s="158">
        <v>2013</v>
      </c>
      <c r="F25" s="158">
        <v>2014</v>
      </c>
      <c r="G25" s="167" t="s">
        <v>810</v>
      </c>
      <c r="H25" s="159" t="s">
        <v>810</v>
      </c>
      <c r="I25" s="162"/>
    </row>
    <row r="26" spans="1:9" s="1" customFormat="1" ht="204.75" customHeight="1" x14ac:dyDescent="0.3">
      <c r="A26" s="159" t="s">
        <v>150</v>
      </c>
      <c r="B26" s="159" t="s">
        <v>151</v>
      </c>
      <c r="C26" s="158">
        <v>2013</v>
      </c>
      <c r="D26" s="158">
        <v>2020</v>
      </c>
      <c r="E26" s="158">
        <v>2013</v>
      </c>
      <c r="F26" s="158">
        <v>2017</v>
      </c>
      <c r="G26" s="167" t="s">
        <v>810</v>
      </c>
      <c r="H26" s="159" t="s">
        <v>810</v>
      </c>
      <c r="I26" s="162"/>
    </row>
    <row r="27" spans="1:9" s="1" customFormat="1" ht="39.6" customHeight="1" x14ac:dyDescent="0.3">
      <c r="A27" s="159" t="s">
        <v>152</v>
      </c>
      <c r="B27" s="159" t="s">
        <v>153</v>
      </c>
      <c r="C27" s="158">
        <v>2013</v>
      </c>
      <c r="D27" s="158">
        <v>2015</v>
      </c>
      <c r="E27" s="158">
        <v>2013</v>
      </c>
      <c r="F27" s="158">
        <v>2015</v>
      </c>
      <c r="G27" s="167" t="s">
        <v>810</v>
      </c>
      <c r="H27" s="159" t="s">
        <v>810</v>
      </c>
      <c r="I27" s="162"/>
    </row>
    <row r="28" spans="1:9" s="1" customFormat="1" ht="47.25" customHeight="1" x14ac:dyDescent="0.3">
      <c r="A28" s="159" t="s">
        <v>154</v>
      </c>
      <c r="B28" s="159" t="s">
        <v>155</v>
      </c>
      <c r="C28" s="158">
        <v>2015</v>
      </c>
      <c r="D28" s="158">
        <v>2016</v>
      </c>
      <c r="E28" s="158">
        <v>2015</v>
      </c>
      <c r="F28" s="158">
        <v>2016</v>
      </c>
      <c r="G28" s="165" t="s">
        <v>810</v>
      </c>
      <c r="H28" s="159" t="s">
        <v>810</v>
      </c>
      <c r="I28" s="168"/>
    </row>
    <row r="29" spans="1:9" s="1" customFormat="1" ht="129" customHeight="1" x14ac:dyDescent="0.3">
      <c r="A29" s="159"/>
      <c r="B29" s="159" t="s">
        <v>816</v>
      </c>
      <c r="C29" s="443">
        <v>42428</v>
      </c>
      <c r="D29" s="449"/>
      <c r="E29" s="434" t="s">
        <v>743</v>
      </c>
      <c r="F29" s="435"/>
      <c r="G29" s="169" t="s">
        <v>157</v>
      </c>
      <c r="H29" s="159" t="s">
        <v>810</v>
      </c>
      <c r="I29" s="168"/>
    </row>
    <row r="30" spans="1:9" s="1" customFormat="1" ht="58.2" customHeight="1" x14ac:dyDescent="0.3">
      <c r="A30" s="159"/>
      <c r="B30" s="159" t="s">
        <v>817</v>
      </c>
      <c r="C30" s="434" t="s">
        <v>818</v>
      </c>
      <c r="D30" s="435"/>
      <c r="E30" s="434" t="s">
        <v>566</v>
      </c>
      <c r="F30" s="435"/>
      <c r="G30" s="169" t="s">
        <v>158</v>
      </c>
      <c r="H30" s="159" t="s">
        <v>810</v>
      </c>
      <c r="I30" s="170"/>
    </row>
    <row r="31" spans="1:9" s="1" customFormat="1" ht="39.6" customHeight="1" x14ac:dyDescent="0.3">
      <c r="A31" s="171" t="s">
        <v>567</v>
      </c>
      <c r="B31" s="159" t="s">
        <v>568</v>
      </c>
      <c r="C31" s="172" t="s">
        <v>569</v>
      </c>
      <c r="D31" s="172" t="s">
        <v>569</v>
      </c>
      <c r="E31" s="173" t="s">
        <v>569</v>
      </c>
      <c r="F31" s="174" t="s">
        <v>569</v>
      </c>
      <c r="G31" s="169" t="s">
        <v>810</v>
      </c>
      <c r="H31" s="159" t="s">
        <v>810</v>
      </c>
      <c r="I31" s="159"/>
    </row>
    <row r="32" spans="1:9" s="1" customFormat="1" ht="77.400000000000006" customHeight="1" x14ac:dyDescent="0.3">
      <c r="A32" s="171"/>
      <c r="B32" s="175" t="s">
        <v>156</v>
      </c>
      <c r="C32" s="434" t="s">
        <v>571</v>
      </c>
      <c r="D32" s="435"/>
      <c r="E32" s="434" t="s">
        <v>606</v>
      </c>
      <c r="F32" s="435"/>
      <c r="G32" s="169" t="s">
        <v>157</v>
      </c>
      <c r="H32" s="159" t="s">
        <v>810</v>
      </c>
      <c r="I32" s="159"/>
    </row>
    <row r="33" spans="1:9" ht="39.6" customHeight="1" x14ac:dyDescent="0.3">
      <c r="A33" s="171"/>
      <c r="B33" s="161" t="s">
        <v>570</v>
      </c>
      <c r="C33" s="434" t="s">
        <v>572</v>
      </c>
      <c r="D33" s="435"/>
      <c r="E33" s="434" t="s">
        <v>566</v>
      </c>
      <c r="F33" s="435"/>
      <c r="G33" s="169" t="s">
        <v>158</v>
      </c>
      <c r="H33" s="159" t="s">
        <v>810</v>
      </c>
      <c r="I33" s="176"/>
    </row>
    <row r="34" spans="1:9" ht="39.6" customHeight="1" x14ac:dyDescent="0.3">
      <c r="A34" s="171" t="s">
        <v>573</v>
      </c>
      <c r="B34" s="159" t="s">
        <v>574</v>
      </c>
      <c r="C34" s="172" t="s">
        <v>569</v>
      </c>
      <c r="D34" s="172" t="s">
        <v>569</v>
      </c>
      <c r="E34" s="177">
        <v>2016</v>
      </c>
      <c r="F34" s="177">
        <v>2016</v>
      </c>
      <c r="G34" s="164" t="s">
        <v>810</v>
      </c>
      <c r="H34" s="159" t="s">
        <v>810</v>
      </c>
      <c r="I34" s="162"/>
    </row>
    <row r="35" spans="1:9" ht="81.599999999999994" customHeight="1" x14ac:dyDescent="0.3">
      <c r="A35" s="171"/>
      <c r="B35" s="175" t="s">
        <v>156</v>
      </c>
      <c r="C35" s="434" t="s">
        <v>571</v>
      </c>
      <c r="D35" s="435"/>
      <c r="E35" s="177"/>
      <c r="F35" s="177"/>
      <c r="G35" s="159" t="s">
        <v>810</v>
      </c>
      <c r="H35" s="159" t="s">
        <v>810</v>
      </c>
      <c r="I35" s="159"/>
    </row>
    <row r="36" spans="1:9" ht="39.6" customHeight="1" x14ac:dyDescent="0.3">
      <c r="A36" s="171"/>
      <c r="B36" s="161" t="s">
        <v>570</v>
      </c>
      <c r="C36" s="434" t="s">
        <v>572</v>
      </c>
      <c r="D36" s="435"/>
      <c r="E36" s="177"/>
      <c r="F36" s="177"/>
      <c r="G36" s="159" t="s">
        <v>810</v>
      </c>
      <c r="H36" s="159" t="s">
        <v>810</v>
      </c>
      <c r="I36" s="159"/>
    </row>
    <row r="37" spans="1:9" ht="39.6" customHeight="1" x14ac:dyDescent="0.3">
      <c r="A37" s="171" t="s">
        <v>575</v>
      </c>
      <c r="B37" s="159" t="s">
        <v>577</v>
      </c>
      <c r="C37" s="172" t="s">
        <v>569</v>
      </c>
      <c r="D37" s="172" t="s">
        <v>569</v>
      </c>
      <c r="E37" s="177">
        <v>2016</v>
      </c>
      <c r="F37" s="177">
        <v>2016</v>
      </c>
      <c r="G37" s="164" t="s">
        <v>819</v>
      </c>
      <c r="H37" s="159" t="s">
        <v>810</v>
      </c>
      <c r="I37" s="162"/>
    </row>
    <row r="38" spans="1:9" ht="363.75" customHeight="1" x14ac:dyDescent="0.3">
      <c r="A38" s="171"/>
      <c r="B38" s="175" t="s">
        <v>156</v>
      </c>
      <c r="C38" s="434" t="s">
        <v>571</v>
      </c>
      <c r="D38" s="435"/>
      <c r="E38" s="177"/>
      <c r="F38" s="177"/>
      <c r="G38" s="159" t="s">
        <v>810</v>
      </c>
      <c r="H38" s="159" t="s">
        <v>810</v>
      </c>
      <c r="I38" s="159"/>
    </row>
    <row r="39" spans="1:9" ht="39.6" customHeight="1" x14ac:dyDescent="0.3">
      <c r="A39" s="171"/>
      <c r="B39" s="161" t="s">
        <v>570</v>
      </c>
      <c r="C39" s="434" t="s">
        <v>572</v>
      </c>
      <c r="D39" s="435"/>
      <c r="E39" s="177"/>
      <c r="F39" s="177"/>
      <c r="G39" s="159" t="s">
        <v>810</v>
      </c>
      <c r="H39" s="159" t="s">
        <v>810</v>
      </c>
      <c r="I39" s="159"/>
    </row>
    <row r="40" spans="1:9" ht="39.6" customHeight="1" x14ac:dyDescent="0.3">
      <c r="A40" s="171" t="s">
        <v>576</v>
      </c>
      <c r="B40" s="159" t="s">
        <v>578</v>
      </c>
      <c r="C40" s="172" t="s">
        <v>569</v>
      </c>
      <c r="D40" s="172" t="s">
        <v>279</v>
      </c>
      <c r="E40" s="177">
        <v>2016</v>
      </c>
      <c r="F40" s="177">
        <v>2017</v>
      </c>
      <c r="G40" s="169" t="s">
        <v>820</v>
      </c>
      <c r="H40" s="161" t="s">
        <v>821</v>
      </c>
      <c r="I40" s="159"/>
    </row>
    <row r="41" spans="1:9" ht="26.4" customHeight="1" x14ac:dyDescent="0.3">
      <c r="A41" s="171"/>
      <c r="B41" s="175" t="s">
        <v>822</v>
      </c>
      <c r="C41" s="434" t="s">
        <v>823</v>
      </c>
      <c r="D41" s="435"/>
      <c r="E41" s="434" t="s">
        <v>745</v>
      </c>
      <c r="F41" s="435"/>
      <c r="G41" s="169" t="s">
        <v>157</v>
      </c>
      <c r="H41" s="161" t="s">
        <v>744</v>
      </c>
      <c r="I41" s="159"/>
    </row>
    <row r="42" spans="1:9" ht="136.5" customHeight="1" x14ac:dyDescent="0.3">
      <c r="A42" s="171"/>
      <c r="B42" s="178" t="s">
        <v>824</v>
      </c>
      <c r="C42" s="453" t="s">
        <v>825</v>
      </c>
      <c r="D42" s="453"/>
      <c r="E42" s="434" t="s">
        <v>826</v>
      </c>
      <c r="F42" s="435"/>
      <c r="G42" s="178" t="s">
        <v>158</v>
      </c>
      <c r="H42" s="161" t="s">
        <v>827</v>
      </c>
      <c r="I42" s="176"/>
    </row>
    <row r="43" spans="1:9" ht="145.19999999999999" customHeight="1" x14ac:dyDescent="0.3">
      <c r="A43" s="439" t="s">
        <v>159</v>
      </c>
      <c r="B43" s="460" t="s">
        <v>828</v>
      </c>
      <c r="C43" s="436">
        <v>2013</v>
      </c>
      <c r="D43" s="436">
        <v>2020</v>
      </c>
      <c r="E43" s="436">
        <v>2013</v>
      </c>
      <c r="F43" s="436">
        <v>2017</v>
      </c>
      <c r="G43" s="479" t="s">
        <v>160</v>
      </c>
      <c r="H43" s="439"/>
      <c r="I43" s="436"/>
    </row>
    <row r="44" spans="1:9" x14ac:dyDescent="0.3">
      <c r="A44" s="441"/>
      <c r="B44" s="462"/>
      <c r="C44" s="438"/>
      <c r="D44" s="438"/>
      <c r="E44" s="438"/>
      <c r="F44" s="438"/>
      <c r="G44" s="480"/>
      <c r="H44" s="441"/>
      <c r="I44" s="438"/>
    </row>
    <row r="45" spans="1:9" ht="79.2" x14ac:dyDescent="0.3">
      <c r="A45" s="179" t="s">
        <v>161</v>
      </c>
      <c r="B45" s="160" t="s">
        <v>162</v>
      </c>
      <c r="C45" s="158">
        <v>2013</v>
      </c>
      <c r="D45" s="158">
        <v>2013</v>
      </c>
      <c r="E45" s="158">
        <v>2013</v>
      </c>
      <c r="F45" s="158">
        <v>2013</v>
      </c>
      <c r="G45" s="165" t="s">
        <v>819</v>
      </c>
      <c r="H45" s="159" t="s">
        <v>810</v>
      </c>
      <c r="I45" s="162"/>
    </row>
    <row r="46" spans="1:9" ht="105.6" customHeight="1" x14ac:dyDescent="0.3">
      <c r="A46" s="159" t="s">
        <v>163</v>
      </c>
      <c r="B46" s="160" t="s">
        <v>164</v>
      </c>
      <c r="C46" s="158">
        <v>2013</v>
      </c>
      <c r="D46" s="158">
        <v>2013</v>
      </c>
      <c r="E46" s="158">
        <v>2013</v>
      </c>
      <c r="F46" s="158">
        <v>2013</v>
      </c>
      <c r="G46" s="165" t="s">
        <v>819</v>
      </c>
      <c r="H46" s="159" t="s">
        <v>810</v>
      </c>
      <c r="I46" s="162"/>
    </row>
    <row r="47" spans="1:9" ht="66" customHeight="1" x14ac:dyDescent="0.3">
      <c r="A47" s="159" t="s">
        <v>165</v>
      </c>
      <c r="B47" s="160" t="s">
        <v>166</v>
      </c>
      <c r="C47" s="158">
        <v>2013</v>
      </c>
      <c r="D47" s="158">
        <v>2020</v>
      </c>
      <c r="E47" s="158">
        <v>2013</v>
      </c>
      <c r="F47" s="158">
        <v>2020</v>
      </c>
      <c r="G47" s="165" t="s">
        <v>819</v>
      </c>
      <c r="H47" s="159" t="s">
        <v>810</v>
      </c>
      <c r="I47" s="162"/>
    </row>
    <row r="48" spans="1:9" ht="54.75" customHeight="1" x14ac:dyDescent="0.3">
      <c r="A48" s="159" t="s">
        <v>167</v>
      </c>
      <c r="B48" s="159" t="s">
        <v>168</v>
      </c>
      <c r="C48" s="158">
        <v>2013</v>
      </c>
      <c r="D48" s="158">
        <v>2020</v>
      </c>
      <c r="E48" s="158">
        <v>2013</v>
      </c>
      <c r="F48" s="158">
        <v>2020</v>
      </c>
      <c r="G48" s="165" t="s">
        <v>819</v>
      </c>
      <c r="H48" s="159" t="s">
        <v>810</v>
      </c>
      <c r="I48" s="162"/>
    </row>
    <row r="49" spans="1:9" ht="141.6" customHeight="1" x14ac:dyDescent="0.3">
      <c r="A49" s="179" t="s">
        <v>169</v>
      </c>
      <c r="B49" s="159" t="s">
        <v>170</v>
      </c>
      <c r="C49" s="158">
        <v>2013</v>
      </c>
      <c r="D49" s="158">
        <v>2015</v>
      </c>
      <c r="E49" s="158">
        <v>2013</v>
      </c>
      <c r="F49" s="158">
        <v>2017</v>
      </c>
      <c r="G49" s="165" t="s">
        <v>819</v>
      </c>
      <c r="H49" s="159" t="s">
        <v>810</v>
      </c>
      <c r="I49" s="162"/>
    </row>
    <row r="50" spans="1:9" ht="105.75" customHeight="1" x14ac:dyDescent="0.3">
      <c r="A50" s="179" t="s">
        <v>171</v>
      </c>
      <c r="B50" s="160" t="s">
        <v>746</v>
      </c>
      <c r="C50" s="158">
        <v>2015</v>
      </c>
      <c r="D50" s="158">
        <v>2015</v>
      </c>
      <c r="E50" s="158">
        <v>2015</v>
      </c>
      <c r="F50" s="158">
        <v>2015</v>
      </c>
      <c r="G50" s="165" t="s">
        <v>819</v>
      </c>
      <c r="H50" s="159" t="s">
        <v>810</v>
      </c>
      <c r="I50" s="162"/>
    </row>
    <row r="51" spans="1:9" ht="59.25" customHeight="1" x14ac:dyDescent="0.3">
      <c r="A51" s="171" t="s">
        <v>579</v>
      </c>
      <c r="B51" s="180" t="s">
        <v>580</v>
      </c>
      <c r="C51" s="177">
        <v>2016</v>
      </c>
      <c r="D51" s="177">
        <v>2020</v>
      </c>
      <c r="E51" s="177">
        <v>2016</v>
      </c>
      <c r="F51" s="177">
        <v>2017</v>
      </c>
      <c r="G51" s="169" t="s">
        <v>819</v>
      </c>
      <c r="H51" s="159" t="s">
        <v>810</v>
      </c>
      <c r="I51" s="177"/>
    </row>
    <row r="52" spans="1:9" ht="139.5" customHeight="1" x14ac:dyDescent="0.3">
      <c r="A52" s="171" t="s">
        <v>763</v>
      </c>
      <c r="B52" s="180" t="s">
        <v>764</v>
      </c>
      <c r="C52" s="177">
        <v>2017</v>
      </c>
      <c r="D52" s="177">
        <v>2020</v>
      </c>
      <c r="E52" s="177">
        <v>2017</v>
      </c>
      <c r="F52" s="177">
        <v>2017</v>
      </c>
      <c r="G52" s="181" t="s">
        <v>829</v>
      </c>
      <c r="H52" s="169" t="s">
        <v>819</v>
      </c>
      <c r="I52" s="182"/>
    </row>
    <row r="53" spans="1:9" ht="293.25" customHeight="1" x14ac:dyDescent="0.3">
      <c r="A53" s="171" t="s">
        <v>766</v>
      </c>
      <c r="B53" s="180" t="s">
        <v>767</v>
      </c>
      <c r="C53" s="177">
        <v>2017</v>
      </c>
      <c r="D53" s="177">
        <v>2019</v>
      </c>
      <c r="E53" s="177">
        <v>2017</v>
      </c>
      <c r="F53" s="177">
        <v>2017</v>
      </c>
      <c r="G53" s="181" t="s">
        <v>830</v>
      </c>
      <c r="H53" s="168" t="s">
        <v>831</v>
      </c>
      <c r="I53" s="182"/>
    </row>
    <row r="54" spans="1:9" ht="130.94999999999999" customHeight="1" x14ac:dyDescent="0.3">
      <c r="A54" s="439" t="s">
        <v>172</v>
      </c>
      <c r="B54" s="439" t="s">
        <v>832</v>
      </c>
      <c r="C54" s="436">
        <v>2013</v>
      </c>
      <c r="D54" s="436">
        <v>2020</v>
      </c>
      <c r="E54" s="436">
        <v>2013</v>
      </c>
      <c r="F54" s="436">
        <v>2017</v>
      </c>
      <c r="G54" s="469" t="s">
        <v>819</v>
      </c>
      <c r="H54" s="439" t="s">
        <v>810</v>
      </c>
      <c r="I54" s="457"/>
    </row>
    <row r="55" spans="1:9" ht="409.5" customHeight="1" x14ac:dyDescent="0.3">
      <c r="A55" s="441"/>
      <c r="B55" s="441"/>
      <c r="C55" s="438"/>
      <c r="D55" s="438"/>
      <c r="E55" s="438"/>
      <c r="F55" s="438"/>
      <c r="G55" s="471"/>
      <c r="H55" s="441"/>
      <c r="I55" s="459"/>
    </row>
    <row r="56" spans="1:9" ht="202.5" customHeight="1" x14ac:dyDescent="0.3">
      <c r="A56" s="159" t="s">
        <v>173</v>
      </c>
      <c r="B56" s="159" t="s">
        <v>174</v>
      </c>
      <c r="C56" s="158">
        <v>2013</v>
      </c>
      <c r="D56" s="158">
        <v>2020</v>
      </c>
      <c r="E56" s="158">
        <v>2013</v>
      </c>
      <c r="F56" s="158">
        <v>2017</v>
      </c>
      <c r="G56" s="183" t="s">
        <v>819</v>
      </c>
      <c r="H56" s="159" t="s">
        <v>810</v>
      </c>
      <c r="I56" s="162"/>
    </row>
    <row r="57" spans="1:9" ht="45" customHeight="1" x14ac:dyDescent="0.3">
      <c r="A57" s="159" t="s">
        <v>175</v>
      </c>
      <c r="B57" s="159" t="s">
        <v>833</v>
      </c>
      <c r="C57" s="158">
        <v>2013</v>
      </c>
      <c r="D57" s="158">
        <v>2020</v>
      </c>
      <c r="E57" s="158">
        <v>2013</v>
      </c>
      <c r="F57" s="158">
        <v>2020</v>
      </c>
      <c r="G57" s="165" t="s">
        <v>834</v>
      </c>
      <c r="H57" s="184"/>
      <c r="I57" s="184"/>
    </row>
    <row r="58" spans="1:9" ht="93" customHeight="1" x14ac:dyDescent="0.3">
      <c r="A58" s="159" t="s">
        <v>176</v>
      </c>
      <c r="B58" s="165" t="s">
        <v>177</v>
      </c>
      <c r="C58" s="158">
        <v>2015</v>
      </c>
      <c r="D58" s="158">
        <v>2016</v>
      </c>
      <c r="E58" s="158">
        <v>2016</v>
      </c>
      <c r="F58" s="158">
        <v>2016</v>
      </c>
      <c r="G58" s="159" t="s">
        <v>810</v>
      </c>
      <c r="H58" s="159" t="s">
        <v>810</v>
      </c>
      <c r="I58" s="184"/>
    </row>
    <row r="59" spans="1:9" ht="65.25" customHeight="1" x14ac:dyDescent="0.3">
      <c r="A59" s="159"/>
      <c r="B59" s="185" t="s">
        <v>178</v>
      </c>
      <c r="C59" s="445" t="s">
        <v>179</v>
      </c>
      <c r="D59" s="446"/>
      <c r="E59" s="434"/>
      <c r="F59" s="435"/>
      <c r="G59" s="159" t="s">
        <v>810</v>
      </c>
      <c r="H59" s="159" t="s">
        <v>810</v>
      </c>
      <c r="I59" s="186"/>
    </row>
    <row r="60" spans="1:9" ht="116.25" customHeight="1" x14ac:dyDescent="0.3">
      <c r="A60" s="159"/>
      <c r="B60" s="185" t="s">
        <v>180</v>
      </c>
      <c r="C60" s="445" t="s">
        <v>181</v>
      </c>
      <c r="D60" s="446"/>
      <c r="E60" s="434"/>
      <c r="F60" s="435"/>
      <c r="G60" s="159" t="s">
        <v>810</v>
      </c>
      <c r="H60" s="159" t="s">
        <v>810</v>
      </c>
      <c r="I60" s="187"/>
    </row>
    <row r="61" spans="1:9" ht="14.4" customHeight="1" x14ac:dyDescent="0.3">
      <c r="A61" s="159"/>
      <c r="B61" s="185" t="s">
        <v>182</v>
      </c>
      <c r="C61" s="445" t="s">
        <v>183</v>
      </c>
      <c r="D61" s="446"/>
      <c r="E61" s="434"/>
      <c r="F61" s="435"/>
      <c r="G61" s="159" t="s">
        <v>810</v>
      </c>
      <c r="H61" s="159" t="s">
        <v>810</v>
      </c>
      <c r="I61" s="188"/>
    </row>
    <row r="62" spans="1:9" ht="111" customHeight="1" x14ac:dyDescent="0.3">
      <c r="A62" s="159" t="s">
        <v>184</v>
      </c>
      <c r="B62" s="159" t="s">
        <v>185</v>
      </c>
      <c r="C62" s="158">
        <v>2013</v>
      </c>
      <c r="D62" s="158">
        <v>2013</v>
      </c>
      <c r="E62" s="158">
        <v>2013</v>
      </c>
      <c r="F62" s="158">
        <v>2017</v>
      </c>
      <c r="G62" s="160" t="s">
        <v>819</v>
      </c>
      <c r="H62" s="159" t="s">
        <v>810</v>
      </c>
      <c r="I62" s="162"/>
    </row>
    <row r="63" spans="1:9" ht="125.25" customHeight="1" x14ac:dyDescent="0.3">
      <c r="A63" s="159" t="s">
        <v>186</v>
      </c>
      <c r="B63" s="159" t="s">
        <v>187</v>
      </c>
      <c r="C63" s="158">
        <v>2013</v>
      </c>
      <c r="D63" s="158">
        <v>2013</v>
      </c>
      <c r="E63" s="158">
        <v>2013</v>
      </c>
      <c r="F63" s="158">
        <v>2017</v>
      </c>
      <c r="G63" s="160" t="s">
        <v>819</v>
      </c>
      <c r="H63" s="159" t="s">
        <v>810</v>
      </c>
      <c r="I63" s="162"/>
    </row>
    <row r="64" spans="1:9" ht="81.75" customHeight="1" x14ac:dyDescent="0.3">
      <c r="A64" s="159" t="s">
        <v>188</v>
      </c>
      <c r="B64" s="165" t="s">
        <v>189</v>
      </c>
      <c r="C64" s="158">
        <v>2013</v>
      </c>
      <c r="D64" s="158">
        <v>2013</v>
      </c>
      <c r="E64" s="158">
        <v>2013</v>
      </c>
      <c r="F64" s="158">
        <v>2017</v>
      </c>
      <c r="G64" s="180" t="s">
        <v>819</v>
      </c>
      <c r="H64" s="159" t="s">
        <v>810</v>
      </c>
      <c r="I64" s="162"/>
    </row>
    <row r="65" spans="1:9" ht="14.4" customHeight="1" x14ac:dyDescent="0.3">
      <c r="A65" s="439" t="s">
        <v>190</v>
      </c>
      <c r="B65" s="460" t="s">
        <v>191</v>
      </c>
      <c r="C65" s="436">
        <v>2014</v>
      </c>
      <c r="D65" s="436">
        <v>2015</v>
      </c>
      <c r="E65" s="436">
        <v>2013</v>
      </c>
      <c r="F65" s="436">
        <v>2015</v>
      </c>
      <c r="G65" s="439" t="s">
        <v>810</v>
      </c>
      <c r="H65" s="439" t="s">
        <v>810</v>
      </c>
      <c r="I65" s="457"/>
    </row>
    <row r="66" spans="1:9" x14ac:dyDescent="0.3">
      <c r="A66" s="440"/>
      <c r="B66" s="461"/>
      <c r="C66" s="438"/>
      <c r="D66" s="438"/>
      <c r="E66" s="438"/>
      <c r="F66" s="438"/>
      <c r="G66" s="441"/>
      <c r="H66" s="441"/>
      <c r="I66" s="458"/>
    </row>
    <row r="67" spans="1:9" ht="52.8" x14ac:dyDescent="0.3">
      <c r="A67" s="441"/>
      <c r="B67" s="462"/>
      <c r="C67" s="189">
        <v>2016</v>
      </c>
      <c r="D67" s="189">
        <v>2020</v>
      </c>
      <c r="E67" s="189">
        <v>2016</v>
      </c>
      <c r="F67" s="189">
        <v>2020</v>
      </c>
      <c r="G67" s="170" t="s">
        <v>835</v>
      </c>
      <c r="H67" s="170" t="s">
        <v>836</v>
      </c>
      <c r="I67" s="190" t="s">
        <v>837</v>
      </c>
    </row>
    <row r="68" spans="1:9" ht="66" x14ac:dyDescent="0.3">
      <c r="A68" s="159" t="s">
        <v>192</v>
      </c>
      <c r="B68" s="165" t="s">
        <v>838</v>
      </c>
      <c r="C68" s="158">
        <v>2013</v>
      </c>
      <c r="D68" s="158">
        <v>2020</v>
      </c>
      <c r="E68" s="158">
        <v>2013</v>
      </c>
      <c r="F68" s="158">
        <v>2017</v>
      </c>
      <c r="G68" s="165" t="s">
        <v>819</v>
      </c>
      <c r="H68" s="165" t="s">
        <v>819</v>
      </c>
      <c r="I68" s="184"/>
    </row>
    <row r="69" spans="1:9" ht="66" x14ac:dyDescent="0.3">
      <c r="A69" s="159" t="s">
        <v>193</v>
      </c>
      <c r="B69" s="160" t="s">
        <v>194</v>
      </c>
      <c r="C69" s="158">
        <v>2013</v>
      </c>
      <c r="D69" s="158">
        <v>2020</v>
      </c>
      <c r="E69" s="158">
        <v>2013</v>
      </c>
      <c r="F69" s="158">
        <v>2017</v>
      </c>
      <c r="G69" s="165" t="s">
        <v>819</v>
      </c>
      <c r="H69" s="165" t="s">
        <v>819</v>
      </c>
      <c r="I69" s="162"/>
    </row>
    <row r="70" spans="1:9" ht="51" customHeight="1" x14ac:dyDescent="0.3">
      <c r="A70" s="159" t="s">
        <v>195</v>
      </c>
      <c r="B70" s="160" t="s">
        <v>196</v>
      </c>
      <c r="C70" s="158">
        <v>2013</v>
      </c>
      <c r="D70" s="158">
        <v>2020</v>
      </c>
      <c r="E70" s="158">
        <v>2013</v>
      </c>
      <c r="F70" s="158">
        <v>2017</v>
      </c>
      <c r="G70" s="165" t="s">
        <v>819</v>
      </c>
      <c r="H70" s="165" t="s">
        <v>819</v>
      </c>
      <c r="I70" s="162"/>
    </row>
    <row r="71" spans="1:9" ht="66" x14ac:dyDescent="0.3">
      <c r="A71" s="159" t="s">
        <v>197</v>
      </c>
      <c r="B71" s="160" t="s">
        <v>198</v>
      </c>
      <c r="C71" s="158">
        <v>2013</v>
      </c>
      <c r="D71" s="158">
        <v>2020</v>
      </c>
      <c r="E71" s="158">
        <v>2013</v>
      </c>
      <c r="F71" s="158">
        <v>2020</v>
      </c>
      <c r="G71" s="165" t="s">
        <v>819</v>
      </c>
      <c r="H71" s="165" t="s">
        <v>819</v>
      </c>
      <c r="I71" s="162"/>
    </row>
    <row r="72" spans="1:9" ht="108" customHeight="1" x14ac:dyDescent="0.3">
      <c r="A72" s="159" t="s">
        <v>199</v>
      </c>
      <c r="B72" s="160" t="s">
        <v>200</v>
      </c>
      <c r="C72" s="158">
        <v>2013</v>
      </c>
      <c r="D72" s="158">
        <v>2020</v>
      </c>
      <c r="E72" s="158">
        <v>2013</v>
      </c>
      <c r="F72" s="158">
        <v>2017</v>
      </c>
      <c r="G72" s="165" t="s">
        <v>819</v>
      </c>
      <c r="H72" s="165" t="s">
        <v>819</v>
      </c>
      <c r="I72" s="162"/>
    </row>
    <row r="73" spans="1:9" ht="66" x14ac:dyDescent="0.3">
      <c r="A73" s="159" t="s">
        <v>201</v>
      </c>
      <c r="B73" s="160" t="s">
        <v>202</v>
      </c>
      <c r="C73" s="158">
        <v>2013</v>
      </c>
      <c r="D73" s="158">
        <v>2013</v>
      </c>
      <c r="E73" s="158">
        <v>2013</v>
      </c>
      <c r="F73" s="158">
        <v>2013</v>
      </c>
      <c r="G73" s="165" t="s">
        <v>819</v>
      </c>
      <c r="H73" s="165" t="s">
        <v>819</v>
      </c>
      <c r="I73" s="162"/>
    </row>
    <row r="74" spans="1:9" ht="105" customHeight="1" x14ac:dyDescent="0.3">
      <c r="A74" s="159" t="s">
        <v>203</v>
      </c>
      <c r="B74" s="165" t="s">
        <v>839</v>
      </c>
      <c r="C74" s="158">
        <v>2013</v>
      </c>
      <c r="D74" s="158">
        <v>2020</v>
      </c>
      <c r="E74" s="158">
        <v>2013</v>
      </c>
      <c r="F74" s="158">
        <v>2017</v>
      </c>
      <c r="G74" s="165" t="s">
        <v>819</v>
      </c>
      <c r="H74" s="165" t="s">
        <v>819</v>
      </c>
      <c r="I74" s="162"/>
    </row>
    <row r="75" spans="1:9" ht="263.39999999999998" customHeight="1" x14ac:dyDescent="0.3">
      <c r="A75" s="159" t="s">
        <v>204</v>
      </c>
      <c r="B75" s="160" t="s">
        <v>205</v>
      </c>
      <c r="C75" s="158">
        <v>2013</v>
      </c>
      <c r="D75" s="158">
        <v>2020</v>
      </c>
      <c r="E75" s="158">
        <v>2013</v>
      </c>
      <c r="F75" s="158">
        <v>2017</v>
      </c>
      <c r="G75" s="165" t="s">
        <v>819</v>
      </c>
      <c r="H75" s="165" t="s">
        <v>819</v>
      </c>
      <c r="I75" s="162"/>
    </row>
    <row r="76" spans="1:9" ht="124.5" customHeight="1" x14ac:dyDescent="0.3">
      <c r="A76" s="159" t="s">
        <v>206</v>
      </c>
      <c r="B76" s="191" t="s">
        <v>207</v>
      </c>
      <c r="C76" s="158">
        <v>2013</v>
      </c>
      <c r="D76" s="158">
        <v>2014</v>
      </c>
      <c r="E76" s="158">
        <v>2013</v>
      </c>
      <c r="F76" s="158">
        <v>2014</v>
      </c>
      <c r="G76" s="185" t="s">
        <v>819</v>
      </c>
      <c r="H76" s="165" t="s">
        <v>819</v>
      </c>
      <c r="I76" s="162"/>
    </row>
    <row r="77" spans="1:9" ht="105.6" customHeight="1" x14ac:dyDescent="0.3">
      <c r="A77" s="163">
        <v>3</v>
      </c>
      <c r="B77" s="159" t="s">
        <v>208</v>
      </c>
      <c r="C77" s="158">
        <v>2013</v>
      </c>
      <c r="D77" s="158">
        <v>2020</v>
      </c>
      <c r="E77" s="158">
        <v>2013</v>
      </c>
      <c r="F77" s="158">
        <v>2020</v>
      </c>
      <c r="G77" s="192" t="s">
        <v>209</v>
      </c>
      <c r="H77" s="193"/>
      <c r="I77" s="193"/>
    </row>
    <row r="78" spans="1:9" ht="98.4" customHeight="1" x14ac:dyDescent="0.3">
      <c r="A78" s="159" t="s">
        <v>210</v>
      </c>
      <c r="B78" s="159" t="s">
        <v>840</v>
      </c>
      <c r="C78" s="158">
        <v>2013</v>
      </c>
      <c r="D78" s="158">
        <v>2020</v>
      </c>
      <c r="E78" s="158">
        <v>2013</v>
      </c>
      <c r="F78" s="158">
        <v>2020</v>
      </c>
      <c r="G78" s="165" t="s">
        <v>841</v>
      </c>
      <c r="H78" s="160"/>
      <c r="I78" s="159"/>
    </row>
    <row r="79" spans="1:9" ht="83.25" customHeight="1" x14ac:dyDescent="0.3">
      <c r="A79" s="159" t="s">
        <v>212</v>
      </c>
      <c r="B79" s="159" t="s">
        <v>213</v>
      </c>
      <c r="C79" s="158">
        <v>2013</v>
      </c>
      <c r="D79" s="158">
        <v>2020</v>
      </c>
      <c r="E79" s="158">
        <v>2013</v>
      </c>
      <c r="F79" s="158">
        <v>2020</v>
      </c>
      <c r="G79" s="192" t="s">
        <v>209</v>
      </c>
      <c r="H79" s="160"/>
      <c r="I79" s="159"/>
    </row>
    <row r="80" spans="1:9" ht="166.5" customHeight="1" x14ac:dyDescent="0.3">
      <c r="A80" s="159"/>
      <c r="B80" s="163" t="s">
        <v>842</v>
      </c>
      <c r="C80" s="443">
        <v>42901</v>
      </c>
      <c r="D80" s="449"/>
      <c r="E80" s="434" t="s">
        <v>843</v>
      </c>
      <c r="F80" s="435"/>
      <c r="G80" s="194" t="s">
        <v>844</v>
      </c>
      <c r="H80" s="160" t="s">
        <v>845</v>
      </c>
      <c r="I80" s="160" t="s">
        <v>846</v>
      </c>
    </row>
    <row r="81" spans="1:18" ht="78" customHeight="1" x14ac:dyDescent="0.3">
      <c r="A81" s="159"/>
      <c r="B81" s="163" t="s">
        <v>847</v>
      </c>
      <c r="C81" s="443">
        <v>42931</v>
      </c>
      <c r="D81" s="444"/>
      <c r="E81" s="434" t="s">
        <v>848</v>
      </c>
      <c r="F81" s="435"/>
      <c r="G81" s="178" t="s">
        <v>214</v>
      </c>
      <c r="H81" s="159" t="s">
        <v>849</v>
      </c>
      <c r="I81" s="160"/>
    </row>
    <row r="82" spans="1:18" ht="97.5" customHeight="1" x14ac:dyDescent="0.3">
      <c r="A82" s="159"/>
      <c r="B82" s="163" t="s">
        <v>850</v>
      </c>
      <c r="C82" s="443">
        <v>42961</v>
      </c>
      <c r="D82" s="444"/>
      <c r="E82" s="434" t="s">
        <v>851</v>
      </c>
      <c r="F82" s="435"/>
      <c r="G82" s="178" t="s">
        <v>215</v>
      </c>
      <c r="H82" s="160" t="s">
        <v>852</v>
      </c>
      <c r="I82" s="160"/>
    </row>
    <row r="83" spans="1:18" ht="103.5" customHeight="1" x14ac:dyDescent="0.3">
      <c r="A83" s="159"/>
      <c r="B83" s="163" t="s">
        <v>853</v>
      </c>
      <c r="C83" s="443">
        <v>42994</v>
      </c>
      <c r="D83" s="444"/>
      <c r="E83" s="434" t="s">
        <v>854</v>
      </c>
      <c r="F83" s="435"/>
      <c r="G83" s="165" t="s">
        <v>855</v>
      </c>
      <c r="H83" s="192" t="s">
        <v>856</v>
      </c>
      <c r="I83" s="160"/>
    </row>
    <row r="84" spans="1:18" ht="127.5" customHeight="1" x14ac:dyDescent="0.3">
      <c r="A84" s="159"/>
      <c r="B84" s="159" t="s">
        <v>857</v>
      </c>
      <c r="C84" s="443">
        <v>43095</v>
      </c>
      <c r="D84" s="444"/>
      <c r="E84" s="434" t="s">
        <v>854</v>
      </c>
      <c r="F84" s="435"/>
      <c r="G84" s="194" t="s">
        <v>858</v>
      </c>
      <c r="H84" s="160" t="s">
        <v>859</v>
      </c>
      <c r="I84" s="160"/>
    </row>
    <row r="85" spans="1:18" ht="72" customHeight="1" x14ac:dyDescent="0.3">
      <c r="A85" s="159" t="s">
        <v>216</v>
      </c>
      <c r="B85" s="195" t="s">
        <v>143</v>
      </c>
      <c r="C85" s="158">
        <v>2015</v>
      </c>
      <c r="D85" s="158">
        <v>2015</v>
      </c>
      <c r="E85" s="162" t="s">
        <v>278</v>
      </c>
      <c r="F85" s="158">
        <v>2015</v>
      </c>
      <c r="G85" s="178" t="s">
        <v>819</v>
      </c>
      <c r="H85" s="160"/>
      <c r="I85" s="162"/>
    </row>
    <row r="86" spans="1:18" ht="333" customHeight="1" x14ac:dyDescent="0.3">
      <c r="A86" s="159" t="s">
        <v>217</v>
      </c>
      <c r="B86" s="195" t="s">
        <v>218</v>
      </c>
      <c r="C86" s="158">
        <v>2013</v>
      </c>
      <c r="D86" s="158">
        <v>2020</v>
      </c>
      <c r="E86" s="158">
        <v>2013</v>
      </c>
      <c r="F86" s="158">
        <v>2020</v>
      </c>
      <c r="G86" s="178" t="s">
        <v>209</v>
      </c>
      <c r="H86" s="196" t="s">
        <v>1222</v>
      </c>
      <c r="I86" s="158"/>
    </row>
    <row r="87" spans="1:18" ht="111.75" customHeight="1" x14ac:dyDescent="0.3">
      <c r="A87" s="159" t="s">
        <v>219</v>
      </c>
      <c r="B87" s="159" t="s">
        <v>220</v>
      </c>
      <c r="C87" s="158">
        <v>2013</v>
      </c>
      <c r="D87" s="158">
        <v>2020</v>
      </c>
      <c r="E87" s="158">
        <v>2013</v>
      </c>
      <c r="F87" s="158">
        <v>2020</v>
      </c>
      <c r="G87" s="178" t="s">
        <v>209</v>
      </c>
      <c r="H87" s="197" t="s">
        <v>860</v>
      </c>
      <c r="I87" s="159"/>
    </row>
    <row r="88" spans="1:18" ht="121.5" customHeight="1" x14ac:dyDescent="0.3">
      <c r="A88" s="159" t="s">
        <v>221</v>
      </c>
      <c r="B88" s="159" t="s">
        <v>222</v>
      </c>
      <c r="C88" s="158">
        <v>2013</v>
      </c>
      <c r="D88" s="158">
        <v>2020</v>
      </c>
      <c r="E88" s="158">
        <v>2013</v>
      </c>
      <c r="F88" s="158">
        <v>2020</v>
      </c>
      <c r="G88" s="178" t="s">
        <v>819</v>
      </c>
      <c r="H88" s="178" t="s">
        <v>819</v>
      </c>
      <c r="I88" s="162"/>
    </row>
    <row r="89" spans="1:18" ht="109.5" customHeight="1" x14ac:dyDescent="0.3">
      <c r="A89" s="159" t="s">
        <v>223</v>
      </c>
      <c r="B89" s="159" t="s">
        <v>861</v>
      </c>
      <c r="C89" s="158">
        <v>2013</v>
      </c>
      <c r="D89" s="158">
        <v>2020</v>
      </c>
      <c r="E89" s="173" t="s">
        <v>559</v>
      </c>
      <c r="F89" s="158">
        <v>2020</v>
      </c>
      <c r="G89" s="165" t="s">
        <v>819</v>
      </c>
      <c r="H89" s="178" t="s">
        <v>819</v>
      </c>
      <c r="I89" s="162"/>
      <c r="J89" s="198"/>
      <c r="K89" s="198"/>
      <c r="L89" s="198"/>
      <c r="M89" s="74"/>
      <c r="N89" s="74"/>
      <c r="O89" s="74"/>
      <c r="P89" s="74"/>
      <c r="Q89" s="74"/>
      <c r="R89" s="74"/>
    </row>
    <row r="90" spans="1:18" ht="159" customHeight="1" x14ac:dyDescent="0.3">
      <c r="A90" s="163">
        <v>4</v>
      </c>
      <c r="B90" s="159" t="s">
        <v>224</v>
      </c>
      <c r="C90" s="158">
        <v>2013</v>
      </c>
      <c r="D90" s="158">
        <v>2020</v>
      </c>
      <c r="E90" s="158">
        <v>2013</v>
      </c>
      <c r="F90" s="158">
        <v>2020</v>
      </c>
      <c r="G90" s="185" t="s">
        <v>862</v>
      </c>
      <c r="H90" s="159"/>
      <c r="I90" s="162"/>
    </row>
    <row r="91" spans="1:18" ht="38.25" customHeight="1" x14ac:dyDescent="0.3">
      <c r="A91" s="439" t="s">
        <v>225</v>
      </c>
      <c r="B91" s="466" t="s">
        <v>863</v>
      </c>
      <c r="C91" s="495">
        <v>2013</v>
      </c>
      <c r="D91" s="436">
        <v>2014</v>
      </c>
      <c r="E91" s="495">
        <v>2013</v>
      </c>
      <c r="F91" s="436">
        <v>2014</v>
      </c>
      <c r="G91" s="469" t="s">
        <v>819</v>
      </c>
      <c r="H91" s="469" t="s">
        <v>819</v>
      </c>
      <c r="I91" s="457"/>
    </row>
    <row r="92" spans="1:18" x14ac:dyDescent="0.3">
      <c r="A92" s="440"/>
      <c r="B92" s="466"/>
      <c r="C92" s="496"/>
      <c r="D92" s="437"/>
      <c r="E92" s="496"/>
      <c r="F92" s="437"/>
      <c r="G92" s="470"/>
      <c r="H92" s="470"/>
      <c r="I92" s="458"/>
    </row>
    <row r="93" spans="1:18" ht="66" customHeight="1" x14ac:dyDescent="0.3">
      <c r="A93" s="440"/>
      <c r="B93" s="466"/>
      <c r="C93" s="496"/>
      <c r="D93" s="437"/>
      <c r="E93" s="496"/>
      <c r="F93" s="437"/>
      <c r="G93" s="470"/>
      <c r="H93" s="470"/>
      <c r="I93" s="458"/>
    </row>
    <row r="94" spans="1:18" x14ac:dyDescent="0.3">
      <c r="A94" s="440"/>
      <c r="B94" s="466"/>
      <c r="C94" s="496"/>
      <c r="D94" s="437"/>
      <c r="E94" s="496"/>
      <c r="F94" s="437"/>
      <c r="G94" s="471"/>
      <c r="H94" s="471"/>
      <c r="I94" s="459"/>
    </row>
    <row r="95" spans="1:18" ht="52.95" customHeight="1" x14ac:dyDescent="0.3">
      <c r="A95" s="159" t="s">
        <v>226</v>
      </c>
      <c r="B95" s="159" t="s">
        <v>227</v>
      </c>
      <c r="C95" s="158">
        <v>2013</v>
      </c>
      <c r="D95" s="158">
        <v>2014</v>
      </c>
      <c r="E95" s="158">
        <v>2013</v>
      </c>
      <c r="F95" s="158">
        <v>2014</v>
      </c>
      <c r="G95" s="165" t="s">
        <v>819</v>
      </c>
      <c r="H95" s="165" t="s">
        <v>819</v>
      </c>
      <c r="I95" s="162"/>
    </row>
    <row r="96" spans="1:18" ht="79.2" customHeight="1" x14ac:dyDescent="0.3">
      <c r="A96" s="159" t="s">
        <v>228</v>
      </c>
      <c r="B96" s="159" t="s">
        <v>229</v>
      </c>
      <c r="C96" s="199">
        <v>2013</v>
      </c>
      <c r="D96" s="158">
        <v>2014</v>
      </c>
      <c r="E96" s="199">
        <v>2013</v>
      </c>
      <c r="F96" s="158">
        <v>2014</v>
      </c>
      <c r="G96" s="165" t="s">
        <v>819</v>
      </c>
      <c r="H96" s="165" t="s">
        <v>819</v>
      </c>
      <c r="I96" s="162"/>
    </row>
    <row r="97" spans="1:9" s="1" customFormat="1" ht="39.6" x14ac:dyDescent="0.3">
      <c r="A97" s="159" t="s">
        <v>230</v>
      </c>
      <c r="B97" s="159" t="s">
        <v>231</v>
      </c>
      <c r="C97" s="200">
        <v>2013</v>
      </c>
      <c r="D97" s="158">
        <v>2014</v>
      </c>
      <c r="E97" s="200">
        <v>2013</v>
      </c>
      <c r="F97" s="158">
        <v>2014</v>
      </c>
      <c r="G97" s="165" t="s">
        <v>819</v>
      </c>
      <c r="H97" s="165" t="s">
        <v>819</v>
      </c>
      <c r="I97" s="162"/>
    </row>
    <row r="98" spans="1:9" s="1" customFormat="1" ht="14.4" customHeight="1" x14ac:dyDescent="0.3">
      <c r="A98" s="439" t="s">
        <v>232</v>
      </c>
      <c r="B98" s="439" t="s">
        <v>864</v>
      </c>
      <c r="C98" s="494">
        <v>2013</v>
      </c>
      <c r="D98" s="495">
        <v>2020</v>
      </c>
      <c r="E98" s="494">
        <v>2013</v>
      </c>
      <c r="F98" s="495">
        <v>2020</v>
      </c>
      <c r="G98" s="469" t="s">
        <v>865</v>
      </c>
      <c r="H98" s="439"/>
      <c r="I98" s="457"/>
    </row>
    <row r="99" spans="1:9" s="1" customFormat="1" x14ac:dyDescent="0.3">
      <c r="A99" s="440"/>
      <c r="B99" s="440"/>
      <c r="C99" s="494"/>
      <c r="D99" s="496"/>
      <c r="E99" s="494"/>
      <c r="F99" s="496"/>
      <c r="G99" s="470"/>
      <c r="H99" s="440"/>
      <c r="I99" s="458"/>
    </row>
    <row r="100" spans="1:9" s="1" customFormat="1" x14ac:dyDescent="0.3">
      <c r="A100" s="440"/>
      <c r="B100" s="440"/>
      <c r="C100" s="494"/>
      <c r="D100" s="496"/>
      <c r="E100" s="494"/>
      <c r="F100" s="496"/>
      <c r="G100" s="470"/>
      <c r="H100" s="440"/>
      <c r="I100" s="458"/>
    </row>
    <row r="101" spans="1:9" s="1" customFormat="1" ht="96.75" customHeight="1" x14ac:dyDescent="0.3">
      <c r="A101" s="440"/>
      <c r="B101" s="440"/>
      <c r="C101" s="494"/>
      <c r="D101" s="496"/>
      <c r="E101" s="494"/>
      <c r="F101" s="496"/>
      <c r="G101" s="470"/>
      <c r="H101" s="440"/>
      <c r="I101" s="458"/>
    </row>
    <row r="102" spans="1:9" s="1" customFormat="1" ht="126" customHeight="1" x14ac:dyDescent="0.3">
      <c r="A102" s="440"/>
      <c r="B102" s="440"/>
      <c r="C102" s="494"/>
      <c r="D102" s="496"/>
      <c r="E102" s="494"/>
      <c r="F102" s="496"/>
      <c r="G102" s="470"/>
      <c r="H102" s="440"/>
      <c r="I102" s="458"/>
    </row>
    <row r="103" spans="1:9" s="1" customFormat="1" ht="74.25" customHeight="1" x14ac:dyDescent="0.3">
      <c r="A103" s="440"/>
      <c r="B103" s="440"/>
      <c r="C103" s="494"/>
      <c r="D103" s="496"/>
      <c r="E103" s="494"/>
      <c r="F103" s="496"/>
      <c r="G103" s="470"/>
      <c r="H103" s="440"/>
      <c r="I103" s="458"/>
    </row>
    <row r="104" spans="1:9" s="1" customFormat="1" ht="37.5" customHeight="1" x14ac:dyDescent="0.3">
      <c r="A104" s="441"/>
      <c r="B104" s="441"/>
      <c r="C104" s="494"/>
      <c r="D104" s="497"/>
      <c r="E104" s="494"/>
      <c r="F104" s="497"/>
      <c r="G104" s="471"/>
      <c r="H104" s="441"/>
      <c r="I104" s="459"/>
    </row>
    <row r="105" spans="1:9" s="1" customFormat="1" ht="61.5" customHeight="1" x14ac:dyDescent="0.3">
      <c r="A105" s="159" t="s">
        <v>233</v>
      </c>
      <c r="B105" s="159" t="s">
        <v>234</v>
      </c>
      <c r="C105" s="200">
        <v>2013</v>
      </c>
      <c r="D105" s="158">
        <v>2020</v>
      </c>
      <c r="E105" s="200">
        <v>2013</v>
      </c>
      <c r="F105" s="158">
        <v>2020</v>
      </c>
      <c r="G105" s="165" t="s">
        <v>819</v>
      </c>
      <c r="H105" s="165" t="s">
        <v>819</v>
      </c>
      <c r="I105" s="162"/>
    </row>
    <row r="106" spans="1:9" s="1" customFormat="1" ht="105.6" x14ac:dyDescent="0.3">
      <c r="A106" s="159" t="s">
        <v>235</v>
      </c>
      <c r="B106" s="160" t="s">
        <v>236</v>
      </c>
      <c r="C106" s="158">
        <v>2013</v>
      </c>
      <c r="D106" s="158">
        <v>2017</v>
      </c>
      <c r="E106" s="158">
        <v>2013</v>
      </c>
      <c r="F106" s="158">
        <v>2017</v>
      </c>
      <c r="G106" s="165" t="s">
        <v>862</v>
      </c>
      <c r="H106" s="201" t="s">
        <v>866</v>
      </c>
      <c r="I106" s="162"/>
    </row>
    <row r="107" spans="1:9" s="1" customFormat="1" ht="193.2" x14ac:dyDescent="0.3">
      <c r="A107" s="159"/>
      <c r="B107" s="165" t="s">
        <v>867</v>
      </c>
      <c r="C107" s="443">
        <v>42916</v>
      </c>
      <c r="D107" s="449"/>
      <c r="E107" s="434" t="s">
        <v>868</v>
      </c>
      <c r="F107" s="435"/>
      <c r="G107" s="165" t="s">
        <v>157</v>
      </c>
      <c r="H107" s="202" t="s">
        <v>869</v>
      </c>
      <c r="I107" s="162"/>
    </row>
    <row r="108" spans="1:9" s="1" customFormat="1" ht="124.8" x14ac:dyDescent="0.3">
      <c r="A108" s="159"/>
      <c r="B108" s="165" t="s">
        <v>870</v>
      </c>
      <c r="C108" s="443">
        <v>43008</v>
      </c>
      <c r="D108" s="449"/>
      <c r="E108" s="434" t="s">
        <v>1223</v>
      </c>
      <c r="F108" s="435"/>
      <c r="G108" s="165" t="s">
        <v>237</v>
      </c>
      <c r="H108" s="203" t="s">
        <v>871</v>
      </c>
      <c r="I108" s="162"/>
    </row>
    <row r="109" spans="1:9" s="1" customFormat="1" ht="188.25" customHeight="1" x14ac:dyDescent="0.3">
      <c r="A109" s="159" t="s">
        <v>238</v>
      </c>
      <c r="B109" s="165" t="s">
        <v>872</v>
      </c>
      <c r="C109" s="158">
        <v>2013</v>
      </c>
      <c r="D109" s="158">
        <v>2020</v>
      </c>
      <c r="E109" s="158">
        <v>2013</v>
      </c>
      <c r="F109" s="158">
        <v>2020</v>
      </c>
      <c r="G109" s="165" t="s">
        <v>819</v>
      </c>
      <c r="H109" s="165" t="s">
        <v>819</v>
      </c>
      <c r="I109" s="162"/>
    </row>
    <row r="110" spans="1:9" s="1" customFormat="1" ht="14.4" customHeight="1" x14ac:dyDescent="0.3">
      <c r="A110" s="159" t="s">
        <v>239</v>
      </c>
      <c r="B110" s="160" t="s">
        <v>240</v>
      </c>
      <c r="C110" s="158">
        <v>2013</v>
      </c>
      <c r="D110" s="158">
        <v>2020</v>
      </c>
      <c r="E110" s="158">
        <v>2013</v>
      </c>
      <c r="F110" s="158">
        <v>2020</v>
      </c>
      <c r="G110" s="165" t="s">
        <v>819</v>
      </c>
      <c r="H110" s="165" t="s">
        <v>819</v>
      </c>
      <c r="I110" s="162"/>
    </row>
    <row r="111" spans="1:9" s="1" customFormat="1" ht="127.95" customHeight="1" x14ac:dyDescent="0.3">
      <c r="A111" s="159" t="s">
        <v>241</v>
      </c>
      <c r="B111" s="159" t="s">
        <v>242</v>
      </c>
      <c r="C111" s="158">
        <v>2013</v>
      </c>
      <c r="D111" s="158">
        <v>2020</v>
      </c>
      <c r="E111" s="158">
        <v>2013</v>
      </c>
      <c r="F111" s="158">
        <v>2020</v>
      </c>
      <c r="G111" s="165" t="s">
        <v>819</v>
      </c>
      <c r="H111" s="165" t="s">
        <v>819</v>
      </c>
      <c r="I111" s="162"/>
    </row>
    <row r="112" spans="1:9" s="1" customFormat="1" ht="52.95" customHeight="1" x14ac:dyDescent="0.3">
      <c r="A112" s="159" t="s">
        <v>243</v>
      </c>
      <c r="B112" s="160" t="s">
        <v>244</v>
      </c>
      <c r="C112" s="158">
        <v>2013</v>
      </c>
      <c r="D112" s="158">
        <v>2020</v>
      </c>
      <c r="E112" s="158">
        <v>2013</v>
      </c>
      <c r="F112" s="158">
        <v>2020</v>
      </c>
      <c r="G112" s="165" t="s">
        <v>819</v>
      </c>
      <c r="H112" s="165" t="s">
        <v>819</v>
      </c>
      <c r="I112" s="162"/>
    </row>
    <row r="113" spans="1:9" s="1" customFormat="1" ht="171.6" x14ac:dyDescent="0.3">
      <c r="A113" s="159" t="s">
        <v>245</v>
      </c>
      <c r="B113" s="160" t="s">
        <v>246</v>
      </c>
      <c r="C113" s="158">
        <v>2013</v>
      </c>
      <c r="D113" s="158">
        <v>2020</v>
      </c>
      <c r="E113" s="158">
        <v>2013</v>
      </c>
      <c r="F113" s="158">
        <v>2020</v>
      </c>
      <c r="G113" s="165" t="s">
        <v>819</v>
      </c>
      <c r="H113" s="165" t="s">
        <v>819</v>
      </c>
      <c r="I113" s="162"/>
    </row>
    <row r="114" spans="1:9" s="1" customFormat="1" ht="148.5" customHeight="1" x14ac:dyDescent="0.3">
      <c r="A114" s="463">
        <v>5</v>
      </c>
      <c r="B114" s="439" t="s">
        <v>247</v>
      </c>
      <c r="C114" s="436">
        <v>2013</v>
      </c>
      <c r="D114" s="436">
        <v>2020</v>
      </c>
      <c r="E114" s="436">
        <v>2013</v>
      </c>
      <c r="F114" s="436">
        <v>2020</v>
      </c>
      <c r="G114" s="439" t="s">
        <v>248</v>
      </c>
      <c r="H114" s="439"/>
      <c r="I114" s="436"/>
    </row>
    <row r="115" spans="1:9" s="1" customFormat="1" ht="127.2" customHeight="1" x14ac:dyDescent="0.3">
      <c r="A115" s="465"/>
      <c r="B115" s="441"/>
      <c r="C115" s="438"/>
      <c r="D115" s="438"/>
      <c r="E115" s="438"/>
      <c r="F115" s="438"/>
      <c r="G115" s="441"/>
      <c r="H115" s="441"/>
      <c r="I115" s="438"/>
    </row>
    <row r="116" spans="1:9" s="1" customFormat="1" ht="125.25" customHeight="1" x14ac:dyDescent="0.3">
      <c r="A116" s="439" t="s">
        <v>249</v>
      </c>
      <c r="B116" s="469" t="s">
        <v>873</v>
      </c>
      <c r="C116" s="436">
        <v>2013</v>
      </c>
      <c r="D116" s="436">
        <v>2020</v>
      </c>
      <c r="E116" s="436">
        <v>2013</v>
      </c>
      <c r="F116" s="436">
        <v>2020</v>
      </c>
      <c r="G116" s="460" t="s">
        <v>750</v>
      </c>
      <c r="H116" s="466"/>
      <c r="I116" s="439"/>
    </row>
    <row r="117" spans="1:9" s="1" customFormat="1" ht="151.19999999999999" customHeight="1" x14ac:dyDescent="0.3">
      <c r="A117" s="440"/>
      <c r="B117" s="470"/>
      <c r="C117" s="437"/>
      <c r="D117" s="437"/>
      <c r="E117" s="437"/>
      <c r="F117" s="437"/>
      <c r="G117" s="461"/>
      <c r="H117" s="466"/>
      <c r="I117" s="440"/>
    </row>
    <row r="118" spans="1:9" s="1" customFormat="1" ht="220.95" customHeight="1" x14ac:dyDescent="0.3">
      <c r="A118" s="440"/>
      <c r="B118" s="470"/>
      <c r="C118" s="437"/>
      <c r="D118" s="437"/>
      <c r="E118" s="437"/>
      <c r="F118" s="437"/>
      <c r="G118" s="462"/>
      <c r="H118" s="466"/>
      <c r="I118" s="440"/>
    </row>
    <row r="119" spans="1:9" s="1" customFormat="1" ht="96" customHeight="1" x14ac:dyDescent="0.3">
      <c r="A119" s="159" t="s">
        <v>250</v>
      </c>
      <c r="B119" s="165" t="s">
        <v>251</v>
      </c>
      <c r="C119" s="158">
        <v>2013</v>
      </c>
      <c r="D119" s="158">
        <v>2020</v>
      </c>
      <c r="E119" s="158">
        <v>2013</v>
      </c>
      <c r="F119" s="158">
        <v>2020</v>
      </c>
      <c r="G119" s="165" t="s">
        <v>252</v>
      </c>
      <c r="H119" s="168"/>
      <c r="I119" s="441"/>
    </row>
    <row r="120" spans="1:9" s="1" customFormat="1" ht="26.4" customHeight="1" x14ac:dyDescent="0.3">
      <c r="A120" s="159" t="s">
        <v>776</v>
      </c>
      <c r="B120" s="183" t="s">
        <v>251</v>
      </c>
      <c r="C120" s="158">
        <v>2013</v>
      </c>
      <c r="D120" s="158">
        <v>2020</v>
      </c>
      <c r="E120" s="158">
        <v>2013</v>
      </c>
      <c r="F120" s="158">
        <v>2020</v>
      </c>
      <c r="G120" s="165" t="s">
        <v>252</v>
      </c>
      <c r="H120" s="159" t="s">
        <v>874</v>
      </c>
      <c r="I120" s="204" t="s">
        <v>875</v>
      </c>
    </row>
    <row r="121" spans="1:9" s="1" customFormat="1" ht="39.6" x14ac:dyDescent="0.3">
      <c r="A121" s="159" t="s">
        <v>777</v>
      </c>
      <c r="B121" s="183" t="s">
        <v>143</v>
      </c>
      <c r="C121" s="158">
        <v>2017</v>
      </c>
      <c r="D121" s="158">
        <v>2017</v>
      </c>
      <c r="E121" s="158">
        <v>2017</v>
      </c>
      <c r="F121" s="158">
        <v>2017</v>
      </c>
      <c r="G121" s="183" t="s">
        <v>366</v>
      </c>
      <c r="H121" s="176" t="s">
        <v>876</v>
      </c>
      <c r="I121" s="204"/>
    </row>
    <row r="122" spans="1:9" s="1" customFormat="1" ht="60" customHeight="1" x14ac:dyDescent="0.3">
      <c r="A122" s="159" t="s">
        <v>253</v>
      </c>
      <c r="B122" s="183" t="s">
        <v>254</v>
      </c>
      <c r="C122" s="158">
        <v>2013</v>
      </c>
      <c r="D122" s="158">
        <v>2020</v>
      </c>
      <c r="E122" s="158">
        <v>2013</v>
      </c>
      <c r="F122" s="158">
        <v>2020</v>
      </c>
      <c r="G122" s="183" t="s">
        <v>1224</v>
      </c>
      <c r="H122" s="165" t="s">
        <v>1225</v>
      </c>
      <c r="I122" s="159"/>
    </row>
    <row r="123" spans="1:9" s="1" customFormat="1" ht="309" customHeight="1" x14ac:dyDescent="0.3">
      <c r="A123" s="159" t="s">
        <v>256</v>
      </c>
      <c r="B123" s="165" t="s">
        <v>257</v>
      </c>
      <c r="C123" s="158">
        <v>2013</v>
      </c>
      <c r="D123" s="158">
        <v>2020</v>
      </c>
      <c r="E123" s="158">
        <v>2013</v>
      </c>
      <c r="F123" s="158">
        <v>2020</v>
      </c>
      <c r="G123" s="165" t="s">
        <v>819</v>
      </c>
      <c r="H123" s="183" t="s">
        <v>819</v>
      </c>
      <c r="I123" s="162"/>
    </row>
    <row r="124" spans="1:9" s="1" customFormat="1" ht="41.25" customHeight="1" x14ac:dyDescent="0.3">
      <c r="A124" s="159" t="s">
        <v>657</v>
      </c>
      <c r="B124" s="165" t="s">
        <v>877</v>
      </c>
      <c r="C124" s="158">
        <v>2017</v>
      </c>
      <c r="D124" s="158">
        <v>2017</v>
      </c>
      <c r="E124" s="158"/>
      <c r="F124" s="158"/>
      <c r="G124" s="165" t="s">
        <v>819</v>
      </c>
      <c r="H124" s="183" t="s">
        <v>819</v>
      </c>
      <c r="I124" s="162"/>
    </row>
    <row r="125" spans="1:9" s="1" customFormat="1" ht="92.4" x14ac:dyDescent="0.3">
      <c r="A125" s="159" t="s">
        <v>258</v>
      </c>
      <c r="B125" s="165" t="s">
        <v>878</v>
      </c>
      <c r="C125" s="158">
        <v>2013</v>
      </c>
      <c r="D125" s="158">
        <v>2020</v>
      </c>
      <c r="E125" s="158">
        <v>2013</v>
      </c>
      <c r="F125" s="158">
        <v>2020</v>
      </c>
      <c r="G125" s="165" t="s">
        <v>879</v>
      </c>
      <c r="H125" s="159" t="s">
        <v>880</v>
      </c>
      <c r="I125" s="159" t="s">
        <v>881</v>
      </c>
    </row>
    <row r="126" spans="1:9" s="1" customFormat="1" ht="119.25" customHeight="1" x14ac:dyDescent="0.3">
      <c r="A126" s="163" t="s">
        <v>26</v>
      </c>
      <c r="B126" s="159" t="s">
        <v>753</v>
      </c>
      <c r="C126" s="158">
        <v>2013</v>
      </c>
      <c r="D126" s="158">
        <v>2020</v>
      </c>
      <c r="E126" s="158">
        <v>2013</v>
      </c>
      <c r="F126" s="158">
        <v>2017</v>
      </c>
      <c r="G126" s="205" t="s">
        <v>259</v>
      </c>
      <c r="H126" s="205"/>
      <c r="I126" s="206"/>
    </row>
    <row r="127" spans="1:9" s="1" customFormat="1" ht="43.2" customHeight="1" x14ac:dyDescent="0.3">
      <c r="A127" s="439" t="s">
        <v>260</v>
      </c>
      <c r="B127" s="439" t="s">
        <v>882</v>
      </c>
      <c r="C127" s="436">
        <v>2013</v>
      </c>
      <c r="D127" s="436">
        <v>2018</v>
      </c>
      <c r="E127" s="436">
        <v>2013</v>
      </c>
      <c r="F127" s="436">
        <v>2017</v>
      </c>
      <c r="G127" s="472" t="s">
        <v>747</v>
      </c>
      <c r="H127" s="473"/>
      <c r="I127" s="476"/>
    </row>
    <row r="128" spans="1:9" s="1" customFormat="1" ht="37.950000000000003" customHeight="1" x14ac:dyDescent="0.3">
      <c r="A128" s="440"/>
      <c r="B128" s="440"/>
      <c r="C128" s="437"/>
      <c r="D128" s="437"/>
      <c r="E128" s="437"/>
      <c r="F128" s="437"/>
      <c r="G128" s="472"/>
      <c r="H128" s="474"/>
      <c r="I128" s="477"/>
    </row>
    <row r="129" spans="1:9" s="1" customFormat="1" ht="40.950000000000003" customHeight="1" thickBot="1" x14ac:dyDescent="0.35">
      <c r="A129" s="441"/>
      <c r="B129" s="441"/>
      <c r="C129" s="438"/>
      <c r="D129" s="438"/>
      <c r="E129" s="438"/>
      <c r="F129" s="438"/>
      <c r="G129" s="472"/>
      <c r="H129" s="475"/>
      <c r="I129" s="478"/>
    </row>
    <row r="130" spans="1:9" s="1" customFormat="1" ht="94.2" customHeight="1" x14ac:dyDescent="0.3">
      <c r="A130" s="176" t="s">
        <v>263</v>
      </c>
      <c r="B130" s="169" t="s">
        <v>264</v>
      </c>
      <c r="C130" s="207">
        <v>2013</v>
      </c>
      <c r="D130" s="207">
        <v>2015</v>
      </c>
      <c r="E130" s="207">
        <v>2013</v>
      </c>
      <c r="F130" s="207">
        <v>2017</v>
      </c>
      <c r="G130" s="208" t="s">
        <v>819</v>
      </c>
      <c r="H130" s="208" t="s">
        <v>819</v>
      </c>
      <c r="I130" s="162"/>
    </row>
    <row r="131" spans="1:9" s="1" customFormat="1" ht="31.95" customHeight="1" x14ac:dyDescent="0.3">
      <c r="A131" s="161" t="s">
        <v>265</v>
      </c>
      <c r="B131" s="209" t="s">
        <v>266</v>
      </c>
      <c r="C131" s="158">
        <v>2014</v>
      </c>
      <c r="D131" s="182">
        <v>2014</v>
      </c>
      <c r="E131" s="158">
        <v>2014</v>
      </c>
      <c r="F131" s="182">
        <v>2014</v>
      </c>
      <c r="G131" s="165" t="s">
        <v>819</v>
      </c>
      <c r="H131" s="208" t="s">
        <v>819</v>
      </c>
      <c r="I131" s="162"/>
    </row>
    <row r="132" spans="1:9" s="1" customFormat="1" ht="40.200000000000003" customHeight="1" x14ac:dyDescent="0.3">
      <c r="A132" s="161" t="s">
        <v>267</v>
      </c>
      <c r="B132" s="165" t="s">
        <v>268</v>
      </c>
      <c r="C132" s="177">
        <v>2014</v>
      </c>
      <c r="D132" s="182">
        <v>2015</v>
      </c>
      <c r="E132" s="177">
        <v>2013</v>
      </c>
      <c r="F132" s="182">
        <v>2015</v>
      </c>
      <c r="G132" s="160" t="s">
        <v>819</v>
      </c>
      <c r="H132" s="208" t="s">
        <v>819</v>
      </c>
      <c r="I132" s="162"/>
    </row>
    <row r="133" spans="1:9" s="1" customFormat="1" ht="92.4" x14ac:dyDescent="0.3">
      <c r="A133" s="171" t="s">
        <v>582</v>
      </c>
      <c r="B133" s="169" t="s">
        <v>581</v>
      </c>
      <c r="C133" s="177">
        <v>2016</v>
      </c>
      <c r="D133" s="182">
        <v>2018</v>
      </c>
      <c r="E133" s="177">
        <v>2016</v>
      </c>
      <c r="F133" s="182">
        <v>2018</v>
      </c>
      <c r="G133" s="159" t="s">
        <v>259</v>
      </c>
      <c r="H133" s="210"/>
      <c r="I133" s="211" t="s">
        <v>883</v>
      </c>
    </row>
    <row r="134" spans="1:9" s="1" customFormat="1" ht="39.6" x14ac:dyDescent="0.3">
      <c r="A134" s="171"/>
      <c r="B134" s="169" t="s">
        <v>884</v>
      </c>
      <c r="C134" s="443">
        <v>42767</v>
      </c>
      <c r="D134" s="449"/>
      <c r="E134" s="434" t="s">
        <v>843</v>
      </c>
      <c r="F134" s="435"/>
      <c r="G134" s="165" t="s">
        <v>600</v>
      </c>
      <c r="H134" s="159" t="s">
        <v>885</v>
      </c>
      <c r="I134" s="212"/>
    </row>
    <row r="135" spans="1:9" s="1" customFormat="1" ht="39.6" x14ac:dyDescent="0.3">
      <c r="A135" s="171"/>
      <c r="B135" s="169" t="s">
        <v>886</v>
      </c>
      <c r="C135" s="443">
        <v>42840</v>
      </c>
      <c r="D135" s="449"/>
      <c r="E135" s="434" t="s">
        <v>848</v>
      </c>
      <c r="F135" s="435"/>
      <c r="G135" s="165" t="s">
        <v>601</v>
      </c>
      <c r="H135" s="159" t="s">
        <v>887</v>
      </c>
      <c r="I135" s="212"/>
    </row>
    <row r="136" spans="1:9" s="1" customFormat="1" ht="39.6" x14ac:dyDescent="0.3">
      <c r="A136" s="171"/>
      <c r="B136" s="169" t="s">
        <v>888</v>
      </c>
      <c r="C136" s="443">
        <v>43084</v>
      </c>
      <c r="D136" s="449"/>
      <c r="E136" s="434" t="s">
        <v>826</v>
      </c>
      <c r="F136" s="435"/>
      <c r="G136" s="160" t="s">
        <v>270</v>
      </c>
      <c r="H136" s="159" t="s">
        <v>889</v>
      </c>
      <c r="I136" s="213"/>
    </row>
    <row r="137" spans="1:9" s="1" customFormat="1" ht="132" x14ac:dyDescent="0.3">
      <c r="A137" s="171" t="s">
        <v>583</v>
      </c>
      <c r="B137" s="169" t="s">
        <v>584</v>
      </c>
      <c r="C137" s="177">
        <v>2016</v>
      </c>
      <c r="D137" s="182">
        <v>2016</v>
      </c>
      <c r="E137" s="177">
        <v>2016</v>
      </c>
      <c r="F137" s="182">
        <v>2017</v>
      </c>
      <c r="G137" s="160" t="s">
        <v>259</v>
      </c>
      <c r="H137" s="214" t="s">
        <v>1226</v>
      </c>
      <c r="I137" s="162"/>
    </row>
    <row r="138" spans="1:9" s="1" customFormat="1" ht="26.4" x14ac:dyDescent="0.3">
      <c r="A138" s="171"/>
      <c r="B138" s="169" t="s">
        <v>585</v>
      </c>
      <c r="C138" s="450" t="s">
        <v>269</v>
      </c>
      <c r="D138" s="449"/>
      <c r="E138" s="451" t="s">
        <v>566</v>
      </c>
      <c r="F138" s="452"/>
      <c r="G138" s="159"/>
      <c r="H138" s="208" t="s">
        <v>1227</v>
      </c>
      <c r="I138" s="207"/>
    </row>
    <row r="139" spans="1:9" s="1" customFormat="1" ht="99" customHeight="1" x14ac:dyDescent="0.3">
      <c r="A139" s="457" t="s">
        <v>271</v>
      </c>
      <c r="B139" s="469" t="s">
        <v>890</v>
      </c>
      <c r="C139" s="436">
        <v>2013</v>
      </c>
      <c r="D139" s="436">
        <v>2019</v>
      </c>
      <c r="E139" s="436">
        <v>2013</v>
      </c>
      <c r="F139" s="436">
        <v>2017</v>
      </c>
      <c r="G139" s="215" t="s">
        <v>272</v>
      </c>
      <c r="H139" s="466"/>
      <c r="I139" s="436"/>
    </row>
    <row r="140" spans="1:9" s="1" customFormat="1" ht="60.75" customHeight="1" x14ac:dyDescent="0.3">
      <c r="A140" s="458"/>
      <c r="B140" s="470"/>
      <c r="C140" s="437"/>
      <c r="D140" s="437"/>
      <c r="E140" s="437"/>
      <c r="F140" s="437"/>
      <c r="G140" s="209" t="s">
        <v>261</v>
      </c>
      <c r="H140" s="466"/>
      <c r="I140" s="437"/>
    </row>
    <row r="141" spans="1:9" s="1" customFormat="1" ht="78" customHeight="1" x14ac:dyDescent="0.3">
      <c r="A141" s="458"/>
      <c r="B141" s="471"/>
      <c r="C141" s="437"/>
      <c r="D141" s="437"/>
      <c r="E141" s="437"/>
      <c r="F141" s="437"/>
      <c r="G141" s="209" t="s">
        <v>262</v>
      </c>
      <c r="H141" s="466"/>
      <c r="I141" s="437"/>
    </row>
    <row r="142" spans="1:9" s="1" customFormat="1" ht="128.25" customHeight="1" x14ac:dyDescent="0.3">
      <c r="A142" s="159" t="s">
        <v>273</v>
      </c>
      <c r="B142" s="216" t="s">
        <v>274</v>
      </c>
      <c r="C142" s="158">
        <v>2013</v>
      </c>
      <c r="D142" s="158">
        <v>2013</v>
      </c>
      <c r="E142" s="158">
        <v>2013</v>
      </c>
      <c r="F142" s="158">
        <v>2017</v>
      </c>
      <c r="G142" s="183" t="s">
        <v>819</v>
      </c>
      <c r="H142" s="208" t="s">
        <v>819</v>
      </c>
      <c r="I142" s="162"/>
    </row>
    <row r="143" spans="1:9" s="1" customFormat="1" ht="141" customHeight="1" x14ac:dyDescent="0.3">
      <c r="A143" s="159" t="s">
        <v>275</v>
      </c>
      <c r="B143" s="216" t="s">
        <v>276</v>
      </c>
      <c r="C143" s="159">
        <v>2014</v>
      </c>
      <c r="D143" s="158">
        <v>2014</v>
      </c>
      <c r="E143" s="159">
        <v>2014</v>
      </c>
      <c r="F143" s="158">
        <v>2014</v>
      </c>
      <c r="G143" s="183" t="s">
        <v>819</v>
      </c>
      <c r="H143" s="208" t="s">
        <v>819</v>
      </c>
      <c r="I143" s="162"/>
    </row>
    <row r="144" spans="1:9" s="1" customFormat="1" ht="62.4" customHeight="1" x14ac:dyDescent="0.3">
      <c r="A144" s="162" t="s">
        <v>277</v>
      </c>
      <c r="B144" s="217" t="s">
        <v>452</v>
      </c>
      <c r="C144" s="173" t="s">
        <v>278</v>
      </c>
      <c r="D144" s="173" t="s">
        <v>586</v>
      </c>
      <c r="E144" s="173" t="s">
        <v>278</v>
      </c>
      <c r="F144" s="173" t="s">
        <v>279</v>
      </c>
      <c r="G144" s="165" t="s">
        <v>259</v>
      </c>
      <c r="H144" s="218" t="s">
        <v>891</v>
      </c>
      <c r="I144" s="162" t="s">
        <v>892</v>
      </c>
    </row>
    <row r="145" spans="1:9" s="1" customFormat="1" ht="124.5" customHeight="1" x14ac:dyDescent="0.3">
      <c r="A145" s="162" t="s">
        <v>280</v>
      </c>
      <c r="B145" s="216" t="s">
        <v>281</v>
      </c>
      <c r="C145" s="173" t="s">
        <v>278</v>
      </c>
      <c r="D145" s="173" t="s">
        <v>278</v>
      </c>
      <c r="E145" s="173" t="s">
        <v>278</v>
      </c>
      <c r="F145" s="173" t="s">
        <v>278</v>
      </c>
      <c r="G145" s="165" t="s">
        <v>819</v>
      </c>
      <c r="H145" s="165" t="s">
        <v>819</v>
      </c>
      <c r="I145" s="162"/>
    </row>
    <row r="146" spans="1:9" s="1" customFormat="1" ht="90.75" customHeight="1" x14ac:dyDescent="0.3">
      <c r="A146" s="162" t="s">
        <v>282</v>
      </c>
      <c r="B146" s="165" t="s">
        <v>283</v>
      </c>
      <c r="C146" s="173" t="s">
        <v>284</v>
      </c>
      <c r="D146" s="173" t="s">
        <v>586</v>
      </c>
      <c r="E146" s="173" t="s">
        <v>284</v>
      </c>
      <c r="F146" s="173" t="s">
        <v>279</v>
      </c>
      <c r="G146" s="165" t="s">
        <v>259</v>
      </c>
      <c r="H146" s="162"/>
      <c r="I146" s="173"/>
    </row>
    <row r="147" spans="1:9" s="1" customFormat="1" ht="74.25" customHeight="1" x14ac:dyDescent="0.3">
      <c r="A147" s="162"/>
      <c r="B147" s="165" t="s">
        <v>893</v>
      </c>
      <c r="C147" s="467">
        <v>42795</v>
      </c>
      <c r="D147" s="468"/>
      <c r="E147" s="434" t="s">
        <v>843</v>
      </c>
      <c r="F147" s="435"/>
      <c r="G147" s="165" t="s">
        <v>285</v>
      </c>
      <c r="H147" s="162" t="s">
        <v>894</v>
      </c>
      <c r="I147" s="173"/>
    </row>
    <row r="148" spans="1:9" s="1" customFormat="1" ht="223.5" customHeight="1" x14ac:dyDescent="0.3">
      <c r="A148" s="162"/>
      <c r="B148" s="165" t="s">
        <v>870</v>
      </c>
      <c r="C148" s="434" t="s">
        <v>825</v>
      </c>
      <c r="D148" s="435"/>
      <c r="E148" s="434" t="s">
        <v>826</v>
      </c>
      <c r="F148" s="435"/>
      <c r="G148" s="165" t="s">
        <v>286</v>
      </c>
      <c r="H148" s="162" t="s">
        <v>895</v>
      </c>
      <c r="I148" s="173"/>
    </row>
    <row r="149" spans="1:9" s="1" customFormat="1" ht="57.75" customHeight="1" x14ac:dyDescent="0.3">
      <c r="A149" s="218" t="s">
        <v>287</v>
      </c>
      <c r="B149" s="178" t="s">
        <v>288</v>
      </c>
      <c r="C149" s="173" t="s">
        <v>284</v>
      </c>
      <c r="D149" s="173" t="s">
        <v>279</v>
      </c>
      <c r="E149" s="173" t="s">
        <v>284</v>
      </c>
      <c r="F149" s="173" t="s">
        <v>279</v>
      </c>
      <c r="G149" s="159" t="s">
        <v>259</v>
      </c>
      <c r="H149" s="159" t="s">
        <v>896</v>
      </c>
      <c r="I149" s="211" t="s">
        <v>897</v>
      </c>
    </row>
    <row r="150" spans="1:9" s="1" customFormat="1" ht="66" customHeight="1" x14ac:dyDescent="0.3">
      <c r="A150" s="162" t="s">
        <v>289</v>
      </c>
      <c r="B150" s="165" t="s">
        <v>290</v>
      </c>
      <c r="C150" s="173" t="s">
        <v>284</v>
      </c>
      <c r="D150" s="173" t="s">
        <v>279</v>
      </c>
      <c r="E150" s="173" t="s">
        <v>284</v>
      </c>
      <c r="F150" s="173" t="s">
        <v>279</v>
      </c>
      <c r="G150" s="159" t="s">
        <v>259</v>
      </c>
      <c r="H150" s="159" t="s">
        <v>898</v>
      </c>
      <c r="I150" s="211" t="s">
        <v>899</v>
      </c>
    </row>
    <row r="151" spans="1:9" s="1" customFormat="1" ht="26.4" customHeight="1" x14ac:dyDescent="0.3">
      <c r="A151" s="159" t="s">
        <v>291</v>
      </c>
      <c r="B151" s="165" t="s">
        <v>755</v>
      </c>
      <c r="C151" s="173" t="s">
        <v>278</v>
      </c>
      <c r="D151" s="173" t="s">
        <v>279</v>
      </c>
      <c r="E151" s="173" t="s">
        <v>278</v>
      </c>
      <c r="F151" s="173" t="s">
        <v>279</v>
      </c>
      <c r="G151" s="165" t="s">
        <v>292</v>
      </c>
      <c r="H151" s="164"/>
      <c r="I151" s="173"/>
    </row>
    <row r="152" spans="1:9" s="1" customFormat="1" ht="39.6" customHeight="1" x14ac:dyDescent="0.3">
      <c r="A152" s="162" t="s">
        <v>293</v>
      </c>
      <c r="B152" s="165" t="s">
        <v>294</v>
      </c>
      <c r="C152" s="173" t="s">
        <v>278</v>
      </c>
      <c r="D152" s="173" t="s">
        <v>279</v>
      </c>
      <c r="E152" s="173" t="s">
        <v>278</v>
      </c>
      <c r="F152" s="173" t="s">
        <v>279</v>
      </c>
      <c r="G152" s="165" t="s">
        <v>900</v>
      </c>
      <c r="H152" s="185" t="s">
        <v>901</v>
      </c>
      <c r="I152" s="173"/>
    </row>
    <row r="153" spans="1:9" s="1" customFormat="1" ht="39.6" customHeight="1" x14ac:dyDescent="0.3">
      <c r="A153" s="162"/>
      <c r="B153" s="165" t="s">
        <v>816</v>
      </c>
      <c r="C153" s="434" t="s">
        <v>902</v>
      </c>
      <c r="D153" s="435"/>
      <c r="E153" s="434" t="s">
        <v>903</v>
      </c>
      <c r="F153" s="435"/>
      <c r="G153" s="165" t="s">
        <v>904</v>
      </c>
      <c r="H153" s="219" t="s">
        <v>905</v>
      </c>
      <c r="I153" s="173"/>
    </row>
    <row r="154" spans="1:9" s="1" customFormat="1" ht="39.6" customHeight="1" x14ac:dyDescent="0.3">
      <c r="A154" s="162"/>
      <c r="B154" s="165" t="s">
        <v>870</v>
      </c>
      <c r="C154" s="434" t="s">
        <v>825</v>
      </c>
      <c r="D154" s="435"/>
      <c r="E154" s="173" t="s">
        <v>826</v>
      </c>
      <c r="F154" s="173" t="s">
        <v>906</v>
      </c>
      <c r="G154" s="165" t="s">
        <v>907</v>
      </c>
      <c r="H154" s="185" t="s">
        <v>908</v>
      </c>
      <c r="I154" s="185" t="s">
        <v>909</v>
      </c>
    </row>
    <row r="155" spans="1:9" s="1" customFormat="1" ht="145.19999999999999" customHeight="1" x14ac:dyDescent="0.3">
      <c r="A155" s="162" t="s">
        <v>781</v>
      </c>
      <c r="B155" s="165" t="s">
        <v>294</v>
      </c>
      <c r="C155" s="173" t="s">
        <v>278</v>
      </c>
      <c r="D155" s="173" t="s">
        <v>279</v>
      </c>
      <c r="E155" s="173" t="s">
        <v>279</v>
      </c>
      <c r="F155" s="173" t="s">
        <v>906</v>
      </c>
      <c r="G155" s="165" t="s">
        <v>900</v>
      </c>
      <c r="H155" s="185" t="s">
        <v>908</v>
      </c>
      <c r="I155" s="185" t="s">
        <v>909</v>
      </c>
    </row>
    <row r="156" spans="1:9" s="1" customFormat="1" ht="52.8" x14ac:dyDescent="0.3">
      <c r="A156" s="162" t="s">
        <v>784</v>
      </c>
      <c r="B156" s="165" t="s">
        <v>143</v>
      </c>
      <c r="C156" s="173" t="s">
        <v>279</v>
      </c>
      <c r="D156" s="173" t="s">
        <v>279</v>
      </c>
      <c r="E156" s="173" t="s">
        <v>279</v>
      </c>
      <c r="F156" s="173" t="s">
        <v>279</v>
      </c>
      <c r="G156" s="165" t="s">
        <v>366</v>
      </c>
      <c r="H156" s="220" t="s">
        <v>910</v>
      </c>
      <c r="I156" s="162"/>
    </row>
    <row r="157" spans="1:9" s="1" customFormat="1" ht="58.5" customHeight="1" x14ac:dyDescent="0.3">
      <c r="A157" s="162" t="s">
        <v>587</v>
      </c>
      <c r="B157" s="165" t="s">
        <v>588</v>
      </c>
      <c r="C157" s="173" t="s">
        <v>569</v>
      </c>
      <c r="D157" s="173" t="s">
        <v>569</v>
      </c>
      <c r="E157" s="173" t="s">
        <v>569</v>
      </c>
      <c r="F157" s="173" t="s">
        <v>569</v>
      </c>
      <c r="G157" s="165" t="s">
        <v>819</v>
      </c>
      <c r="H157" s="165" t="s">
        <v>819</v>
      </c>
      <c r="I157" s="162"/>
    </row>
    <row r="158" spans="1:9" s="1" customFormat="1" ht="65.25" customHeight="1" x14ac:dyDescent="0.3">
      <c r="A158" s="163">
        <v>7</v>
      </c>
      <c r="B158" s="159" t="s">
        <v>756</v>
      </c>
      <c r="C158" s="158">
        <v>2013</v>
      </c>
      <c r="D158" s="158">
        <v>2017</v>
      </c>
      <c r="E158" s="158">
        <v>2013</v>
      </c>
      <c r="F158" s="158">
        <v>2017</v>
      </c>
      <c r="G158" s="192" t="s">
        <v>295</v>
      </c>
      <c r="H158" s="191"/>
      <c r="I158" s="158"/>
    </row>
    <row r="159" spans="1:9" s="1" customFormat="1" ht="99.75" customHeight="1" x14ac:dyDescent="0.3">
      <c r="A159" s="159" t="s">
        <v>296</v>
      </c>
      <c r="B159" s="165" t="s">
        <v>911</v>
      </c>
      <c r="C159" s="158">
        <v>2013</v>
      </c>
      <c r="D159" s="158">
        <v>2017</v>
      </c>
      <c r="E159" s="158">
        <v>2013</v>
      </c>
      <c r="F159" s="158">
        <v>2017</v>
      </c>
      <c r="G159" s="185" t="s">
        <v>297</v>
      </c>
      <c r="H159" s="191" t="s">
        <v>1228</v>
      </c>
      <c r="I159" s="191"/>
    </row>
    <row r="160" spans="1:9" s="1" customFormat="1" ht="177.6" customHeight="1" x14ac:dyDescent="0.3">
      <c r="A160" s="159" t="s">
        <v>298</v>
      </c>
      <c r="B160" s="165" t="s">
        <v>299</v>
      </c>
      <c r="C160" s="158">
        <v>2015</v>
      </c>
      <c r="D160" s="221">
        <v>2015</v>
      </c>
      <c r="E160" s="158"/>
      <c r="F160" s="158"/>
      <c r="G160" s="165" t="s">
        <v>819</v>
      </c>
      <c r="H160" s="165" t="s">
        <v>819</v>
      </c>
      <c r="I160" s="170"/>
    </row>
    <row r="161" spans="1:9" s="1" customFormat="1" ht="77.400000000000006" customHeight="1" x14ac:dyDescent="0.3">
      <c r="A161" s="159"/>
      <c r="B161" s="165" t="s">
        <v>300</v>
      </c>
      <c r="C161" s="445" t="s">
        <v>301</v>
      </c>
      <c r="D161" s="446"/>
      <c r="E161" s="443"/>
      <c r="F161" s="444"/>
      <c r="G161" s="165" t="s">
        <v>819</v>
      </c>
      <c r="H161" s="165" t="s">
        <v>819</v>
      </c>
      <c r="I161" s="222"/>
    </row>
    <row r="162" spans="1:9" s="1" customFormat="1" ht="52.2" customHeight="1" x14ac:dyDescent="0.3">
      <c r="A162" s="159"/>
      <c r="B162" s="165" t="s">
        <v>303</v>
      </c>
      <c r="C162" s="442" t="s">
        <v>304</v>
      </c>
      <c r="D162" s="433"/>
      <c r="E162" s="443"/>
      <c r="F162" s="444"/>
      <c r="G162" s="165" t="s">
        <v>819</v>
      </c>
      <c r="H162" s="165" t="s">
        <v>819</v>
      </c>
      <c r="I162" s="223"/>
    </row>
    <row r="163" spans="1:9" s="1" customFormat="1" ht="89.4" customHeight="1" x14ac:dyDescent="0.3">
      <c r="A163" s="159"/>
      <c r="B163" s="165" t="s">
        <v>306</v>
      </c>
      <c r="C163" s="442" t="s">
        <v>307</v>
      </c>
      <c r="D163" s="433"/>
      <c r="E163" s="443"/>
      <c r="F163" s="444"/>
      <c r="G163" s="165" t="s">
        <v>819</v>
      </c>
      <c r="H163" s="165" t="s">
        <v>819</v>
      </c>
      <c r="I163" s="223"/>
    </row>
    <row r="164" spans="1:9" s="1" customFormat="1" ht="331.5" customHeight="1" x14ac:dyDescent="0.3">
      <c r="A164" s="159"/>
      <c r="B164" s="165" t="s">
        <v>309</v>
      </c>
      <c r="C164" s="442" t="s">
        <v>310</v>
      </c>
      <c r="D164" s="433"/>
      <c r="E164" s="443"/>
      <c r="F164" s="444"/>
      <c r="G164" s="165" t="s">
        <v>819</v>
      </c>
      <c r="H164" s="165" t="s">
        <v>819</v>
      </c>
      <c r="I164" s="223"/>
    </row>
    <row r="165" spans="1:9" s="1" customFormat="1" ht="114" customHeight="1" x14ac:dyDescent="0.3">
      <c r="A165" s="159"/>
      <c r="B165" s="165" t="s">
        <v>312</v>
      </c>
      <c r="C165" s="442" t="s">
        <v>313</v>
      </c>
      <c r="D165" s="433"/>
      <c r="E165" s="443"/>
      <c r="F165" s="444"/>
      <c r="G165" s="165" t="s">
        <v>819</v>
      </c>
      <c r="H165" s="165" t="s">
        <v>819</v>
      </c>
      <c r="I165" s="223"/>
    </row>
    <row r="166" spans="1:9" s="1" customFormat="1" ht="70.5" customHeight="1" x14ac:dyDescent="0.3">
      <c r="A166" s="159"/>
      <c r="B166" s="165" t="s">
        <v>315</v>
      </c>
      <c r="C166" s="442" t="s">
        <v>316</v>
      </c>
      <c r="D166" s="433"/>
      <c r="E166" s="173"/>
      <c r="F166" s="173"/>
      <c r="G166" s="165" t="s">
        <v>819</v>
      </c>
      <c r="H166" s="165" t="s">
        <v>819</v>
      </c>
      <c r="I166" s="224"/>
    </row>
    <row r="167" spans="1:9" s="1" customFormat="1" ht="92.25" customHeight="1" x14ac:dyDescent="0.3">
      <c r="A167" s="159" t="s">
        <v>318</v>
      </c>
      <c r="B167" s="165" t="s">
        <v>319</v>
      </c>
      <c r="C167" s="159">
        <v>2013</v>
      </c>
      <c r="D167" s="225">
        <v>2015</v>
      </c>
      <c r="E167" s="173"/>
      <c r="F167" s="173"/>
      <c r="G167" s="165" t="s">
        <v>819</v>
      </c>
      <c r="H167" s="165" t="s">
        <v>819</v>
      </c>
      <c r="I167" s="162"/>
    </row>
    <row r="168" spans="1:9" s="1" customFormat="1" ht="273" customHeight="1" x14ac:dyDescent="0.3">
      <c r="A168" s="159" t="s">
        <v>320</v>
      </c>
      <c r="B168" s="165" t="s">
        <v>321</v>
      </c>
      <c r="C168" s="159">
        <v>2013</v>
      </c>
      <c r="D168" s="225">
        <v>2017</v>
      </c>
      <c r="E168" s="173"/>
      <c r="F168" s="173"/>
      <c r="G168" s="165" t="s">
        <v>819</v>
      </c>
      <c r="H168" s="165" t="s">
        <v>819</v>
      </c>
      <c r="I168" s="162"/>
    </row>
    <row r="169" spans="1:9" s="1" customFormat="1" ht="26.4" x14ac:dyDescent="0.3">
      <c r="A169" s="159" t="s">
        <v>322</v>
      </c>
      <c r="B169" s="165" t="s">
        <v>323</v>
      </c>
      <c r="C169" s="159">
        <v>2013</v>
      </c>
      <c r="D169" s="225">
        <v>2017</v>
      </c>
      <c r="E169" s="173"/>
      <c r="F169" s="173"/>
      <c r="G169" s="165" t="s">
        <v>819</v>
      </c>
      <c r="H169" s="165" t="s">
        <v>819</v>
      </c>
      <c r="I169" s="162"/>
    </row>
    <row r="170" spans="1:9" s="1" customFormat="1" ht="149.25" customHeight="1" x14ac:dyDescent="0.3">
      <c r="A170" s="162" t="s">
        <v>589</v>
      </c>
      <c r="B170" s="165" t="s">
        <v>590</v>
      </c>
      <c r="C170" s="159">
        <v>2016</v>
      </c>
      <c r="D170" s="225">
        <v>2017</v>
      </c>
      <c r="E170" s="173" t="s">
        <v>569</v>
      </c>
      <c r="F170" s="173" t="s">
        <v>279</v>
      </c>
      <c r="G170" s="165" t="s">
        <v>912</v>
      </c>
      <c r="H170" s="199" t="s">
        <v>913</v>
      </c>
      <c r="I170" s="162"/>
    </row>
    <row r="171" spans="1:9" s="1" customFormat="1" ht="191.25" customHeight="1" x14ac:dyDescent="0.3">
      <c r="A171" s="162"/>
      <c r="B171" s="165" t="s">
        <v>300</v>
      </c>
      <c r="C171" s="445" t="s">
        <v>301</v>
      </c>
      <c r="D171" s="446"/>
      <c r="E171" s="447" t="s">
        <v>743</v>
      </c>
      <c r="F171" s="448"/>
      <c r="G171" s="159" t="s">
        <v>302</v>
      </c>
      <c r="H171" s="159" t="s">
        <v>607</v>
      </c>
      <c r="I171" s="162"/>
    </row>
    <row r="172" spans="1:9" s="1" customFormat="1" ht="75.75" customHeight="1" x14ac:dyDescent="0.3">
      <c r="A172" s="162"/>
      <c r="B172" s="165" t="s">
        <v>303</v>
      </c>
      <c r="C172" s="442" t="s">
        <v>304</v>
      </c>
      <c r="D172" s="433"/>
      <c r="E172" s="451" t="s">
        <v>843</v>
      </c>
      <c r="F172" s="452"/>
      <c r="G172" s="165" t="s">
        <v>305</v>
      </c>
      <c r="H172" s="199" t="s">
        <v>914</v>
      </c>
      <c r="I172" s="162"/>
    </row>
    <row r="173" spans="1:9" s="1" customFormat="1" ht="79.2" customHeight="1" x14ac:dyDescent="0.3">
      <c r="A173" s="162"/>
      <c r="B173" s="165" t="s">
        <v>306</v>
      </c>
      <c r="C173" s="442" t="s">
        <v>307</v>
      </c>
      <c r="D173" s="433"/>
      <c r="E173" s="451" t="s">
        <v>604</v>
      </c>
      <c r="F173" s="452"/>
      <c r="G173" s="165" t="s">
        <v>308</v>
      </c>
      <c r="H173" s="199" t="s">
        <v>602</v>
      </c>
      <c r="I173" s="162"/>
    </row>
    <row r="174" spans="1:9" s="1" customFormat="1" ht="40.5" customHeight="1" x14ac:dyDescent="0.3">
      <c r="A174" s="162"/>
      <c r="B174" s="165" t="s">
        <v>309</v>
      </c>
      <c r="C174" s="442" t="s">
        <v>310</v>
      </c>
      <c r="D174" s="433"/>
      <c r="E174" s="451" t="s">
        <v>605</v>
      </c>
      <c r="F174" s="452"/>
      <c r="G174" s="165" t="s">
        <v>311</v>
      </c>
      <c r="H174" s="162" t="s">
        <v>603</v>
      </c>
      <c r="I174" s="162"/>
    </row>
    <row r="175" spans="1:9" s="1" customFormat="1" ht="104.25" customHeight="1" x14ac:dyDescent="0.3">
      <c r="A175" s="162"/>
      <c r="B175" s="165" t="s">
        <v>312</v>
      </c>
      <c r="C175" s="442" t="s">
        <v>313</v>
      </c>
      <c r="D175" s="433"/>
      <c r="E175" s="451" t="s">
        <v>915</v>
      </c>
      <c r="F175" s="452"/>
      <c r="G175" s="165" t="s">
        <v>314</v>
      </c>
      <c r="H175" s="162" t="s">
        <v>916</v>
      </c>
      <c r="I175" s="162"/>
    </row>
    <row r="176" spans="1:9" s="1" customFormat="1" ht="108" customHeight="1" x14ac:dyDescent="0.3">
      <c r="A176" s="162"/>
      <c r="B176" s="165" t="s">
        <v>315</v>
      </c>
      <c r="C176" s="442" t="s">
        <v>316</v>
      </c>
      <c r="D176" s="433"/>
      <c r="E176" s="434" t="s">
        <v>826</v>
      </c>
      <c r="F176" s="435"/>
      <c r="G176" s="165" t="s">
        <v>317</v>
      </c>
      <c r="H176" s="159" t="s">
        <v>917</v>
      </c>
      <c r="I176" s="162"/>
    </row>
    <row r="177" spans="1:12" ht="26.4" customHeight="1" x14ac:dyDescent="0.3">
      <c r="A177" s="162" t="s">
        <v>785</v>
      </c>
      <c r="B177" s="165" t="s">
        <v>786</v>
      </c>
      <c r="C177" s="226">
        <v>42736</v>
      </c>
      <c r="D177" s="179">
        <v>43100</v>
      </c>
      <c r="E177" s="173" t="s">
        <v>918</v>
      </c>
      <c r="F177" s="174" t="s">
        <v>825</v>
      </c>
      <c r="G177" s="165" t="s">
        <v>919</v>
      </c>
      <c r="H177" s="159" t="s">
        <v>920</v>
      </c>
      <c r="I177" s="162"/>
    </row>
    <row r="178" spans="1:12" ht="39.6" x14ac:dyDescent="0.3">
      <c r="A178" s="162"/>
      <c r="B178" s="165" t="s">
        <v>893</v>
      </c>
      <c r="C178" s="432">
        <v>42887</v>
      </c>
      <c r="D178" s="433"/>
      <c r="E178" s="434" t="s">
        <v>921</v>
      </c>
      <c r="F178" s="435"/>
      <c r="G178" s="165" t="s">
        <v>922</v>
      </c>
      <c r="H178" s="159" t="s">
        <v>923</v>
      </c>
      <c r="I178" s="162"/>
    </row>
    <row r="179" spans="1:12" ht="52.8" x14ac:dyDescent="0.3">
      <c r="A179" s="162"/>
      <c r="B179" s="165" t="s">
        <v>924</v>
      </c>
      <c r="C179" s="432">
        <v>42948</v>
      </c>
      <c r="D179" s="433"/>
      <c r="E179" s="434" t="s">
        <v>868</v>
      </c>
      <c r="F179" s="435"/>
      <c r="G179" s="165" t="s">
        <v>925</v>
      </c>
      <c r="H179" s="159" t="s">
        <v>926</v>
      </c>
      <c r="I179" s="162"/>
    </row>
    <row r="180" spans="1:12" ht="26.4" x14ac:dyDescent="0.3">
      <c r="A180" s="162"/>
      <c r="B180" s="165" t="s">
        <v>927</v>
      </c>
      <c r="C180" s="432">
        <v>42978</v>
      </c>
      <c r="D180" s="433"/>
      <c r="E180" s="434" t="s">
        <v>928</v>
      </c>
      <c r="F180" s="435"/>
      <c r="G180" s="165" t="s">
        <v>929</v>
      </c>
      <c r="H180" s="159" t="s">
        <v>930</v>
      </c>
      <c r="I180" s="162"/>
    </row>
    <row r="181" spans="1:12" ht="72.75" customHeight="1" x14ac:dyDescent="0.3">
      <c r="A181" s="159">
        <v>8</v>
      </c>
      <c r="B181" s="227" t="s">
        <v>324</v>
      </c>
      <c r="C181" s="158">
        <v>2013</v>
      </c>
      <c r="D181" s="158">
        <v>2013</v>
      </c>
      <c r="E181" s="158"/>
      <c r="F181" s="158"/>
      <c r="G181" s="185" t="s">
        <v>819</v>
      </c>
      <c r="H181" s="165" t="s">
        <v>819</v>
      </c>
      <c r="I181" s="162"/>
    </row>
    <row r="182" spans="1:12" ht="277.2" customHeight="1" x14ac:dyDescent="0.3">
      <c r="A182" s="159" t="s">
        <v>325</v>
      </c>
      <c r="B182" s="160" t="s">
        <v>684</v>
      </c>
      <c r="C182" s="158">
        <v>2013</v>
      </c>
      <c r="D182" s="158">
        <v>2013</v>
      </c>
      <c r="E182" s="158"/>
      <c r="F182" s="158"/>
      <c r="G182" s="164" t="s">
        <v>819</v>
      </c>
      <c r="H182" s="165" t="s">
        <v>819</v>
      </c>
      <c r="I182" s="162"/>
    </row>
    <row r="183" spans="1:12" ht="224.4" x14ac:dyDescent="0.3">
      <c r="A183" s="163" t="s">
        <v>34</v>
      </c>
      <c r="B183" s="168" t="s">
        <v>931</v>
      </c>
      <c r="C183" s="159">
        <v>2016</v>
      </c>
      <c r="D183" s="159">
        <v>2020</v>
      </c>
      <c r="E183" s="168"/>
      <c r="F183" s="168"/>
      <c r="G183" s="168"/>
      <c r="H183" s="168" t="s">
        <v>757</v>
      </c>
      <c r="I183" s="168"/>
    </row>
    <row r="184" spans="1:12" ht="141.75" customHeight="1" x14ac:dyDescent="0.3">
      <c r="A184" s="163" t="s">
        <v>326</v>
      </c>
      <c r="B184" s="165" t="s">
        <v>932</v>
      </c>
      <c r="C184" s="158">
        <v>2013</v>
      </c>
      <c r="D184" s="158">
        <v>2019</v>
      </c>
      <c r="E184" s="158">
        <v>2013</v>
      </c>
      <c r="F184" s="158">
        <v>2020</v>
      </c>
      <c r="G184" s="165" t="s">
        <v>327</v>
      </c>
      <c r="H184" s="159" t="s">
        <v>933</v>
      </c>
      <c r="I184" s="158"/>
    </row>
    <row r="185" spans="1:12" ht="81" customHeight="1" x14ac:dyDescent="0.3">
      <c r="A185" s="159" t="s">
        <v>328</v>
      </c>
      <c r="B185" s="165" t="s">
        <v>329</v>
      </c>
      <c r="C185" s="158">
        <v>2013</v>
      </c>
      <c r="D185" s="158">
        <v>2019</v>
      </c>
      <c r="E185" s="158">
        <v>2013</v>
      </c>
      <c r="F185" s="158">
        <v>2016</v>
      </c>
      <c r="G185" s="165" t="s">
        <v>330</v>
      </c>
      <c r="H185" s="155" t="s">
        <v>934</v>
      </c>
      <c r="I185" s="211" t="s">
        <v>883</v>
      </c>
    </row>
    <row r="186" spans="1:12" ht="78" customHeight="1" x14ac:dyDescent="0.3">
      <c r="A186" s="161" t="s">
        <v>331</v>
      </c>
      <c r="B186" s="165" t="s">
        <v>332</v>
      </c>
      <c r="C186" s="177">
        <v>2013</v>
      </c>
      <c r="D186" s="177">
        <v>2013</v>
      </c>
      <c r="E186" s="177">
        <v>2013</v>
      </c>
      <c r="F186" s="177">
        <v>2013</v>
      </c>
      <c r="G186" s="165" t="s">
        <v>819</v>
      </c>
      <c r="H186" s="165" t="s">
        <v>819</v>
      </c>
      <c r="I186" s="162"/>
    </row>
    <row r="187" spans="1:12" ht="66" x14ac:dyDescent="0.3">
      <c r="A187" s="161" t="s">
        <v>334</v>
      </c>
      <c r="B187" s="165" t="s">
        <v>335</v>
      </c>
      <c r="C187" s="177">
        <v>2013</v>
      </c>
      <c r="D187" s="177">
        <v>2017</v>
      </c>
      <c r="E187" s="177">
        <v>2013</v>
      </c>
      <c r="F187" s="177">
        <v>2016</v>
      </c>
      <c r="G187" s="165" t="s">
        <v>748</v>
      </c>
      <c r="H187" s="191" t="s">
        <v>935</v>
      </c>
      <c r="I187" s="159" t="s">
        <v>883</v>
      </c>
    </row>
    <row r="188" spans="1:12" ht="79.95" customHeight="1" x14ac:dyDescent="0.3">
      <c r="A188" s="161" t="s">
        <v>336</v>
      </c>
      <c r="B188" s="165" t="s">
        <v>337</v>
      </c>
      <c r="C188" s="177">
        <v>2013</v>
      </c>
      <c r="D188" s="177">
        <v>2017</v>
      </c>
      <c r="E188" s="177">
        <v>2013</v>
      </c>
      <c r="F188" s="177">
        <v>2016</v>
      </c>
      <c r="G188" s="165" t="s">
        <v>748</v>
      </c>
      <c r="H188" s="166" t="s">
        <v>936</v>
      </c>
      <c r="I188" s="189" t="s">
        <v>883</v>
      </c>
    </row>
    <row r="189" spans="1:12" ht="132.6" customHeight="1" x14ac:dyDescent="0.3">
      <c r="A189" s="161" t="s">
        <v>338</v>
      </c>
      <c r="B189" s="169" t="s">
        <v>266</v>
      </c>
      <c r="C189" s="177">
        <v>2013</v>
      </c>
      <c r="D189" s="177">
        <v>2014</v>
      </c>
      <c r="E189" s="177">
        <v>2015</v>
      </c>
      <c r="F189" s="177">
        <v>2016</v>
      </c>
      <c r="G189" s="165" t="s">
        <v>819</v>
      </c>
      <c r="H189" s="165" t="s">
        <v>819</v>
      </c>
      <c r="I189" s="162"/>
    </row>
    <row r="190" spans="1:12" ht="52.2" customHeight="1" x14ac:dyDescent="0.3">
      <c r="A190" s="161" t="s">
        <v>339</v>
      </c>
      <c r="B190" s="165" t="s">
        <v>340</v>
      </c>
      <c r="C190" s="177">
        <v>2015</v>
      </c>
      <c r="D190" s="177">
        <v>2019</v>
      </c>
      <c r="E190" s="177">
        <v>2015</v>
      </c>
      <c r="F190" s="177">
        <v>2016</v>
      </c>
      <c r="G190" s="165" t="s">
        <v>333</v>
      </c>
      <c r="H190" s="155" t="s">
        <v>937</v>
      </c>
      <c r="I190" s="159" t="s">
        <v>883</v>
      </c>
    </row>
    <row r="191" spans="1:12" ht="61.5" customHeight="1" x14ac:dyDescent="0.3">
      <c r="A191" s="171" t="s">
        <v>592</v>
      </c>
      <c r="B191" s="169" t="s">
        <v>591</v>
      </c>
      <c r="C191" s="177">
        <v>2016</v>
      </c>
      <c r="D191" s="177">
        <v>2017</v>
      </c>
      <c r="E191" s="177">
        <v>2016</v>
      </c>
      <c r="F191" s="177">
        <v>2017</v>
      </c>
      <c r="G191" s="169" t="s">
        <v>751</v>
      </c>
      <c r="H191" s="211" t="s">
        <v>938</v>
      </c>
      <c r="I191" s="159"/>
    </row>
    <row r="192" spans="1:12" s="68" customFormat="1" ht="26.4" customHeight="1" x14ac:dyDescent="0.3">
      <c r="A192" s="463" t="s">
        <v>341</v>
      </c>
      <c r="B192" s="439" t="s">
        <v>939</v>
      </c>
      <c r="C192" s="436">
        <v>2013</v>
      </c>
      <c r="D192" s="436">
        <v>2020</v>
      </c>
      <c r="E192" s="436">
        <v>2013</v>
      </c>
      <c r="F192" s="436">
        <v>2017</v>
      </c>
      <c r="G192" s="460" t="s">
        <v>342</v>
      </c>
      <c r="H192" s="439"/>
      <c r="I192" s="436"/>
      <c r="J192" s="152"/>
      <c r="K192" s="152"/>
      <c r="L192" s="152"/>
    </row>
    <row r="193" spans="1:9" s="1" customFormat="1" ht="408.6" customHeight="1" x14ac:dyDescent="0.3">
      <c r="A193" s="464"/>
      <c r="B193" s="440"/>
      <c r="C193" s="437"/>
      <c r="D193" s="437"/>
      <c r="E193" s="437"/>
      <c r="F193" s="437"/>
      <c r="G193" s="461"/>
      <c r="H193" s="440"/>
      <c r="I193" s="437"/>
    </row>
    <row r="194" spans="1:9" s="1" customFormat="1" x14ac:dyDescent="0.3">
      <c r="A194" s="464"/>
      <c r="B194" s="440"/>
      <c r="C194" s="437"/>
      <c r="D194" s="437"/>
      <c r="E194" s="437"/>
      <c r="F194" s="437"/>
      <c r="G194" s="461"/>
      <c r="H194" s="440"/>
      <c r="I194" s="437"/>
    </row>
    <row r="195" spans="1:9" s="1" customFormat="1" ht="100.5" customHeight="1" x14ac:dyDescent="0.3">
      <c r="A195" s="464"/>
      <c r="B195" s="440"/>
      <c r="C195" s="437"/>
      <c r="D195" s="437"/>
      <c r="E195" s="437"/>
      <c r="F195" s="437"/>
      <c r="G195" s="461"/>
      <c r="H195" s="440"/>
      <c r="I195" s="437"/>
    </row>
    <row r="196" spans="1:9" s="1" customFormat="1" ht="138.75" customHeight="1" x14ac:dyDescent="0.3">
      <c r="A196" s="465"/>
      <c r="B196" s="441"/>
      <c r="C196" s="438"/>
      <c r="D196" s="438"/>
      <c r="E196" s="438"/>
      <c r="F196" s="438"/>
      <c r="G196" s="462"/>
      <c r="H196" s="441"/>
      <c r="I196" s="438"/>
    </row>
    <row r="197" spans="1:9" s="1" customFormat="1" ht="39.6" x14ac:dyDescent="0.3">
      <c r="A197" s="159" t="s">
        <v>345</v>
      </c>
      <c r="B197" s="183" t="s">
        <v>346</v>
      </c>
      <c r="C197" s="158">
        <v>2013</v>
      </c>
      <c r="D197" s="158">
        <v>2020</v>
      </c>
      <c r="E197" s="158">
        <v>2013</v>
      </c>
      <c r="F197" s="158">
        <v>2020</v>
      </c>
      <c r="G197" s="183" t="s">
        <v>347</v>
      </c>
      <c r="H197" s="159" t="s">
        <v>347</v>
      </c>
      <c r="I197" s="158"/>
    </row>
    <row r="198" spans="1:9" s="1" customFormat="1" ht="50.25" customHeight="1" x14ac:dyDescent="0.3">
      <c r="A198" s="159" t="s">
        <v>348</v>
      </c>
      <c r="B198" s="183" t="s">
        <v>349</v>
      </c>
      <c r="C198" s="158">
        <v>2013</v>
      </c>
      <c r="D198" s="158">
        <v>2020</v>
      </c>
      <c r="E198" s="158">
        <v>2013</v>
      </c>
      <c r="F198" s="158">
        <v>2020</v>
      </c>
      <c r="G198" s="183" t="s">
        <v>350</v>
      </c>
      <c r="H198" s="211" t="s">
        <v>940</v>
      </c>
      <c r="I198" s="159" t="s">
        <v>883</v>
      </c>
    </row>
    <row r="199" spans="1:9" s="1" customFormat="1" ht="81" customHeight="1" x14ac:dyDescent="0.3">
      <c r="A199" s="159" t="s">
        <v>351</v>
      </c>
      <c r="B199" s="183" t="s">
        <v>352</v>
      </c>
      <c r="C199" s="158">
        <v>2013</v>
      </c>
      <c r="D199" s="158">
        <v>2020</v>
      </c>
      <c r="E199" s="158">
        <v>2013</v>
      </c>
      <c r="F199" s="158">
        <v>2020</v>
      </c>
      <c r="G199" s="183" t="s">
        <v>353</v>
      </c>
      <c r="H199" s="228" t="s">
        <v>941</v>
      </c>
      <c r="I199" s="159" t="s">
        <v>942</v>
      </c>
    </row>
    <row r="200" spans="1:9" s="1" customFormat="1" ht="39.6" x14ac:dyDescent="0.3">
      <c r="A200" s="159" t="s">
        <v>354</v>
      </c>
      <c r="B200" s="229" t="s">
        <v>355</v>
      </c>
      <c r="C200" s="158">
        <v>2013</v>
      </c>
      <c r="D200" s="158">
        <v>2013</v>
      </c>
      <c r="E200" s="158">
        <v>2013</v>
      </c>
      <c r="F200" s="158">
        <v>2013</v>
      </c>
      <c r="G200" s="183" t="s">
        <v>819</v>
      </c>
      <c r="H200" s="165" t="s">
        <v>819</v>
      </c>
      <c r="I200" s="162"/>
    </row>
    <row r="201" spans="1:9" s="1" customFormat="1" ht="132.75" customHeight="1" x14ac:dyDescent="0.3">
      <c r="A201" s="159" t="s">
        <v>356</v>
      </c>
      <c r="B201" s="183" t="s">
        <v>357</v>
      </c>
      <c r="C201" s="158">
        <v>2013</v>
      </c>
      <c r="D201" s="158">
        <v>2020</v>
      </c>
      <c r="E201" s="158">
        <v>2013</v>
      </c>
      <c r="F201" s="158">
        <v>2020</v>
      </c>
      <c r="G201" s="183" t="s">
        <v>358</v>
      </c>
      <c r="H201" s="159" t="s">
        <v>943</v>
      </c>
      <c r="I201" s="159"/>
    </row>
    <row r="202" spans="1:9" s="1" customFormat="1" ht="66" x14ac:dyDescent="0.3">
      <c r="A202" s="159" t="s">
        <v>359</v>
      </c>
      <c r="B202" s="229" t="s">
        <v>360</v>
      </c>
      <c r="C202" s="158">
        <v>2013</v>
      </c>
      <c r="D202" s="158">
        <v>2013</v>
      </c>
      <c r="E202" s="158">
        <v>2013</v>
      </c>
      <c r="F202" s="158">
        <v>2013</v>
      </c>
      <c r="G202" s="183" t="s">
        <v>819</v>
      </c>
      <c r="H202" s="165" t="s">
        <v>819</v>
      </c>
      <c r="I202" s="162"/>
    </row>
    <row r="203" spans="1:9" s="1" customFormat="1" ht="79.2" x14ac:dyDescent="0.3">
      <c r="A203" s="159" t="s">
        <v>361</v>
      </c>
      <c r="B203" s="183" t="s">
        <v>362</v>
      </c>
      <c r="C203" s="158">
        <v>2013</v>
      </c>
      <c r="D203" s="158">
        <v>2017</v>
      </c>
      <c r="E203" s="158">
        <v>2013</v>
      </c>
      <c r="F203" s="158">
        <v>2017</v>
      </c>
      <c r="G203" s="183" t="s">
        <v>363</v>
      </c>
      <c r="H203" s="183" t="s">
        <v>944</v>
      </c>
      <c r="I203" s="159"/>
    </row>
    <row r="204" spans="1:9" s="1" customFormat="1" ht="26.4" x14ac:dyDescent="0.3">
      <c r="A204" s="159" t="s">
        <v>364</v>
      </c>
      <c r="B204" s="183" t="s">
        <v>365</v>
      </c>
      <c r="C204" s="158">
        <v>2013</v>
      </c>
      <c r="D204" s="158">
        <v>2013</v>
      </c>
      <c r="E204" s="158">
        <v>2013</v>
      </c>
      <c r="F204" s="158">
        <v>2013</v>
      </c>
      <c r="G204" s="165" t="s">
        <v>819</v>
      </c>
      <c r="H204" s="165" t="s">
        <v>819</v>
      </c>
      <c r="I204" s="162"/>
    </row>
    <row r="205" spans="1:9" s="1" customFormat="1" ht="52.8" x14ac:dyDescent="0.3">
      <c r="A205" s="159" t="s">
        <v>367</v>
      </c>
      <c r="B205" s="183" t="s">
        <v>368</v>
      </c>
      <c r="C205" s="158">
        <v>2013</v>
      </c>
      <c r="D205" s="158">
        <v>2013</v>
      </c>
      <c r="E205" s="158">
        <v>2013</v>
      </c>
      <c r="F205" s="158">
        <v>2015</v>
      </c>
      <c r="G205" s="183" t="s">
        <v>945</v>
      </c>
      <c r="H205" s="165" t="s">
        <v>819</v>
      </c>
      <c r="I205" s="199"/>
    </row>
    <row r="206" spans="1:9" s="1" customFormat="1" ht="171.75" customHeight="1" x14ac:dyDescent="0.3">
      <c r="A206" s="159" t="s">
        <v>369</v>
      </c>
      <c r="B206" s="183" t="s">
        <v>370</v>
      </c>
      <c r="C206" s="158">
        <v>2013</v>
      </c>
      <c r="D206" s="158">
        <v>2013</v>
      </c>
      <c r="E206" s="158">
        <v>2013</v>
      </c>
      <c r="F206" s="158">
        <v>2013</v>
      </c>
      <c r="G206" s="183" t="s">
        <v>819</v>
      </c>
      <c r="H206" s="165" t="s">
        <v>819</v>
      </c>
      <c r="I206" s="162"/>
    </row>
    <row r="207" spans="1:9" s="1" customFormat="1" ht="343.2" x14ac:dyDescent="0.3">
      <c r="A207" s="159" t="s">
        <v>372</v>
      </c>
      <c r="B207" s="230" t="s">
        <v>373</v>
      </c>
      <c r="C207" s="158">
        <v>2014</v>
      </c>
      <c r="D207" s="158">
        <v>2019</v>
      </c>
      <c r="E207" s="158">
        <v>2014</v>
      </c>
      <c r="F207" s="158">
        <v>2019</v>
      </c>
      <c r="G207" s="183" t="s">
        <v>749</v>
      </c>
      <c r="H207" s="159" t="s">
        <v>946</v>
      </c>
      <c r="I207" s="211" t="s">
        <v>947</v>
      </c>
    </row>
    <row r="208" spans="1:9" s="1" customFormat="1" ht="79.2" x14ac:dyDescent="0.3">
      <c r="A208" s="159" t="s">
        <v>374</v>
      </c>
      <c r="B208" s="183" t="s">
        <v>375</v>
      </c>
      <c r="C208" s="158">
        <v>2015</v>
      </c>
      <c r="D208" s="158">
        <v>2019</v>
      </c>
      <c r="E208" s="158">
        <v>2015</v>
      </c>
      <c r="F208" s="158">
        <v>2019</v>
      </c>
      <c r="G208" s="183" t="s">
        <v>376</v>
      </c>
      <c r="H208" s="159" t="s">
        <v>948</v>
      </c>
      <c r="I208" s="158"/>
    </row>
    <row r="209" spans="1:9" s="1" customFormat="1" ht="52.8" x14ac:dyDescent="0.3">
      <c r="A209" s="159" t="s">
        <v>377</v>
      </c>
      <c r="B209" s="229" t="s">
        <v>378</v>
      </c>
      <c r="C209" s="158">
        <v>2015</v>
      </c>
      <c r="D209" s="158">
        <v>2016</v>
      </c>
      <c r="E209" s="158">
        <v>2015</v>
      </c>
      <c r="F209" s="158">
        <v>2016</v>
      </c>
      <c r="G209" s="183" t="s">
        <v>819</v>
      </c>
      <c r="H209" s="165" t="s">
        <v>819</v>
      </c>
      <c r="I209" s="159"/>
    </row>
    <row r="210" spans="1:9" s="1" customFormat="1" ht="52.8" x14ac:dyDescent="0.3">
      <c r="A210" s="159" t="s">
        <v>379</v>
      </c>
      <c r="B210" s="229" t="s">
        <v>380</v>
      </c>
      <c r="C210" s="158">
        <v>2015</v>
      </c>
      <c r="D210" s="158">
        <v>2015</v>
      </c>
      <c r="E210" s="158">
        <v>2015</v>
      </c>
      <c r="F210" s="158">
        <v>2015</v>
      </c>
      <c r="G210" s="183" t="s">
        <v>819</v>
      </c>
      <c r="H210" s="165" t="s">
        <v>819</v>
      </c>
      <c r="I210" s="162"/>
    </row>
    <row r="211" spans="1:9" s="1" customFormat="1" ht="52.8" x14ac:dyDescent="0.3">
      <c r="A211" s="159" t="s">
        <v>381</v>
      </c>
      <c r="B211" s="160" t="s">
        <v>382</v>
      </c>
      <c r="C211" s="158">
        <v>2015</v>
      </c>
      <c r="D211" s="158">
        <v>2016</v>
      </c>
      <c r="E211" s="158">
        <v>2015</v>
      </c>
      <c r="F211" s="158">
        <v>2016</v>
      </c>
      <c r="G211" s="183" t="s">
        <v>819</v>
      </c>
      <c r="H211" s="165" t="s">
        <v>819</v>
      </c>
      <c r="I211" s="158"/>
    </row>
    <row r="212" spans="1:9" s="1" customFormat="1" ht="52.8" x14ac:dyDescent="0.3">
      <c r="A212" s="162" t="s">
        <v>593</v>
      </c>
      <c r="B212" s="160" t="s">
        <v>382</v>
      </c>
      <c r="C212" s="158">
        <v>2015</v>
      </c>
      <c r="D212" s="158">
        <v>2016</v>
      </c>
      <c r="E212" s="158">
        <v>2016</v>
      </c>
      <c r="F212" s="158">
        <v>2016</v>
      </c>
      <c r="G212" s="231" t="s">
        <v>819</v>
      </c>
      <c r="H212" s="165" t="s">
        <v>819</v>
      </c>
      <c r="I212" s="189"/>
    </row>
    <row r="213" spans="1:9" s="1" customFormat="1" ht="26.4" x14ac:dyDescent="0.3">
      <c r="A213" s="162" t="s">
        <v>788</v>
      </c>
      <c r="B213" s="160" t="s">
        <v>143</v>
      </c>
      <c r="C213" s="158">
        <v>2016</v>
      </c>
      <c r="D213" s="158">
        <v>2016</v>
      </c>
      <c r="E213" s="158"/>
      <c r="F213" s="158"/>
      <c r="G213" s="231" t="s">
        <v>819</v>
      </c>
      <c r="H213" s="165" t="s">
        <v>819</v>
      </c>
      <c r="I213" s="189"/>
    </row>
    <row r="214" spans="1:9" s="1" customFormat="1" ht="66" x14ac:dyDescent="0.3">
      <c r="A214" s="159" t="s">
        <v>383</v>
      </c>
      <c r="B214" s="160" t="s">
        <v>384</v>
      </c>
      <c r="C214" s="158">
        <v>2015</v>
      </c>
      <c r="D214" s="158">
        <v>2015</v>
      </c>
      <c r="E214" s="158">
        <v>2015</v>
      </c>
      <c r="F214" s="158">
        <v>2015</v>
      </c>
      <c r="G214" s="183" t="s">
        <v>819</v>
      </c>
      <c r="H214" s="165" t="s">
        <v>819</v>
      </c>
      <c r="I214" s="183"/>
    </row>
    <row r="215" spans="1:9" s="1" customFormat="1" ht="250.8" x14ac:dyDescent="0.3">
      <c r="A215" s="162" t="s">
        <v>594</v>
      </c>
      <c r="B215" s="232" t="s">
        <v>595</v>
      </c>
      <c r="C215" s="158">
        <v>2016</v>
      </c>
      <c r="D215" s="158">
        <v>2017</v>
      </c>
      <c r="E215" s="158">
        <v>2016</v>
      </c>
      <c r="F215" s="158">
        <v>2017</v>
      </c>
      <c r="G215" s="165" t="s">
        <v>949</v>
      </c>
      <c r="H215" s="159" t="s">
        <v>1229</v>
      </c>
      <c r="I215" s="159"/>
    </row>
    <row r="216" spans="1:9" s="1" customFormat="1" ht="39.6" x14ac:dyDescent="0.3">
      <c r="A216" s="457" t="s">
        <v>708</v>
      </c>
      <c r="B216" s="439" t="s">
        <v>266</v>
      </c>
      <c r="C216" s="436">
        <v>2016</v>
      </c>
      <c r="D216" s="436">
        <v>2017</v>
      </c>
      <c r="E216" s="436">
        <v>2016</v>
      </c>
      <c r="F216" s="436">
        <v>2017</v>
      </c>
      <c r="G216" s="460" t="s">
        <v>366</v>
      </c>
      <c r="H216" s="159" t="s">
        <v>950</v>
      </c>
      <c r="I216" s="439"/>
    </row>
    <row r="217" spans="1:9" s="1" customFormat="1" ht="26.4" x14ac:dyDescent="0.3">
      <c r="A217" s="458"/>
      <c r="B217" s="440"/>
      <c r="C217" s="437"/>
      <c r="D217" s="437"/>
      <c r="E217" s="437"/>
      <c r="F217" s="437"/>
      <c r="G217" s="461"/>
      <c r="H217" s="168" t="s">
        <v>951</v>
      </c>
      <c r="I217" s="440"/>
    </row>
    <row r="218" spans="1:9" s="1" customFormat="1" ht="39.6" customHeight="1" x14ac:dyDescent="0.3">
      <c r="A218" s="459"/>
      <c r="B218" s="441"/>
      <c r="C218" s="438"/>
      <c r="D218" s="438"/>
      <c r="E218" s="438"/>
      <c r="F218" s="438"/>
      <c r="G218" s="462"/>
      <c r="H218" s="170" t="s">
        <v>952</v>
      </c>
      <c r="I218" s="441"/>
    </row>
    <row r="219" spans="1:9" s="1" customFormat="1" ht="118.8" x14ac:dyDescent="0.3">
      <c r="A219" s="163" t="s">
        <v>385</v>
      </c>
      <c r="B219" s="233" t="s">
        <v>710</v>
      </c>
      <c r="C219" s="158">
        <v>2013</v>
      </c>
      <c r="D219" s="158">
        <v>2020</v>
      </c>
      <c r="E219" s="158">
        <v>2013</v>
      </c>
      <c r="F219" s="158">
        <v>2020</v>
      </c>
      <c r="G219" s="164" t="s">
        <v>752</v>
      </c>
      <c r="H219" s="159"/>
      <c r="I219" s="158"/>
    </row>
    <row r="220" spans="1:9" s="1" customFormat="1" ht="52.8" x14ac:dyDescent="0.3">
      <c r="A220" s="159" t="s">
        <v>386</v>
      </c>
      <c r="B220" s="165" t="s">
        <v>387</v>
      </c>
      <c r="C220" s="158">
        <v>2013</v>
      </c>
      <c r="D220" s="158">
        <v>2013</v>
      </c>
      <c r="E220" s="158">
        <v>2013</v>
      </c>
      <c r="F220" s="158">
        <v>2013</v>
      </c>
      <c r="G220" s="165" t="s">
        <v>819</v>
      </c>
      <c r="H220" s="165" t="s">
        <v>819</v>
      </c>
      <c r="I220" s="162"/>
    </row>
    <row r="221" spans="1:9" s="1" customFormat="1" ht="66" x14ac:dyDescent="0.3">
      <c r="A221" s="159" t="s">
        <v>388</v>
      </c>
      <c r="B221" s="165" t="s">
        <v>389</v>
      </c>
      <c r="C221" s="158">
        <v>2013</v>
      </c>
      <c r="D221" s="158">
        <v>2013</v>
      </c>
      <c r="E221" s="158">
        <v>2013</v>
      </c>
      <c r="F221" s="158">
        <v>2013</v>
      </c>
      <c r="G221" s="165" t="s">
        <v>819</v>
      </c>
      <c r="H221" s="165" t="s">
        <v>819</v>
      </c>
      <c r="I221" s="162"/>
    </row>
    <row r="222" spans="1:9" s="1" customFormat="1" ht="250.8" x14ac:dyDescent="0.3">
      <c r="A222" s="159" t="s">
        <v>390</v>
      </c>
      <c r="B222" s="165" t="s">
        <v>391</v>
      </c>
      <c r="C222" s="158">
        <v>2013</v>
      </c>
      <c r="D222" s="158">
        <v>2020</v>
      </c>
      <c r="E222" s="158">
        <v>2013</v>
      </c>
      <c r="F222" s="158">
        <v>2017</v>
      </c>
      <c r="G222" s="234" t="s">
        <v>953</v>
      </c>
      <c r="H222" s="199" t="s">
        <v>954</v>
      </c>
      <c r="I222" s="158"/>
    </row>
    <row r="223" spans="1:9" s="1" customFormat="1" ht="39.6" x14ac:dyDescent="0.3">
      <c r="A223" s="159" t="s">
        <v>392</v>
      </c>
      <c r="B223" s="165" t="s">
        <v>393</v>
      </c>
      <c r="C223" s="158">
        <v>2014</v>
      </c>
      <c r="D223" s="158">
        <v>2014</v>
      </c>
      <c r="E223" s="158">
        <v>2014</v>
      </c>
      <c r="F223" s="158">
        <v>2014</v>
      </c>
      <c r="G223" s="165" t="s">
        <v>819</v>
      </c>
      <c r="H223" s="165" t="s">
        <v>819</v>
      </c>
      <c r="I223" s="162"/>
    </row>
    <row r="224" spans="1:9" s="1" customFormat="1" ht="132" x14ac:dyDescent="0.3">
      <c r="A224" s="159" t="s">
        <v>394</v>
      </c>
      <c r="B224" s="165" t="s">
        <v>395</v>
      </c>
      <c r="C224" s="158">
        <v>2014</v>
      </c>
      <c r="D224" s="158">
        <v>2014</v>
      </c>
      <c r="E224" s="158">
        <v>2014</v>
      </c>
      <c r="F224" s="158">
        <v>2014</v>
      </c>
      <c r="G224" s="165" t="s">
        <v>819</v>
      </c>
      <c r="H224" s="165" t="s">
        <v>819</v>
      </c>
      <c r="I224" s="162"/>
    </row>
    <row r="225" spans="1:9" ht="79.2" x14ac:dyDescent="0.3">
      <c r="A225" s="235" t="s">
        <v>36</v>
      </c>
      <c r="B225" s="236" t="s">
        <v>789</v>
      </c>
      <c r="C225" s="159">
        <v>2017</v>
      </c>
      <c r="D225" s="159">
        <v>2017</v>
      </c>
      <c r="E225" s="159"/>
      <c r="F225" s="159"/>
      <c r="G225" s="159" t="s">
        <v>955</v>
      </c>
      <c r="H225" s="159" t="s">
        <v>956</v>
      </c>
      <c r="I225" s="159"/>
    </row>
    <row r="226" spans="1:9" ht="66" customHeight="1" x14ac:dyDescent="0.3">
      <c r="A226" s="155" t="s">
        <v>790</v>
      </c>
      <c r="B226" s="168" t="s">
        <v>957</v>
      </c>
      <c r="C226" s="159">
        <v>2017</v>
      </c>
      <c r="D226" s="159">
        <v>2017</v>
      </c>
      <c r="E226" s="159">
        <v>2017</v>
      </c>
      <c r="F226" s="159">
        <v>2017</v>
      </c>
      <c r="G226" s="159" t="s">
        <v>958</v>
      </c>
      <c r="H226" s="211" t="s">
        <v>959</v>
      </c>
      <c r="I226" s="159"/>
    </row>
    <row r="227" spans="1:9" ht="184.8" x14ac:dyDescent="0.3">
      <c r="A227" s="155" t="s">
        <v>792</v>
      </c>
      <c r="B227" s="168" t="s">
        <v>793</v>
      </c>
      <c r="C227" s="159">
        <v>2017</v>
      </c>
      <c r="D227" s="159">
        <v>2017</v>
      </c>
      <c r="E227" s="159">
        <v>2017</v>
      </c>
      <c r="F227" s="159">
        <v>2017</v>
      </c>
      <c r="G227" s="159" t="s">
        <v>958</v>
      </c>
      <c r="H227" s="159" t="s">
        <v>960</v>
      </c>
      <c r="I227" s="211" t="s">
        <v>959</v>
      </c>
    </row>
    <row r="228" spans="1:9" ht="26.4" x14ac:dyDescent="0.3">
      <c r="A228" s="155"/>
      <c r="B228" s="168" t="s">
        <v>961</v>
      </c>
      <c r="C228" s="432">
        <v>42795</v>
      </c>
      <c r="D228" s="433"/>
      <c r="E228" s="451" t="s">
        <v>962</v>
      </c>
      <c r="F228" s="452"/>
      <c r="G228" s="159" t="s">
        <v>963</v>
      </c>
      <c r="H228" s="159" t="s">
        <v>964</v>
      </c>
      <c r="I228" s="159"/>
    </row>
    <row r="229" spans="1:9" ht="52.8" x14ac:dyDescent="0.3">
      <c r="A229" s="155"/>
      <c r="B229" s="168" t="s">
        <v>965</v>
      </c>
      <c r="C229" s="432">
        <v>42826</v>
      </c>
      <c r="D229" s="433"/>
      <c r="E229" s="451" t="s">
        <v>843</v>
      </c>
      <c r="F229" s="452"/>
      <c r="G229" s="168" t="s">
        <v>966</v>
      </c>
      <c r="H229" s="159" t="s">
        <v>967</v>
      </c>
      <c r="I229" s="159"/>
    </row>
    <row r="230" spans="1:9" ht="26.4" x14ac:dyDescent="0.3">
      <c r="A230" s="155"/>
      <c r="B230" s="168" t="s">
        <v>968</v>
      </c>
      <c r="C230" s="432">
        <v>42887</v>
      </c>
      <c r="D230" s="433"/>
      <c r="E230" s="451" t="s">
        <v>848</v>
      </c>
      <c r="F230" s="452"/>
      <c r="G230" s="168" t="s">
        <v>969</v>
      </c>
      <c r="H230" s="159" t="s">
        <v>970</v>
      </c>
      <c r="I230" s="159"/>
    </row>
    <row r="231" spans="1:9" ht="39.6" x14ac:dyDescent="0.3">
      <c r="A231" s="155"/>
      <c r="B231" s="168" t="s">
        <v>971</v>
      </c>
      <c r="C231" s="432">
        <v>42915</v>
      </c>
      <c r="D231" s="433"/>
      <c r="E231" s="451" t="s">
        <v>851</v>
      </c>
      <c r="F231" s="452"/>
      <c r="G231" s="168" t="s">
        <v>925</v>
      </c>
      <c r="H231" s="159" t="s">
        <v>972</v>
      </c>
      <c r="I231" s="159"/>
    </row>
    <row r="232" spans="1:9" ht="26.4" x14ac:dyDescent="0.3">
      <c r="A232" s="155"/>
      <c r="B232" s="168" t="s">
        <v>973</v>
      </c>
      <c r="C232" s="432">
        <v>42923</v>
      </c>
      <c r="D232" s="456"/>
      <c r="E232" s="451" t="s">
        <v>903</v>
      </c>
      <c r="F232" s="452"/>
      <c r="G232" s="168" t="s">
        <v>974</v>
      </c>
      <c r="H232" s="159" t="s">
        <v>975</v>
      </c>
      <c r="I232" s="159"/>
    </row>
    <row r="233" spans="1:9" ht="26.4" x14ac:dyDescent="0.3">
      <c r="A233" s="155"/>
      <c r="B233" s="168" t="s">
        <v>976</v>
      </c>
      <c r="C233" s="432">
        <v>43115</v>
      </c>
      <c r="D233" s="433"/>
      <c r="E233" s="159"/>
      <c r="F233" s="159"/>
      <c r="G233" s="168" t="s">
        <v>977</v>
      </c>
      <c r="H233" s="159" t="s">
        <v>978</v>
      </c>
      <c r="I233" s="159"/>
    </row>
    <row r="234" spans="1:9" ht="198" x14ac:dyDescent="0.3">
      <c r="A234" s="155" t="s">
        <v>796</v>
      </c>
      <c r="B234" s="160" t="s">
        <v>797</v>
      </c>
      <c r="C234" s="226"/>
      <c r="D234" s="225"/>
      <c r="E234" s="159"/>
      <c r="F234" s="159"/>
      <c r="G234" s="159" t="s">
        <v>797</v>
      </c>
      <c r="H234" s="159" t="s">
        <v>979</v>
      </c>
      <c r="I234" s="159" t="s">
        <v>980</v>
      </c>
    </row>
    <row r="235" spans="1:9" ht="53.4" x14ac:dyDescent="0.3">
      <c r="A235" s="155" t="s">
        <v>799</v>
      </c>
      <c r="B235" s="237" t="s">
        <v>981</v>
      </c>
      <c r="C235" s="159">
        <v>2017</v>
      </c>
      <c r="D235" s="159">
        <v>2017</v>
      </c>
      <c r="E235" s="159">
        <v>2017</v>
      </c>
      <c r="F235" s="159">
        <v>2017</v>
      </c>
      <c r="G235" s="159" t="s">
        <v>982</v>
      </c>
      <c r="H235" s="159" t="s">
        <v>983</v>
      </c>
      <c r="I235" s="211" t="s">
        <v>984</v>
      </c>
    </row>
    <row r="236" spans="1:9" ht="184.8" x14ac:dyDescent="0.3">
      <c r="A236" s="238" t="s">
        <v>801</v>
      </c>
      <c r="B236" s="160" t="s">
        <v>802</v>
      </c>
      <c r="C236" s="159">
        <v>2017</v>
      </c>
      <c r="D236" s="159">
        <v>2017</v>
      </c>
      <c r="E236" s="159">
        <v>2017</v>
      </c>
      <c r="F236" s="159">
        <v>2017</v>
      </c>
      <c r="G236" s="159" t="s">
        <v>985</v>
      </c>
      <c r="H236" s="159" t="s">
        <v>986</v>
      </c>
      <c r="I236" s="211" t="s">
        <v>984</v>
      </c>
    </row>
    <row r="237" spans="1:9" ht="26.4" x14ac:dyDescent="0.3">
      <c r="A237" s="239"/>
      <c r="B237" s="168" t="s">
        <v>961</v>
      </c>
      <c r="C237" s="443">
        <v>42795</v>
      </c>
      <c r="D237" s="449"/>
      <c r="E237" s="434" t="s">
        <v>962</v>
      </c>
      <c r="F237" s="435"/>
      <c r="G237" s="168" t="s">
        <v>987</v>
      </c>
      <c r="H237" s="159" t="s">
        <v>988</v>
      </c>
      <c r="I237" s="159"/>
    </row>
    <row r="238" spans="1:9" ht="52.8" x14ac:dyDescent="0.3">
      <c r="A238" s="239"/>
      <c r="B238" s="168" t="s">
        <v>965</v>
      </c>
      <c r="C238" s="443">
        <v>42826</v>
      </c>
      <c r="D238" s="449"/>
      <c r="E238" s="434" t="s">
        <v>843</v>
      </c>
      <c r="F238" s="435"/>
      <c r="G238" s="168" t="s">
        <v>966</v>
      </c>
      <c r="H238" s="159" t="s">
        <v>989</v>
      </c>
      <c r="I238" s="159"/>
    </row>
    <row r="239" spans="1:9" ht="26.4" x14ac:dyDescent="0.3">
      <c r="A239" s="239"/>
      <c r="B239" s="168" t="s">
        <v>968</v>
      </c>
      <c r="C239" s="443">
        <v>42887</v>
      </c>
      <c r="D239" s="449"/>
      <c r="E239" s="434" t="s">
        <v>848</v>
      </c>
      <c r="F239" s="435"/>
      <c r="G239" s="168" t="s">
        <v>990</v>
      </c>
      <c r="H239" s="159" t="s">
        <v>991</v>
      </c>
      <c r="I239" s="158"/>
    </row>
    <row r="240" spans="1:9" ht="39.6" x14ac:dyDescent="0.3">
      <c r="A240" s="239"/>
      <c r="B240" s="168" t="s">
        <v>971</v>
      </c>
      <c r="C240" s="443">
        <v>42917</v>
      </c>
      <c r="D240" s="449"/>
      <c r="E240" s="434" t="s">
        <v>851</v>
      </c>
      <c r="F240" s="435"/>
      <c r="G240" s="168" t="s">
        <v>925</v>
      </c>
      <c r="H240" s="159" t="s">
        <v>992</v>
      </c>
      <c r="I240" s="158"/>
    </row>
    <row r="241" spans="1:9" s="1" customFormat="1" ht="26.4" x14ac:dyDescent="0.3">
      <c r="A241" s="239"/>
      <c r="B241" s="168" t="s">
        <v>973</v>
      </c>
      <c r="C241" s="443">
        <v>42922</v>
      </c>
      <c r="D241" s="449"/>
      <c r="E241" s="434" t="s">
        <v>903</v>
      </c>
      <c r="F241" s="435"/>
      <c r="G241" s="168" t="s">
        <v>974</v>
      </c>
      <c r="H241" s="159" t="s">
        <v>975</v>
      </c>
      <c r="I241" s="158"/>
    </row>
    <row r="242" spans="1:9" s="1" customFormat="1" ht="26.4" x14ac:dyDescent="0.3">
      <c r="A242" s="240"/>
      <c r="B242" s="194" t="s">
        <v>976</v>
      </c>
      <c r="C242" s="454">
        <v>43115</v>
      </c>
      <c r="D242" s="455"/>
      <c r="E242" s="241"/>
      <c r="F242" s="241"/>
      <c r="G242" s="194" t="s">
        <v>993</v>
      </c>
      <c r="H242" s="159" t="s">
        <v>978</v>
      </c>
      <c r="I242" s="241"/>
    </row>
    <row r="243" spans="1:9" s="1" customFormat="1" x14ac:dyDescent="0.3">
      <c r="A243" s="242"/>
      <c r="B243" s="243"/>
      <c r="C243" s="244"/>
      <c r="D243" s="244"/>
      <c r="E243" s="244"/>
      <c r="F243" s="244"/>
      <c r="G243" s="245"/>
      <c r="H243" s="245"/>
      <c r="I243" s="244"/>
    </row>
    <row r="244" spans="1:9" s="1" customFormat="1" x14ac:dyDescent="0.3">
      <c r="A244" s="242"/>
      <c r="B244" s="243"/>
      <c r="C244" s="244"/>
      <c r="D244" s="244"/>
      <c r="E244" s="244"/>
      <c r="F244" s="244"/>
      <c r="G244" s="245"/>
      <c r="H244" s="245"/>
      <c r="I244" s="244"/>
    </row>
    <row r="245" spans="1:9" s="1" customFormat="1" x14ac:dyDescent="0.3">
      <c r="A245" s="242"/>
      <c r="B245" s="243"/>
      <c r="C245" s="244"/>
      <c r="D245" s="244"/>
      <c r="E245" s="244"/>
      <c r="F245" s="244"/>
      <c r="G245" s="245"/>
      <c r="H245" s="245"/>
      <c r="I245" s="244"/>
    </row>
    <row r="246" spans="1:9" s="1" customFormat="1" x14ac:dyDescent="0.3">
      <c r="A246" s="242"/>
      <c r="B246" s="243"/>
      <c r="C246" s="244"/>
      <c r="D246" s="244"/>
      <c r="E246" s="244"/>
      <c r="F246" s="244"/>
      <c r="G246" s="245"/>
      <c r="H246" s="245"/>
      <c r="I246" s="244"/>
    </row>
    <row r="247" spans="1:9" s="1" customFormat="1" x14ac:dyDescent="0.3">
      <c r="A247" s="242"/>
      <c r="B247" s="243"/>
      <c r="C247" s="244"/>
      <c r="D247" s="244"/>
      <c r="E247" s="244"/>
      <c r="F247" s="244"/>
      <c r="G247" s="245"/>
      <c r="H247" s="245"/>
      <c r="I247" s="244"/>
    </row>
    <row r="248" spans="1:9" s="1" customFormat="1" x14ac:dyDescent="0.3">
      <c r="A248" s="242"/>
      <c r="B248" s="243"/>
      <c r="C248" s="244"/>
      <c r="D248" s="244"/>
      <c r="E248" s="244"/>
      <c r="F248" s="244"/>
      <c r="G248" s="245"/>
      <c r="H248" s="245"/>
      <c r="I248" s="244"/>
    </row>
    <row r="249" spans="1:9" s="1" customFormat="1" x14ac:dyDescent="0.3">
      <c r="A249" s="242"/>
      <c r="B249" s="243"/>
      <c r="C249" s="244"/>
      <c r="D249" s="244"/>
      <c r="E249" s="244"/>
      <c r="F249" s="244"/>
      <c r="G249" s="245"/>
      <c r="H249" s="245"/>
      <c r="I249" s="244"/>
    </row>
    <row r="250" spans="1:9" s="1" customFormat="1" x14ac:dyDescent="0.3">
      <c r="A250" s="242"/>
      <c r="B250" s="243"/>
      <c r="C250" s="244"/>
      <c r="D250" s="244"/>
      <c r="E250" s="244"/>
      <c r="F250" s="244"/>
      <c r="G250" s="245"/>
      <c r="H250" s="245"/>
      <c r="I250" s="244"/>
    </row>
    <row r="251" spans="1:9" s="1" customFormat="1" x14ac:dyDescent="0.3">
      <c r="A251" s="242"/>
      <c r="B251" s="243"/>
      <c r="C251" s="244"/>
      <c r="D251" s="244"/>
      <c r="E251" s="244"/>
      <c r="F251" s="244"/>
      <c r="G251" s="245"/>
      <c r="H251" s="245"/>
      <c r="I251" s="244"/>
    </row>
    <row r="252" spans="1:9" s="1" customFormat="1" x14ac:dyDescent="0.3">
      <c r="A252" s="242"/>
      <c r="B252" s="243"/>
      <c r="C252" s="244"/>
      <c r="D252" s="244"/>
      <c r="E252" s="244"/>
      <c r="F252" s="244"/>
      <c r="G252" s="245"/>
      <c r="H252" s="245"/>
      <c r="I252" s="244"/>
    </row>
    <row r="253" spans="1:9" s="1" customFormat="1" x14ac:dyDescent="0.3">
      <c r="A253" s="242"/>
      <c r="B253" s="243"/>
      <c r="C253" s="244"/>
      <c r="D253" s="244"/>
      <c r="E253" s="244"/>
      <c r="F253" s="244"/>
      <c r="G253" s="245"/>
      <c r="H253" s="245"/>
      <c r="I253" s="244"/>
    </row>
    <row r="254" spans="1:9" s="1" customFormat="1" x14ac:dyDescent="0.3">
      <c r="A254" s="242"/>
      <c r="B254" s="243"/>
      <c r="C254" s="244"/>
      <c r="D254" s="244"/>
      <c r="E254" s="244"/>
      <c r="F254" s="244"/>
      <c r="G254" s="245"/>
      <c r="H254" s="245"/>
      <c r="I254" s="244"/>
    </row>
    <row r="255" spans="1:9" s="1" customFormat="1" x14ac:dyDescent="0.3">
      <c r="A255" s="242"/>
      <c r="B255" s="243"/>
      <c r="C255" s="244"/>
      <c r="D255" s="244"/>
      <c r="E255" s="244"/>
      <c r="F255" s="244"/>
      <c r="G255" s="245"/>
      <c r="H255" s="245"/>
      <c r="I255" s="244"/>
    </row>
    <row r="256" spans="1:9" s="1" customFormat="1" x14ac:dyDescent="0.3">
      <c r="A256" s="242"/>
      <c r="B256" s="243"/>
      <c r="C256" s="244"/>
      <c r="D256" s="244"/>
      <c r="E256" s="244"/>
      <c r="F256" s="244"/>
      <c r="G256" s="245"/>
      <c r="H256" s="245"/>
      <c r="I256" s="244"/>
    </row>
    <row r="257" spans="1:9" s="1" customFormat="1" x14ac:dyDescent="0.3">
      <c r="A257" s="242"/>
      <c r="B257" s="243"/>
      <c r="C257" s="244"/>
      <c r="D257" s="244"/>
      <c r="E257" s="244"/>
      <c r="F257" s="244"/>
      <c r="G257" s="245"/>
      <c r="H257" s="245"/>
      <c r="I257" s="244"/>
    </row>
    <row r="258" spans="1:9" s="1" customFormat="1" x14ac:dyDescent="0.3">
      <c r="A258" s="242"/>
      <c r="B258" s="243"/>
      <c r="C258" s="244"/>
      <c r="D258" s="244"/>
      <c r="E258" s="244"/>
      <c r="F258" s="244"/>
      <c r="G258" s="245"/>
      <c r="H258" s="245"/>
      <c r="I258" s="244"/>
    </row>
    <row r="259" spans="1:9" s="1" customFormat="1" x14ac:dyDescent="0.3">
      <c r="A259" s="242"/>
      <c r="B259" s="243"/>
      <c r="C259" s="244"/>
      <c r="D259" s="244"/>
      <c r="E259" s="244"/>
      <c r="F259" s="244"/>
      <c r="G259" s="245"/>
      <c r="H259" s="245"/>
      <c r="I259" s="244"/>
    </row>
    <row r="260" spans="1:9" s="1" customFormat="1" x14ac:dyDescent="0.3">
      <c r="A260" s="242"/>
      <c r="B260" s="243"/>
      <c r="C260" s="244"/>
      <c r="D260" s="244"/>
      <c r="E260" s="244"/>
      <c r="F260" s="244"/>
      <c r="G260" s="245"/>
      <c r="H260" s="245"/>
      <c r="I260" s="244"/>
    </row>
    <row r="261" spans="1:9" s="1" customFormat="1" x14ac:dyDescent="0.3">
      <c r="A261" s="242"/>
      <c r="B261" s="243"/>
      <c r="C261" s="244"/>
      <c r="D261" s="244"/>
      <c r="E261" s="244"/>
      <c r="F261" s="244"/>
      <c r="G261" s="245"/>
      <c r="H261" s="245"/>
      <c r="I261" s="244"/>
    </row>
    <row r="262" spans="1:9" s="1" customFormat="1" x14ac:dyDescent="0.3">
      <c r="A262" s="242"/>
      <c r="B262" s="243"/>
      <c r="C262" s="244"/>
      <c r="D262" s="244"/>
      <c r="E262" s="244"/>
      <c r="F262" s="244"/>
      <c r="G262" s="245"/>
      <c r="H262" s="245"/>
      <c r="I262" s="244"/>
    </row>
    <row r="263" spans="1:9" s="1" customFormat="1" x14ac:dyDescent="0.3">
      <c r="A263" s="242"/>
      <c r="B263" s="243"/>
      <c r="C263" s="244"/>
      <c r="D263" s="244"/>
      <c r="E263" s="244"/>
      <c r="F263" s="244"/>
      <c r="G263" s="245"/>
      <c r="H263" s="245"/>
      <c r="I263" s="244"/>
    </row>
    <row r="264" spans="1:9" s="1" customFormat="1" x14ac:dyDescent="0.3">
      <c r="A264" s="242"/>
      <c r="B264" s="243"/>
      <c r="C264" s="244"/>
      <c r="D264" s="244"/>
      <c r="E264" s="244"/>
      <c r="F264" s="244"/>
      <c r="G264" s="245"/>
      <c r="H264" s="245"/>
      <c r="I264" s="244"/>
    </row>
    <row r="265" spans="1:9" s="1" customFormat="1" x14ac:dyDescent="0.3">
      <c r="A265" s="242"/>
      <c r="B265" s="243"/>
      <c r="C265" s="244"/>
      <c r="D265" s="244"/>
      <c r="E265" s="244"/>
      <c r="F265" s="244"/>
      <c r="G265" s="245"/>
      <c r="H265" s="245"/>
      <c r="I265" s="244"/>
    </row>
    <row r="266" spans="1:9" s="1" customFormat="1" x14ac:dyDescent="0.3">
      <c r="A266" s="242"/>
      <c r="B266" s="243"/>
      <c r="C266" s="244"/>
      <c r="D266" s="244"/>
      <c r="E266" s="244"/>
      <c r="F266" s="244"/>
      <c r="G266" s="245"/>
      <c r="H266" s="245"/>
      <c r="I266" s="244"/>
    </row>
    <row r="267" spans="1:9" s="1" customFormat="1" x14ac:dyDescent="0.3">
      <c r="A267" s="242"/>
      <c r="B267" s="243"/>
      <c r="C267" s="244"/>
      <c r="D267" s="244"/>
      <c r="E267" s="244"/>
      <c r="F267" s="244"/>
      <c r="G267" s="245"/>
      <c r="H267" s="245"/>
      <c r="I267" s="244"/>
    </row>
    <row r="268" spans="1:9" s="1" customFormat="1" x14ac:dyDescent="0.3">
      <c r="A268" s="242"/>
      <c r="B268" s="243"/>
      <c r="C268" s="244"/>
      <c r="D268" s="244"/>
      <c r="E268" s="244"/>
      <c r="F268" s="244"/>
      <c r="G268" s="245"/>
      <c r="H268" s="245"/>
      <c r="I268" s="244"/>
    </row>
    <row r="269" spans="1:9" s="1" customFormat="1" x14ac:dyDescent="0.3">
      <c r="A269" s="242"/>
      <c r="B269" s="243"/>
      <c r="C269" s="244"/>
      <c r="D269" s="244"/>
      <c r="E269" s="244"/>
      <c r="F269" s="244"/>
      <c r="G269" s="245"/>
      <c r="H269" s="245"/>
      <c r="I269" s="244"/>
    </row>
    <row r="270" spans="1:9" s="1" customFormat="1" x14ac:dyDescent="0.3">
      <c r="A270" s="242"/>
      <c r="B270" s="243"/>
      <c r="C270" s="244"/>
      <c r="D270" s="244"/>
      <c r="E270" s="244"/>
      <c r="F270" s="244"/>
      <c r="G270" s="245"/>
      <c r="H270" s="245"/>
      <c r="I270" s="244"/>
    </row>
    <row r="271" spans="1:9" s="1" customFormat="1" x14ac:dyDescent="0.3">
      <c r="A271" s="242"/>
      <c r="B271" s="243"/>
      <c r="C271" s="244"/>
      <c r="D271" s="244"/>
      <c r="E271" s="244"/>
      <c r="F271" s="244"/>
      <c r="G271" s="245"/>
      <c r="H271" s="245"/>
      <c r="I271" s="244"/>
    </row>
    <row r="272" spans="1:9" s="1" customFormat="1" x14ac:dyDescent="0.3">
      <c r="A272" s="242"/>
      <c r="B272" s="243"/>
      <c r="C272" s="244"/>
      <c r="D272" s="244"/>
      <c r="E272" s="244"/>
      <c r="F272" s="244"/>
      <c r="G272" s="245"/>
      <c r="H272" s="245"/>
      <c r="I272" s="244"/>
    </row>
    <row r="273" spans="1:9" s="1" customFormat="1" x14ac:dyDescent="0.3">
      <c r="A273" s="242"/>
      <c r="B273" s="243"/>
      <c r="C273" s="244"/>
      <c r="D273" s="244"/>
      <c r="E273" s="244"/>
      <c r="F273" s="244"/>
      <c r="G273" s="245"/>
      <c r="H273" s="245"/>
      <c r="I273" s="244"/>
    </row>
    <row r="274" spans="1:9" s="1" customFormat="1" x14ac:dyDescent="0.3">
      <c r="A274" s="242"/>
      <c r="B274" s="243"/>
      <c r="C274" s="244"/>
      <c r="D274" s="244"/>
      <c r="E274" s="244"/>
      <c r="F274" s="244"/>
      <c r="G274" s="245"/>
      <c r="H274" s="245"/>
      <c r="I274" s="244"/>
    </row>
    <row r="275" spans="1:9" s="1" customFormat="1" x14ac:dyDescent="0.3">
      <c r="A275" s="242"/>
      <c r="B275" s="243"/>
      <c r="C275" s="244"/>
      <c r="D275" s="244"/>
      <c r="E275" s="244"/>
      <c r="F275" s="244"/>
      <c r="G275" s="245"/>
      <c r="H275" s="245"/>
      <c r="I275" s="244"/>
    </row>
    <row r="276" spans="1:9" s="1" customFormat="1" x14ac:dyDescent="0.3">
      <c r="A276" s="242"/>
      <c r="B276" s="243"/>
      <c r="C276" s="244"/>
      <c r="D276" s="244"/>
      <c r="E276" s="244"/>
      <c r="F276" s="244"/>
      <c r="G276" s="245"/>
      <c r="H276" s="245"/>
      <c r="I276" s="244"/>
    </row>
  </sheetData>
  <mergeCells count="237">
    <mergeCell ref="C172:D172"/>
    <mergeCell ref="E172:F172"/>
    <mergeCell ref="C173:D173"/>
    <mergeCell ref="E173:F173"/>
    <mergeCell ref="C174:D174"/>
    <mergeCell ref="E174:F174"/>
    <mergeCell ref="C175:D175"/>
    <mergeCell ref="E175:F175"/>
    <mergeCell ref="C176:D176"/>
    <mergeCell ref="E176:F176"/>
    <mergeCell ref="E116:E118"/>
    <mergeCell ref="F116:F118"/>
    <mergeCell ref="A91:A94"/>
    <mergeCell ref="B91:B94"/>
    <mergeCell ref="C91:C94"/>
    <mergeCell ref="D91:D94"/>
    <mergeCell ref="E91:E94"/>
    <mergeCell ref="F91:F94"/>
    <mergeCell ref="G91:G94"/>
    <mergeCell ref="I91:I94"/>
    <mergeCell ref="C80:D80"/>
    <mergeCell ref="E80:F80"/>
    <mergeCell ref="C81:D81"/>
    <mergeCell ref="E81:F81"/>
    <mergeCell ref="C82:D82"/>
    <mergeCell ref="E82:F82"/>
    <mergeCell ref="C83:D83"/>
    <mergeCell ref="E83:F83"/>
    <mergeCell ref="C84:D84"/>
    <mergeCell ref="E84:F84"/>
    <mergeCell ref="H91:H94"/>
    <mergeCell ref="B2:H5"/>
    <mergeCell ref="B6:H6"/>
    <mergeCell ref="B7:H7"/>
    <mergeCell ref="C9:D9"/>
    <mergeCell ref="E9:F9"/>
    <mergeCell ref="G9:H9"/>
    <mergeCell ref="I9:I10"/>
    <mergeCell ref="A12:A13"/>
    <mergeCell ref="B12:B13"/>
    <mergeCell ref="D12:D13"/>
    <mergeCell ref="E12:E13"/>
    <mergeCell ref="F12:F13"/>
    <mergeCell ref="G12:G13"/>
    <mergeCell ref="H12:H13"/>
    <mergeCell ref="I12:I13"/>
    <mergeCell ref="C12:C13"/>
    <mergeCell ref="H21:H22"/>
    <mergeCell ref="I21:I22"/>
    <mergeCell ref="C33:D33"/>
    <mergeCell ref="E33:F33"/>
    <mergeCell ref="C35:D35"/>
    <mergeCell ref="C36:D36"/>
    <mergeCell ref="C38:D38"/>
    <mergeCell ref="A9:A10"/>
    <mergeCell ref="B9:B10"/>
    <mergeCell ref="I14:I15"/>
    <mergeCell ref="A14:A15"/>
    <mergeCell ref="B14:B15"/>
    <mergeCell ref="D14:D15"/>
    <mergeCell ref="E14:E15"/>
    <mergeCell ref="F14:F15"/>
    <mergeCell ref="G14:G15"/>
    <mergeCell ref="H14:H15"/>
    <mergeCell ref="C14:C15"/>
    <mergeCell ref="A21:A22"/>
    <mergeCell ref="B21:B22"/>
    <mergeCell ref="D21:D22"/>
    <mergeCell ref="E21:E22"/>
    <mergeCell ref="F21:F22"/>
    <mergeCell ref="G21:G22"/>
    <mergeCell ref="H54:H55"/>
    <mergeCell ref="I54:I55"/>
    <mergeCell ref="C60:D60"/>
    <mergeCell ref="E60:F60"/>
    <mergeCell ref="C61:D61"/>
    <mergeCell ref="E61:F61"/>
    <mergeCell ref="A43:A44"/>
    <mergeCell ref="B43:B44"/>
    <mergeCell ref="D43:D44"/>
    <mergeCell ref="E43:E44"/>
    <mergeCell ref="F43:F44"/>
    <mergeCell ref="G43:G44"/>
    <mergeCell ref="H43:H44"/>
    <mergeCell ref="I43:I44"/>
    <mergeCell ref="A54:A55"/>
    <mergeCell ref="B54:B55"/>
    <mergeCell ref="D54:D55"/>
    <mergeCell ref="E54:E55"/>
    <mergeCell ref="F54:F55"/>
    <mergeCell ref="G54:G55"/>
    <mergeCell ref="A65:A67"/>
    <mergeCell ref="B65:B67"/>
    <mergeCell ref="C65:C66"/>
    <mergeCell ref="D65:D66"/>
    <mergeCell ref="E65:E66"/>
    <mergeCell ref="F65:F66"/>
    <mergeCell ref="G65:G66"/>
    <mergeCell ref="H65:H66"/>
    <mergeCell ref="I65:I66"/>
    <mergeCell ref="H98:H104"/>
    <mergeCell ref="I98:I104"/>
    <mergeCell ref="A114:A115"/>
    <mergeCell ref="B114:B115"/>
    <mergeCell ref="C114:C115"/>
    <mergeCell ref="D114:D115"/>
    <mergeCell ref="E114:E115"/>
    <mergeCell ref="F114:F115"/>
    <mergeCell ref="G114:G115"/>
    <mergeCell ref="H114:H115"/>
    <mergeCell ref="I114:I115"/>
    <mergeCell ref="C107:D107"/>
    <mergeCell ref="E107:F107"/>
    <mergeCell ref="C108:D108"/>
    <mergeCell ref="E108:F108"/>
    <mergeCell ref="A98:A104"/>
    <mergeCell ref="B98:B104"/>
    <mergeCell ref="C98:C104"/>
    <mergeCell ref="D98:D104"/>
    <mergeCell ref="E98:E104"/>
    <mergeCell ref="F98:F104"/>
    <mergeCell ref="G98:G104"/>
    <mergeCell ref="I139:I141"/>
    <mergeCell ref="H139:H141"/>
    <mergeCell ref="C147:D147"/>
    <mergeCell ref="A139:A141"/>
    <mergeCell ref="B139:B141"/>
    <mergeCell ref="D139:D141"/>
    <mergeCell ref="E139:E141"/>
    <mergeCell ref="F139:F141"/>
    <mergeCell ref="G116:G118"/>
    <mergeCell ref="H116:H118"/>
    <mergeCell ref="A127:A129"/>
    <mergeCell ref="B127:B129"/>
    <mergeCell ref="D127:D129"/>
    <mergeCell ref="E127:E129"/>
    <mergeCell ref="F127:F129"/>
    <mergeCell ref="G127:G129"/>
    <mergeCell ref="H127:H129"/>
    <mergeCell ref="I127:I129"/>
    <mergeCell ref="I116:I119"/>
    <mergeCell ref="C127:C129"/>
    <mergeCell ref="A116:A118"/>
    <mergeCell ref="B116:B118"/>
    <mergeCell ref="C116:C118"/>
    <mergeCell ref="D116:D118"/>
    <mergeCell ref="A216:A218"/>
    <mergeCell ref="B216:B218"/>
    <mergeCell ref="D216:D218"/>
    <mergeCell ref="E216:E218"/>
    <mergeCell ref="F216:F218"/>
    <mergeCell ref="G216:G218"/>
    <mergeCell ref="A192:A196"/>
    <mergeCell ref="B192:B196"/>
    <mergeCell ref="D192:D196"/>
    <mergeCell ref="E192:E196"/>
    <mergeCell ref="F192:F196"/>
    <mergeCell ref="G192:G196"/>
    <mergeCell ref="C241:D241"/>
    <mergeCell ref="E241:F241"/>
    <mergeCell ref="C242:D242"/>
    <mergeCell ref="C228:D228"/>
    <mergeCell ref="E228:F228"/>
    <mergeCell ref="C229:D229"/>
    <mergeCell ref="E229:F229"/>
    <mergeCell ref="C230:D230"/>
    <mergeCell ref="E230:F230"/>
    <mergeCell ref="C231:D231"/>
    <mergeCell ref="E231:F231"/>
    <mergeCell ref="C232:D232"/>
    <mergeCell ref="E232:F232"/>
    <mergeCell ref="C233:D233"/>
    <mergeCell ref="C237:D237"/>
    <mergeCell ref="E237:F237"/>
    <mergeCell ref="C238:D238"/>
    <mergeCell ref="E238:F238"/>
    <mergeCell ref="C239:D239"/>
    <mergeCell ref="E239:F239"/>
    <mergeCell ref="C240:D240"/>
    <mergeCell ref="E240:F240"/>
    <mergeCell ref="C17:D17"/>
    <mergeCell ref="C18:D18"/>
    <mergeCell ref="C21:C22"/>
    <mergeCell ref="C29:D29"/>
    <mergeCell ref="E29:F29"/>
    <mergeCell ref="C30:D30"/>
    <mergeCell ref="E30:F30"/>
    <mergeCell ref="C32:D32"/>
    <mergeCell ref="E32:F32"/>
    <mergeCell ref="C39:D39"/>
    <mergeCell ref="C41:D41"/>
    <mergeCell ref="E41:F41"/>
    <mergeCell ref="C42:D42"/>
    <mergeCell ref="E42:F42"/>
    <mergeCell ref="C43:C44"/>
    <mergeCell ref="C54:C55"/>
    <mergeCell ref="C59:D59"/>
    <mergeCell ref="E59:F59"/>
    <mergeCell ref="C134:D134"/>
    <mergeCell ref="E134:F134"/>
    <mergeCell ref="C135:D135"/>
    <mergeCell ref="E135:F135"/>
    <mergeCell ref="C136:D136"/>
    <mergeCell ref="E136:F136"/>
    <mergeCell ref="C138:D138"/>
    <mergeCell ref="E138:F138"/>
    <mergeCell ref="C139:C141"/>
    <mergeCell ref="E147:F147"/>
    <mergeCell ref="C148:D148"/>
    <mergeCell ref="E148:F148"/>
    <mergeCell ref="C153:D153"/>
    <mergeCell ref="E153:F153"/>
    <mergeCell ref="C154:D154"/>
    <mergeCell ref="C161:D161"/>
    <mergeCell ref="E161:F161"/>
    <mergeCell ref="C162:D162"/>
    <mergeCell ref="E162:F162"/>
    <mergeCell ref="C163:D163"/>
    <mergeCell ref="E163:F163"/>
    <mergeCell ref="C164:D164"/>
    <mergeCell ref="E164:F164"/>
    <mergeCell ref="C165:D165"/>
    <mergeCell ref="E165:F165"/>
    <mergeCell ref="C166:D166"/>
    <mergeCell ref="C171:D171"/>
    <mergeCell ref="E171:F171"/>
    <mergeCell ref="C178:D178"/>
    <mergeCell ref="E178:F178"/>
    <mergeCell ref="C179:D179"/>
    <mergeCell ref="E179:F179"/>
    <mergeCell ref="C180:D180"/>
    <mergeCell ref="E180:F180"/>
    <mergeCell ref="C192:C196"/>
    <mergeCell ref="C216:C218"/>
    <mergeCell ref="I216:I218"/>
    <mergeCell ref="I192:I196"/>
    <mergeCell ref="H192:H196"/>
  </mergeCells>
  <hyperlinks>
    <hyperlink ref="G206" r:id="rId1" display="consultantplus://offline/ref=19F2DF9AD249979D7BF7199D6BE701B8EA86A362AFEC135D23574710B6EAE5A675C83A9B702B69D079X5F"/>
  </hyperlinks>
  <pageMargins left="0.70866141732283472" right="0.70866141732283472" top="0.74803149606299213" bottom="0.74803149606299213" header="0.31496062992125984" footer="0.31496062992125984"/>
  <pageSetup paperSize="9" scale="6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48"/>
  <sheetViews>
    <sheetView topLeftCell="A73" zoomScale="84" zoomScaleNormal="84" workbookViewId="0">
      <selection sqref="A1:XFD1048576"/>
    </sheetView>
  </sheetViews>
  <sheetFormatPr defaultColWidth="9.109375" defaultRowHeight="14.4" x14ac:dyDescent="0.3"/>
  <cols>
    <col min="1" max="1" width="9.5546875" style="151" customWidth="1"/>
    <col min="2" max="2" width="46" style="246" customWidth="1"/>
    <col min="3" max="3" width="26.88671875" style="246" customWidth="1"/>
    <col min="4" max="4" width="6.33203125" style="151" customWidth="1"/>
    <col min="5" max="5" width="8.44140625" style="151" customWidth="1"/>
    <col min="6" max="6" width="12.5546875" style="151" customWidth="1"/>
    <col min="7" max="7" width="5" style="151" customWidth="1"/>
    <col min="8" max="8" width="19.88671875" style="151" customWidth="1"/>
    <col min="9" max="9" width="19" style="151" customWidth="1"/>
    <col min="10" max="10" width="23.109375" style="251" customWidth="1"/>
    <col min="11" max="11" width="10" style="151" bestFit="1" customWidth="1"/>
    <col min="12" max="12" width="11.33203125" style="151" bestFit="1" customWidth="1"/>
    <col min="13" max="14" width="10" style="151" bestFit="1" customWidth="1"/>
    <col min="15" max="256" width="9.109375" style="1"/>
    <col min="257" max="257" width="9.5546875" style="1" customWidth="1"/>
    <col min="258" max="258" width="46" style="1" customWidth="1"/>
    <col min="259" max="259" width="26.88671875" style="1" customWidth="1"/>
    <col min="260" max="260" width="6.33203125" style="1" customWidth="1"/>
    <col min="261" max="261" width="8.44140625" style="1" customWidth="1"/>
    <col min="262" max="262" width="12.5546875" style="1" customWidth="1"/>
    <col min="263" max="263" width="5" style="1" customWidth="1"/>
    <col min="264" max="264" width="19.88671875" style="1" customWidth="1"/>
    <col min="265" max="265" width="19" style="1" customWidth="1"/>
    <col min="266" max="266" width="23.109375" style="1" customWidth="1"/>
    <col min="267" max="267" width="10" style="1" bestFit="1" customWidth="1"/>
    <col min="268" max="268" width="11.33203125" style="1" bestFit="1" customWidth="1"/>
    <col min="269" max="270" width="10" style="1" bestFit="1" customWidth="1"/>
    <col min="271" max="512" width="9.109375" style="1"/>
    <col min="513" max="513" width="9.5546875" style="1" customWidth="1"/>
    <col min="514" max="514" width="46" style="1" customWidth="1"/>
    <col min="515" max="515" width="26.88671875" style="1" customWidth="1"/>
    <col min="516" max="516" width="6.33203125" style="1" customWidth="1"/>
    <col min="517" max="517" width="8.44140625" style="1" customWidth="1"/>
    <col min="518" max="518" width="12.5546875" style="1" customWidth="1"/>
    <col min="519" max="519" width="5" style="1" customWidth="1"/>
    <col min="520" max="520" width="19.88671875" style="1" customWidth="1"/>
    <col min="521" max="521" width="19" style="1" customWidth="1"/>
    <col min="522" max="522" width="23.109375" style="1" customWidth="1"/>
    <col min="523" max="523" width="10" style="1" bestFit="1" customWidth="1"/>
    <col min="524" max="524" width="11.33203125" style="1" bestFit="1" customWidth="1"/>
    <col min="525" max="526" width="10" style="1" bestFit="1" customWidth="1"/>
    <col min="527" max="768" width="9.109375" style="1"/>
    <col min="769" max="769" width="9.5546875" style="1" customWidth="1"/>
    <col min="770" max="770" width="46" style="1" customWidth="1"/>
    <col min="771" max="771" width="26.88671875" style="1" customWidth="1"/>
    <col min="772" max="772" width="6.33203125" style="1" customWidth="1"/>
    <col min="773" max="773" width="8.44140625" style="1" customWidth="1"/>
    <col min="774" max="774" width="12.5546875" style="1" customWidth="1"/>
    <col min="775" max="775" width="5" style="1" customWidth="1"/>
    <col min="776" max="776" width="19.88671875" style="1" customWidth="1"/>
    <col min="777" max="777" width="19" style="1" customWidth="1"/>
    <col min="778" max="778" width="23.109375" style="1" customWidth="1"/>
    <col min="779" max="779" width="10" style="1" bestFit="1" customWidth="1"/>
    <col min="780" max="780" width="11.33203125" style="1" bestFit="1" customWidth="1"/>
    <col min="781" max="782" width="10" style="1" bestFit="1" customWidth="1"/>
    <col min="783" max="1024" width="9.109375" style="1"/>
    <col min="1025" max="1025" width="9.5546875" style="1" customWidth="1"/>
    <col min="1026" max="1026" width="46" style="1" customWidth="1"/>
    <col min="1027" max="1027" width="26.88671875" style="1" customWidth="1"/>
    <col min="1028" max="1028" width="6.33203125" style="1" customWidth="1"/>
    <col min="1029" max="1029" width="8.44140625" style="1" customWidth="1"/>
    <col min="1030" max="1030" width="12.5546875" style="1" customWidth="1"/>
    <col min="1031" max="1031" width="5" style="1" customWidth="1"/>
    <col min="1032" max="1032" width="19.88671875" style="1" customWidth="1"/>
    <col min="1033" max="1033" width="19" style="1" customWidth="1"/>
    <col min="1034" max="1034" width="23.109375" style="1" customWidth="1"/>
    <col min="1035" max="1035" width="10" style="1" bestFit="1" customWidth="1"/>
    <col min="1036" max="1036" width="11.33203125" style="1" bestFit="1" customWidth="1"/>
    <col min="1037" max="1038" width="10" style="1" bestFit="1" customWidth="1"/>
    <col min="1039" max="1280" width="9.109375" style="1"/>
    <col min="1281" max="1281" width="9.5546875" style="1" customWidth="1"/>
    <col min="1282" max="1282" width="46" style="1" customWidth="1"/>
    <col min="1283" max="1283" width="26.88671875" style="1" customWidth="1"/>
    <col min="1284" max="1284" width="6.33203125" style="1" customWidth="1"/>
    <col min="1285" max="1285" width="8.44140625" style="1" customWidth="1"/>
    <col min="1286" max="1286" width="12.5546875" style="1" customWidth="1"/>
    <col min="1287" max="1287" width="5" style="1" customWidth="1"/>
    <col min="1288" max="1288" width="19.88671875" style="1" customWidth="1"/>
    <col min="1289" max="1289" width="19" style="1" customWidth="1"/>
    <col min="1290" max="1290" width="23.109375" style="1" customWidth="1"/>
    <col min="1291" max="1291" width="10" style="1" bestFit="1" customWidth="1"/>
    <col min="1292" max="1292" width="11.33203125" style="1" bestFit="1" customWidth="1"/>
    <col min="1293" max="1294" width="10" style="1" bestFit="1" customWidth="1"/>
    <col min="1295" max="1536" width="9.109375" style="1"/>
    <col min="1537" max="1537" width="9.5546875" style="1" customWidth="1"/>
    <col min="1538" max="1538" width="46" style="1" customWidth="1"/>
    <col min="1539" max="1539" width="26.88671875" style="1" customWidth="1"/>
    <col min="1540" max="1540" width="6.33203125" style="1" customWidth="1"/>
    <col min="1541" max="1541" width="8.44140625" style="1" customWidth="1"/>
    <col min="1542" max="1542" width="12.5546875" style="1" customWidth="1"/>
    <col min="1543" max="1543" width="5" style="1" customWidth="1"/>
    <col min="1544" max="1544" width="19.88671875" style="1" customWidth="1"/>
    <col min="1545" max="1545" width="19" style="1" customWidth="1"/>
    <col min="1546" max="1546" width="23.109375" style="1" customWidth="1"/>
    <col min="1547" max="1547" width="10" style="1" bestFit="1" customWidth="1"/>
    <col min="1548" max="1548" width="11.33203125" style="1" bestFit="1" customWidth="1"/>
    <col min="1549" max="1550" width="10" style="1" bestFit="1" customWidth="1"/>
    <col min="1551" max="1792" width="9.109375" style="1"/>
    <col min="1793" max="1793" width="9.5546875" style="1" customWidth="1"/>
    <col min="1794" max="1794" width="46" style="1" customWidth="1"/>
    <col min="1795" max="1795" width="26.88671875" style="1" customWidth="1"/>
    <col min="1796" max="1796" width="6.33203125" style="1" customWidth="1"/>
    <col min="1797" max="1797" width="8.44140625" style="1" customWidth="1"/>
    <col min="1798" max="1798" width="12.5546875" style="1" customWidth="1"/>
    <col min="1799" max="1799" width="5" style="1" customWidth="1"/>
    <col min="1800" max="1800" width="19.88671875" style="1" customWidth="1"/>
    <col min="1801" max="1801" width="19" style="1" customWidth="1"/>
    <col min="1802" max="1802" width="23.109375" style="1" customWidth="1"/>
    <col min="1803" max="1803" width="10" style="1" bestFit="1" customWidth="1"/>
    <col min="1804" max="1804" width="11.33203125" style="1" bestFit="1" customWidth="1"/>
    <col min="1805" max="1806" width="10" style="1" bestFit="1" customWidth="1"/>
    <col min="1807" max="2048" width="9.109375" style="1"/>
    <col min="2049" max="2049" width="9.5546875" style="1" customWidth="1"/>
    <col min="2050" max="2050" width="46" style="1" customWidth="1"/>
    <col min="2051" max="2051" width="26.88671875" style="1" customWidth="1"/>
    <col min="2052" max="2052" width="6.33203125" style="1" customWidth="1"/>
    <col min="2053" max="2053" width="8.44140625" style="1" customWidth="1"/>
    <col min="2054" max="2054" width="12.5546875" style="1" customWidth="1"/>
    <col min="2055" max="2055" width="5" style="1" customWidth="1"/>
    <col min="2056" max="2056" width="19.88671875" style="1" customWidth="1"/>
    <col min="2057" max="2057" width="19" style="1" customWidth="1"/>
    <col min="2058" max="2058" width="23.109375" style="1" customWidth="1"/>
    <col min="2059" max="2059" width="10" style="1" bestFit="1" customWidth="1"/>
    <col min="2060" max="2060" width="11.33203125" style="1" bestFit="1" customWidth="1"/>
    <col min="2061" max="2062" width="10" style="1" bestFit="1" customWidth="1"/>
    <col min="2063" max="2304" width="9.109375" style="1"/>
    <col min="2305" max="2305" width="9.5546875" style="1" customWidth="1"/>
    <col min="2306" max="2306" width="46" style="1" customWidth="1"/>
    <col min="2307" max="2307" width="26.88671875" style="1" customWidth="1"/>
    <col min="2308" max="2308" width="6.33203125" style="1" customWidth="1"/>
    <col min="2309" max="2309" width="8.44140625" style="1" customWidth="1"/>
    <col min="2310" max="2310" width="12.5546875" style="1" customWidth="1"/>
    <col min="2311" max="2311" width="5" style="1" customWidth="1"/>
    <col min="2312" max="2312" width="19.88671875" style="1" customWidth="1"/>
    <col min="2313" max="2313" width="19" style="1" customWidth="1"/>
    <col min="2314" max="2314" width="23.109375" style="1" customWidth="1"/>
    <col min="2315" max="2315" width="10" style="1" bestFit="1" customWidth="1"/>
    <col min="2316" max="2316" width="11.33203125" style="1" bestFit="1" customWidth="1"/>
    <col min="2317" max="2318" width="10" style="1" bestFit="1" customWidth="1"/>
    <col min="2319" max="2560" width="9.109375" style="1"/>
    <col min="2561" max="2561" width="9.5546875" style="1" customWidth="1"/>
    <col min="2562" max="2562" width="46" style="1" customWidth="1"/>
    <col min="2563" max="2563" width="26.88671875" style="1" customWidth="1"/>
    <col min="2564" max="2564" width="6.33203125" style="1" customWidth="1"/>
    <col min="2565" max="2565" width="8.44140625" style="1" customWidth="1"/>
    <col min="2566" max="2566" width="12.5546875" style="1" customWidth="1"/>
    <col min="2567" max="2567" width="5" style="1" customWidth="1"/>
    <col min="2568" max="2568" width="19.88671875" style="1" customWidth="1"/>
    <col min="2569" max="2569" width="19" style="1" customWidth="1"/>
    <col min="2570" max="2570" width="23.109375" style="1" customWidth="1"/>
    <col min="2571" max="2571" width="10" style="1" bestFit="1" customWidth="1"/>
    <col min="2572" max="2572" width="11.33203125" style="1" bestFit="1" customWidth="1"/>
    <col min="2573" max="2574" width="10" style="1" bestFit="1" customWidth="1"/>
    <col min="2575" max="2816" width="9.109375" style="1"/>
    <col min="2817" max="2817" width="9.5546875" style="1" customWidth="1"/>
    <col min="2818" max="2818" width="46" style="1" customWidth="1"/>
    <col min="2819" max="2819" width="26.88671875" style="1" customWidth="1"/>
    <col min="2820" max="2820" width="6.33203125" style="1" customWidth="1"/>
    <col min="2821" max="2821" width="8.44140625" style="1" customWidth="1"/>
    <col min="2822" max="2822" width="12.5546875" style="1" customWidth="1"/>
    <col min="2823" max="2823" width="5" style="1" customWidth="1"/>
    <col min="2824" max="2824" width="19.88671875" style="1" customWidth="1"/>
    <col min="2825" max="2825" width="19" style="1" customWidth="1"/>
    <col min="2826" max="2826" width="23.109375" style="1" customWidth="1"/>
    <col min="2827" max="2827" width="10" style="1" bestFit="1" customWidth="1"/>
    <col min="2828" max="2828" width="11.33203125" style="1" bestFit="1" customWidth="1"/>
    <col min="2829" max="2830" width="10" style="1" bestFit="1" customWidth="1"/>
    <col min="2831" max="3072" width="9.109375" style="1"/>
    <col min="3073" max="3073" width="9.5546875" style="1" customWidth="1"/>
    <col min="3074" max="3074" width="46" style="1" customWidth="1"/>
    <col min="3075" max="3075" width="26.88671875" style="1" customWidth="1"/>
    <col min="3076" max="3076" width="6.33203125" style="1" customWidth="1"/>
    <col min="3077" max="3077" width="8.44140625" style="1" customWidth="1"/>
    <col min="3078" max="3078" width="12.5546875" style="1" customWidth="1"/>
    <col min="3079" max="3079" width="5" style="1" customWidth="1"/>
    <col min="3080" max="3080" width="19.88671875" style="1" customWidth="1"/>
    <col min="3081" max="3081" width="19" style="1" customWidth="1"/>
    <col min="3082" max="3082" width="23.109375" style="1" customWidth="1"/>
    <col min="3083" max="3083" width="10" style="1" bestFit="1" customWidth="1"/>
    <col min="3084" max="3084" width="11.33203125" style="1" bestFit="1" customWidth="1"/>
    <col min="3085" max="3086" width="10" style="1" bestFit="1" customWidth="1"/>
    <col min="3087" max="3328" width="9.109375" style="1"/>
    <col min="3329" max="3329" width="9.5546875" style="1" customWidth="1"/>
    <col min="3330" max="3330" width="46" style="1" customWidth="1"/>
    <col min="3331" max="3331" width="26.88671875" style="1" customWidth="1"/>
    <col min="3332" max="3332" width="6.33203125" style="1" customWidth="1"/>
    <col min="3333" max="3333" width="8.44140625" style="1" customWidth="1"/>
    <col min="3334" max="3334" width="12.5546875" style="1" customWidth="1"/>
    <col min="3335" max="3335" width="5" style="1" customWidth="1"/>
    <col min="3336" max="3336" width="19.88671875" style="1" customWidth="1"/>
    <col min="3337" max="3337" width="19" style="1" customWidth="1"/>
    <col min="3338" max="3338" width="23.109375" style="1" customWidth="1"/>
    <col min="3339" max="3339" width="10" style="1" bestFit="1" customWidth="1"/>
    <col min="3340" max="3340" width="11.33203125" style="1" bestFit="1" customWidth="1"/>
    <col min="3341" max="3342" width="10" style="1" bestFit="1" customWidth="1"/>
    <col min="3343" max="3584" width="9.109375" style="1"/>
    <col min="3585" max="3585" width="9.5546875" style="1" customWidth="1"/>
    <col min="3586" max="3586" width="46" style="1" customWidth="1"/>
    <col min="3587" max="3587" width="26.88671875" style="1" customWidth="1"/>
    <col min="3588" max="3588" width="6.33203125" style="1" customWidth="1"/>
    <col min="3589" max="3589" width="8.44140625" style="1" customWidth="1"/>
    <col min="3590" max="3590" width="12.5546875" style="1" customWidth="1"/>
    <col min="3591" max="3591" width="5" style="1" customWidth="1"/>
    <col min="3592" max="3592" width="19.88671875" style="1" customWidth="1"/>
    <col min="3593" max="3593" width="19" style="1" customWidth="1"/>
    <col min="3594" max="3594" width="23.109375" style="1" customWidth="1"/>
    <col min="3595" max="3595" width="10" style="1" bestFit="1" customWidth="1"/>
    <col min="3596" max="3596" width="11.33203125" style="1" bestFit="1" customWidth="1"/>
    <col min="3597" max="3598" width="10" style="1" bestFit="1" customWidth="1"/>
    <col min="3599" max="3840" width="9.109375" style="1"/>
    <col min="3841" max="3841" width="9.5546875" style="1" customWidth="1"/>
    <col min="3842" max="3842" width="46" style="1" customWidth="1"/>
    <col min="3843" max="3843" width="26.88671875" style="1" customWidth="1"/>
    <col min="3844" max="3844" width="6.33203125" style="1" customWidth="1"/>
    <col min="3845" max="3845" width="8.44140625" style="1" customWidth="1"/>
    <col min="3846" max="3846" width="12.5546875" style="1" customWidth="1"/>
    <col min="3847" max="3847" width="5" style="1" customWidth="1"/>
    <col min="3848" max="3848" width="19.88671875" style="1" customWidth="1"/>
    <col min="3849" max="3849" width="19" style="1" customWidth="1"/>
    <col min="3850" max="3850" width="23.109375" style="1" customWidth="1"/>
    <col min="3851" max="3851" width="10" style="1" bestFit="1" customWidth="1"/>
    <col min="3852" max="3852" width="11.33203125" style="1" bestFit="1" customWidth="1"/>
    <col min="3853" max="3854" width="10" style="1" bestFit="1" customWidth="1"/>
    <col min="3855" max="4096" width="9.109375" style="1"/>
    <col min="4097" max="4097" width="9.5546875" style="1" customWidth="1"/>
    <col min="4098" max="4098" width="46" style="1" customWidth="1"/>
    <col min="4099" max="4099" width="26.88671875" style="1" customWidth="1"/>
    <col min="4100" max="4100" width="6.33203125" style="1" customWidth="1"/>
    <col min="4101" max="4101" width="8.44140625" style="1" customWidth="1"/>
    <col min="4102" max="4102" width="12.5546875" style="1" customWidth="1"/>
    <col min="4103" max="4103" width="5" style="1" customWidth="1"/>
    <col min="4104" max="4104" width="19.88671875" style="1" customWidth="1"/>
    <col min="4105" max="4105" width="19" style="1" customWidth="1"/>
    <col min="4106" max="4106" width="23.109375" style="1" customWidth="1"/>
    <col min="4107" max="4107" width="10" style="1" bestFit="1" customWidth="1"/>
    <col min="4108" max="4108" width="11.33203125" style="1" bestFit="1" customWidth="1"/>
    <col min="4109" max="4110" width="10" style="1" bestFit="1" customWidth="1"/>
    <col min="4111" max="4352" width="9.109375" style="1"/>
    <col min="4353" max="4353" width="9.5546875" style="1" customWidth="1"/>
    <col min="4354" max="4354" width="46" style="1" customWidth="1"/>
    <col min="4355" max="4355" width="26.88671875" style="1" customWidth="1"/>
    <col min="4356" max="4356" width="6.33203125" style="1" customWidth="1"/>
    <col min="4357" max="4357" width="8.44140625" style="1" customWidth="1"/>
    <col min="4358" max="4358" width="12.5546875" style="1" customWidth="1"/>
    <col min="4359" max="4359" width="5" style="1" customWidth="1"/>
    <col min="4360" max="4360" width="19.88671875" style="1" customWidth="1"/>
    <col min="4361" max="4361" width="19" style="1" customWidth="1"/>
    <col min="4362" max="4362" width="23.109375" style="1" customWidth="1"/>
    <col min="4363" max="4363" width="10" style="1" bestFit="1" customWidth="1"/>
    <col min="4364" max="4364" width="11.33203125" style="1" bestFit="1" customWidth="1"/>
    <col min="4365" max="4366" width="10" style="1" bestFit="1" customWidth="1"/>
    <col min="4367" max="4608" width="9.109375" style="1"/>
    <col min="4609" max="4609" width="9.5546875" style="1" customWidth="1"/>
    <col min="4610" max="4610" width="46" style="1" customWidth="1"/>
    <col min="4611" max="4611" width="26.88671875" style="1" customWidth="1"/>
    <col min="4612" max="4612" width="6.33203125" style="1" customWidth="1"/>
    <col min="4613" max="4613" width="8.44140625" style="1" customWidth="1"/>
    <col min="4614" max="4614" width="12.5546875" style="1" customWidth="1"/>
    <col min="4615" max="4615" width="5" style="1" customWidth="1"/>
    <col min="4616" max="4616" width="19.88671875" style="1" customWidth="1"/>
    <col min="4617" max="4617" width="19" style="1" customWidth="1"/>
    <col min="4618" max="4618" width="23.109375" style="1" customWidth="1"/>
    <col min="4619" max="4619" width="10" style="1" bestFit="1" customWidth="1"/>
    <col min="4620" max="4620" width="11.33203125" style="1" bestFit="1" customWidth="1"/>
    <col min="4621" max="4622" width="10" style="1" bestFit="1" customWidth="1"/>
    <col min="4623" max="4864" width="9.109375" style="1"/>
    <col min="4865" max="4865" width="9.5546875" style="1" customWidth="1"/>
    <col min="4866" max="4866" width="46" style="1" customWidth="1"/>
    <col min="4867" max="4867" width="26.88671875" style="1" customWidth="1"/>
    <col min="4868" max="4868" width="6.33203125" style="1" customWidth="1"/>
    <col min="4869" max="4869" width="8.44140625" style="1" customWidth="1"/>
    <col min="4870" max="4870" width="12.5546875" style="1" customWidth="1"/>
    <col min="4871" max="4871" width="5" style="1" customWidth="1"/>
    <col min="4872" max="4872" width="19.88671875" style="1" customWidth="1"/>
    <col min="4873" max="4873" width="19" style="1" customWidth="1"/>
    <col min="4874" max="4874" width="23.109375" style="1" customWidth="1"/>
    <col min="4875" max="4875" width="10" style="1" bestFit="1" customWidth="1"/>
    <col min="4876" max="4876" width="11.33203125" style="1" bestFit="1" customWidth="1"/>
    <col min="4877" max="4878" width="10" style="1" bestFit="1" customWidth="1"/>
    <col min="4879" max="5120" width="9.109375" style="1"/>
    <col min="5121" max="5121" width="9.5546875" style="1" customWidth="1"/>
    <col min="5122" max="5122" width="46" style="1" customWidth="1"/>
    <col min="5123" max="5123" width="26.88671875" style="1" customWidth="1"/>
    <col min="5124" max="5124" width="6.33203125" style="1" customWidth="1"/>
    <col min="5125" max="5125" width="8.44140625" style="1" customWidth="1"/>
    <col min="5126" max="5126" width="12.5546875" style="1" customWidth="1"/>
    <col min="5127" max="5127" width="5" style="1" customWidth="1"/>
    <col min="5128" max="5128" width="19.88671875" style="1" customWidth="1"/>
    <col min="5129" max="5129" width="19" style="1" customWidth="1"/>
    <col min="5130" max="5130" width="23.109375" style="1" customWidth="1"/>
    <col min="5131" max="5131" width="10" style="1" bestFit="1" customWidth="1"/>
    <col min="5132" max="5132" width="11.33203125" style="1" bestFit="1" customWidth="1"/>
    <col min="5133" max="5134" width="10" style="1" bestFit="1" customWidth="1"/>
    <col min="5135" max="5376" width="9.109375" style="1"/>
    <col min="5377" max="5377" width="9.5546875" style="1" customWidth="1"/>
    <col min="5378" max="5378" width="46" style="1" customWidth="1"/>
    <col min="5379" max="5379" width="26.88671875" style="1" customWidth="1"/>
    <col min="5380" max="5380" width="6.33203125" style="1" customWidth="1"/>
    <col min="5381" max="5381" width="8.44140625" style="1" customWidth="1"/>
    <col min="5382" max="5382" width="12.5546875" style="1" customWidth="1"/>
    <col min="5383" max="5383" width="5" style="1" customWidth="1"/>
    <col min="5384" max="5384" width="19.88671875" style="1" customWidth="1"/>
    <col min="5385" max="5385" width="19" style="1" customWidth="1"/>
    <col min="5386" max="5386" width="23.109375" style="1" customWidth="1"/>
    <col min="5387" max="5387" width="10" style="1" bestFit="1" customWidth="1"/>
    <col min="5388" max="5388" width="11.33203125" style="1" bestFit="1" customWidth="1"/>
    <col min="5389" max="5390" width="10" style="1" bestFit="1" customWidth="1"/>
    <col min="5391" max="5632" width="9.109375" style="1"/>
    <col min="5633" max="5633" width="9.5546875" style="1" customWidth="1"/>
    <col min="5634" max="5634" width="46" style="1" customWidth="1"/>
    <col min="5635" max="5635" width="26.88671875" style="1" customWidth="1"/>
    <col min="5636" max="5636" width="6.33203125" style="1" customWidth="1"/>
    <col min="5637" max="5637" width="8.44140625" style="1" customWidth="1"/>
    <col min="5638" max="5638" width="12.5546875" style="1" customWidth="1"/>
    <col min="5639" max="5639" width="5" style="1" customWidth="1"/>
    <col min="5640" max="5640" width="19.88671875" style="1" customWidth="1"/>
    <col min="5641" max="5641" width="19" style="1" customWidth="1"/>
    <col min="5642" max="5642" width="23.109375" style="1" customWidth="1"/>
    <col min="5643" max="5643" width="10" style="1" bestFit="1" customWidth="1"/>
    <col min="5644" max="5644" width="11.33203125" style="1" bestFit="1" customWidth="1"/>
    <col min="5645" max="5646" width="10" style="1" bestFit="1" customWidth="1"/>
    <col min="5647" max="5888" width="9.109375" style="1"/>
    <col min="5889" max="5889" width="9.5546875" style="1" customWidth="1"/>
    <col min="5890" max="5890" width="46" style="1" customWidth="1"/>
    <col min="5891" max="5891" width="26.88671875" style="1" customWidth="1"/>
    <col min="5892" max="5892" width="6.33203125" style="1" customWidth="1"/>
    <col min="5893" max="5893" width="8.44140625" style="1" customWidth="1"/>
    <col min="5894" max="5894" width="12.5546875" style="1" customWidth="1"/>
    <col min="5895" max="5895" width="5" style="1" customWidth="1"/>
    <col min="5896" max="5896" width="19.88671875" style="1" customWidth="1"/>
    <col min="5897" max="5897" width="19" style="1" customWidth="1"/>
    <col min="5898" max="5898" width="23.109375" style="1" customWidth="1"/>
    <col min="5899" max="5899" width="10" style="1" bestFit="1" customWidth="1"/>
    <col min="5900" max="5900" width="11.33203125" style="1" bestFit="1" customWidth="1"/>
    <col min="5901" max="5902" width="10" style="1" bestFit="1" customWidth="1"/>
    <col min="5903" max="6144" width="9.109375" style="1"/>
    <col min="6145" max="6145" width="9.5546875" style="1" customWidth="1"/>
    <col min="6146" max="6146" width="46" style="1" customWidth="1"/>
    <col min="6147" max="6147" width="26.88671875" style="1" customWidth="1"/>
    <col min="6148" max="6148" width="6.33203125" style="1" customWidth="1"/>
    <col min="6149" max="6149" width="8.44140625" style="1" customWidth="1"/>
    <col min="6150" max="6150" width="12.5546875" style="1" customWidth="1"/>
    <col min="6151" max="6151" width="5" style="1" customWidth="1"/>
    <col min="6152" max="6152" width="19.88671875" style="1" customWidth="1"/>
    <col min="6153" max="6153" width="19" style="1" customWidth="1"/>
    <col min="6154" max="6154" width="23.109375" style="1" customWidth="1"/>
    <col min="6155" max="6155" width="10" style="1" bestFit="1" customWidth="1"/>
    <col min="6156" max="6156" width="11.33203125" style="1" bestFit="1" customWidth="1"/>
    <col min="6157" max="6158" width="10" style="1" bestFit="1" customWidth="1"/>
    <col min="6159" max="6400" width="9.109375" style="1"/>
    <col min="6401" max="6401" width="9.5546875" style="1" customWidth="1"/>
    <col min="6402" max="6402" width="46" style="1" customWidth="1"/>
    <col min="6403" max="6403" width="26.88671875" style="1" customWidth="1"/>
    <col min="6404" max="6404" width="6.33203125" style="1" customWidth="1"/>
    <col min="6405" max="6405" width="8.44140625" style="1" customWidth="1"/>
    <col min="6406" max="6406" width="12.5546875" style="1" customWidth="1"/>
    <col min="6407" max="6407" width="5" style="1" customWidth="1"/>
    <col min="6408" max="6408" width="19.88671875" style="1" customWidth="1"/>
    <col min="6409" max="6409" width="19" style="1" customWidth="1"/>
    <col min="6410" max="6410" width="23.109375" style="1" customWidth="1"/>
    <col min="6411" max="6411" width="10" style="1" bestFit="1" customWidth="1"/>
    <col min="6412" max="6412" width="11.33203125" style="1" bestFit="1" customWidth="1"/>
    <col min="6413" max="6414" width="10" style="1" bestFit="1" customWidth="1"/>
    <col min="6415" max="6656" width="9.109375" style="1"/>
    <col min="6657" max="6657" width="9.5546875" style="1" customWidth="1"/>
    <col min="6658" max="6658" width="46" style="1" customWidth="1"/>
    <col min="6659" max="6659" width="26.88671875" style="1" customWidth="1"/>
    <col min="6660" max="6660" width="6.33203125" style="1" customWidth="1"/>
    <col min="6661" max="6661" width="8.44140625" style="1" customWidth="1"/>
    <col min="6662" max="6662" width="12.5546875" style="1" customWidth="1"/>
    <col min="6663" max="6663" width="5" style="1" customWidth="1"/>
    <col min="6664" max="6664" width="19.88671875" style="1" customWidth="1"/>
    <col min="6665" max="6665" width="19" style="1" customWidth="1"/>
    <col min="6666" max="6666" width="23.109375" style="1" customWidth="1"/>
    <col min="6667" max="6667" width="10" style="1" bestFit="1" customWidth="1"/>
    <col min="6668" max="6668" width="11.33203125" style="1" bestFit="1" customWidth="1"/>
    <col min="6669" max="6670" width="10" style="1" bestFit="1" customWidth="1"/>
    <col min="6671" max="6912" width="9.109375" style="1"/>
    <col min="6913" max="6913" width="9.5546875" style="1" customWidth="1"/>
    <col min="6914" max="6914" width="46" style="1" customWidth="1"/>
    <col min="6915" max="6915" width="26.88671875" style="1" customWidth="1"/>
    <col min="6916" max="6916" width="6.33203125" style="1" customWidth="1"/>
    <col min="6917" max="6917" width="8.44140625" style="1" customWidth="1"/>
    <col min="6918" max="6918" width="12.5546875" style="1" customWidth="1"/>
    <col min="6919" max="6919" width="5" style="1" customWidth="1"/>
    <col min="6920" max="6920" width="19.88671875" style="1" customWidth="1"/>
    <col min="6921" max="6921" width="19" style="1" customWidth="1"/>
    <col min="6922" max="6922" width="23.109375" style="1" customWidth="1"/>
    <col min="6923" max="6923" width="10" style="1" bestFit="1" customWidth="1"/>
    <col min="6924" max="6924" width="11.33203125" style="1" bestFit="1" customWidth="1"/>
    <col min="6925" max="6926" width="10" style="1" bestFit="1" customWidth="1"/>
    <col min="6927" max="7168" width="9.109375" style="1"/>
    <col min="7169" max="7169" width="9.5546875" style="1" customWidth="1"/>
    <col min="7170" max="7170" width="46" style="1" customWidth="1"/>
    <col min="7171" max="7171" width="26.88671875" style="1" customWidth="1"/>
    <col min="7172" max="7172" width="6.33203125" style="1" customWidth="1"/>
    <col min="7173" max="7173" width="8.44140625" style="1" customWidth="1"/>
    <col min="7174" max="7174" width="12.5546875" style="1" customWidth="1"/>
    <col min="7175" max="7175" width="5" style="1" customWidth="1"/>
    <col min="7176" max="7176" width="19.88671875" style="1" customWidth="1"/>
    <col min="7177" max="7177" width="19" style="1" customWidth="1"/>
    <col min="7178" max="7178" width="23.109375" style="1" customWidth="1"/>
    <col min="7179" max="7179" width="10" style="1" bestFit="1" customWidth="1"/>
    <col min="7180" max="7180" width="11.33203125" style="1" bestFit="1" customWidth="1"/>
    <col min="7181" max="7182" width="10" style="1" bestFit="1" customWidth="1"/>
    <col min="7183" max="7424" width="9.109375" style="1"/>
    <col min="7425" max="7425" width="9.5546875" style="1" customWidth="1"/>
    <col min="7426" max="7426" width="46" style="1" customWidth="1"/>
    <col min="7427" max="7427" width="26.88671875" style="1" customWidth="1"/>
    <col min="7428" max="7428" width="6.33203125" style="1" customWidth="1"/>
    <col min="7429" max="7429" width="8.44140625" style="1" customWidth="1"/>
    <col min="7430" max="7430" width="12.5546875" style="1" customWidth="1"/>
    <col min="7431" max="7431" width="5" style="1" customWidth="1"/>
    <col min="7432" max="7432" width="19.88671875" style="1" customWidth="1"/>
    <col min="7433" max="7433" width="19" style="1" customWidth="1"/>
    <col min="7434" max="7434" width="23.109375" style="1" customWidth="1"/>
    <col min="7435" max="7435" width="10" style="1" bestFit="1" customWidth="1"/>
    <col min="7436" max="7436" width="11.33203125" style="1" bestFit="1" customWidth="1"/>
    <col min="7437" max="7438" width="10" style="1" bestFit="1" customWidth="1"/>
    <col min="7439" max="7680" width="9.109375" style="1"/>
    <col min="7681" max="7681" width="9.5546875" style="1" customWidth="1"/>
    <col min="7682" max="7682" width="46" style="1" customWidth="1"/>
    <col min="7683" max="7683" width="26.88671875" style="1" customWidth="1"/>
    <col min="7684" max="7684" width="6.33203125" style="1" customWidth="1"/>
    <col min="7685" max="7685" width="8.44140625" style="1" customWidth="1"/>
    <col min="7686" max="7686" width="12.5546875" style="1" customWidth="1"/>
    <col min="7687" max="7687" width="5" style="1" customWidth="1"/>
    <col min="7688" max="7688" width="19.88671875" style="1" customWidth="1"/>
    <col min="7689" max="7689" width="19" style="1" customWidth="1"/>
    <col min="7690" max="7690" width="23.109375" style="1" customWidth="1"/>
    <col min="7691" max="7691" width="10" style="1" bestFit="1" customWidth="1"/>
    <col min="7692" max="7692" width="11.33203125" style="1" bestFit="1" customWidth="1"/>
    <col min="7693" max="7694" width="10" style="1" bestFit="1" customWidth="1"/>
    <col min="7695" max="7936" width="9.109375" style="1"/>
    <col min="7937" max="7937" width="9.5546875" style="1" customWidth="1"/>
    <col min="7938" max="7938" width="46" style="1" customWidth="1"/>
    <col min="7939" max="7939" width="26.88671875" style="1" customWidth="1"/>
    <col min="7940" max="7940" width="6.33203125" style="1" customWidth="1"/>
    <col min="7941" max="7941" width="8.44140625" style="1" customWidth="1"/>
    <col min="7942" max="7942" width="12.5546875" style="1" customWidth="1"/>
    <col min="7943" max="7943" width="5" style="1" customWidth="1"/>
    <col min="7944" max="7944" width="19.88671875" style="1" customWidth="1"/>
    <col min="7945" max="7945" width="19" style="1" customWidth="1"/>
    <col min="7946" max="7946" width="23.109375" style="1" customWidth="1"/>
    <col min="7947" max="7947" width="10" style="1" bestFit="1" customWidth="1"/>
    <col min="7948" max="7948" width="11.33203125" style="1" bestFit="1" customWidth="1"/>
    <col min="7949" max="7950" width="10" style="1" bestFit="1" customWidth="1"/>
    <col min="7951" max="8192" width="9.109375" style="1"/>
    <col min="8193" max="8193" width="9.5546875" style="1" customWidth="1"/>
    <col min="8194" max="8194" width="46" style="1" customWidth="1"/>
    <col min="8195" max="8195" width="26.88671875" style="1" customWidth="1"/>
    <col min="8196" max="8196" width="6.33203125" style="1" customWidth="1"/>
    <col min="8197" max="8197" width="8.44140625" style="1" customWidth="1"/>
    <col min="8198" max="8198" width="12.5546875" style="1" customWidth="1"/>
    <col min="8199" max="8199" width="5" style="1" customWidth="1"/>
    <col min="8200" max="8200" width="19.88671875" style="1" customWidth="1"/>
    <col min="8201" max="8201" width="19" style="1" customWidth="1"/>
    <col min="8202" max="8202" width="23.109375" style="1" customWidth="1"/>
    <col min="8203" max="8203" width="10" style="1" bestFit="1" customWidth="1"/>
    <col min="8204" max="8204" width="11.33203125" style="1" bestFit="1" customWidth="1"/>
    <col min="8205" max="8206" width="10" style="1" bestFit="1" customWidth="1"/>
    <col min="8207" max="8448" width="9.109375" style="1"/>
    <col min="8449" max="8449" width="9.5546875" style="1" customWidth="1"/>
    <col min="8450" max="8450" width="46" style="1" customWidth="1"/>
    <col min="8451" max="8451" width="26.88671875" style="1" customWidth="1"/>
    <col min="8452" max="8452" width="6.33203125" style="1" customWidth="1"/>
    <col min="8453" max="8453" width="8.44140625" style="1" customWidth="1"/>
    <col min="8454" max="8454" width="12.5546875" style="1" customWidth="1"/>
    <col min="8455" max="8455" width="5" style="1" customWidth="1"/>
    <col min="8456" max="8456" width="19.88671875" style="1" customWidth="1"/>
    <col min="8457" max="8457" width="19" style="1" customWidth="1"/>
    <col min="8458" max="8458" width="23.109375" style="1" customWidth="1"/>
    <col min="8459" max="8459" width="10" style="1" bestFit="1" customWidth="1"/>
    <col min="8460" max="8460" width="11.33203125" style="1" bestFit="1" customWidth="1"/>
    <col min="8461" max="8462" width="10" style="1" bestFit="1" customWidth="1"/>
    <col min="8463" max="8704" width="9.109375" style="1"/>
    <col min="8705" max="8705" width="9.5546875" style="1" customWidth="1"/>
    <col min="8706" max="8706" width="46" style="1" customWidth="1"/>
    <col min="8707" max="8707" width="26.88671875" style="1" customWidth="1"/>
    <col min="8708" max="8708" width="6.33203125" style="1" customWidth="1"/>
    <col min="8709" max="8709" width="8.44140625" style="1" customWidth="1"/>
    <col min="8710" max="8710" width="12.5546875" style="1" customWidth="1"/>
    <col min="8711" max="8711" width="5" style="1" customWidth="1"/>
    <col min="8712" max="8712" width="19.88671875" style="1" customWidth="1"/>
    <col min="8713" max="8713" width="19" style="1" customWidth="1"/>
    <col min="8714" max="8714" width="23.109375" style="1" customWidth="1"/>
    <col min="8715" max="8715" width="10" style="1" bestFit="1" customWidth="1"/>
    <col min="8716" max="8716" width="11.33203125" style="1" bestFit="1" customWidth="1"/>
    <col min="8717" max="8718" width="10" style="1" bestFit="1" customWidth="1"/>
    <col min="8719" max="8960" width="9.109375" style="1"/>
    <col min="8961" max="8961" width="9.5546875" style="1" customWidth="1"/>
    <col min="8962" max="8962" width="46" style="1" customWidth="1"/>
    <col min="8963" max="8963" width="26.88671875" style="1" customWidth="1"/>
    <col min="8964" max="8964" width="6.33203125" style="1" customWidth="1"/>
    <col min="8965" max="8965" width="8.44140625" style="1" customWidth="1"/>
    <col min="8966" max="8966" width="12.5546875" style="1" customWidth="1"/>
    <col min="8967" max="8967" width="5" style="1" customWidth="1"/>
    <col min="8968" max="8968" width="19.88671875" style="1" customWidth="1"/>
    <col min="8969" max="8969" width="19" style="1" customWidth="1"/>
    <col min="8970" max="8970" width="23.109375" style="1" customWidth="1"/>
    <col min="8971" max="8971" width="10" style="1" bestFit="1" customWidth="1"/>
    <col min="8972" max="8972" width="11.33203125" style="1" bestFit="1" customWidth="1"/>
    <col min="8973" max="8974" width="10" style="1" bestFit="1" customWidth="1"/>
    <col min="8975" max="9216" width="9.109375" style="1"/>
    <col min="9217" max="9217" width="9.5546875" style="1" customWidth="1"/>
    <col min="9218" max="9218" width="46" style="1" customWidth="1"/>
    <col min="9219" max="9219" width="26.88671875" style="1" customWidth="1"/>
    <col min="9220" max="9220" width="6.33203125" style="1" customWidth="1"/>
    <col min="9221" max="9221" width="8.44140625" style="1" customWidth="1"/>
    <col min="9222" max="9222" width="12.5546875" style="1" customWidth="1"/>
    <col min="9223" max="9223" width="5" style="1" customWidth="1"/>
    <col min="9224" max="9224" width="19.88671875" style="1" customWidth="1"/>
    <col min="9225" max="9225" width="19" style="1" customWidth="1"/>
    <col min="9226" max="9226" width="23.109375" style="1" customWidth="1"/>
    <col min="9227" max="9227" width="10" style="1" bestFit="1" customWidth="1"/>
    <col min="9228" max="9228" width="11.33203125" style="1" bestFit="1" customWidth="1"/>
    <col min="9229" max="9230" width="10" style="1" bestFit="1" customWidth="1"/>
    <col min="9231" max="9472" width="9.109375" style="1"/>
    <col min="9473" max="9473" width="9.5546875" style="1" customWidth="1"/>
    <col min="9474" max="9474" width="46" style="1" customWidth="1"/>
    <col min="9475" max="9475" width="26.88671875" style="1" customWidth="1"/>
    <col min="9476" max="9476" width="6.33203125" style="1" customWidth="1"/>
    <col min="9477" max="9477" width="8.44140625" style="1" customWidth="1"/>
    <col min="9478" max="9478" width="12.5546875" style="1" customWidth="1"/>
    <col min="9479" max="9479" width="5" style="1" customWidth="1"/>
    <col min="9480" max="9480" width="19.88671875" style="1" customWidth="1"/>
    <col min="9481" max="9481" width="19" style="1" customWidth="1"/>
    <col min="9482" max="9482" width="23.109375" style="1" customWidth="1"/>
    <col min="9483" max="9483" width="10" style="1" bestFit="1" customWidth="1"/>
    <col min="9484" max="9484" width="11.33203125" style="1" bestFit="1" customWidth="1"/>
    <col min="9485" max="9486" width="10" style="1" bestFit="1" customWidth="1"/>
    <col min="9487" max="9728" width="9.109375" style="1"/>
    <col min="9729" max="9729" width="9.5546875" style="1" customWidth="1"/>
    <col min="9730" max="9730" width="46" style="1" customWidth="1"/>
    <col min="9731" max="9731" width="26.88671875" style="1" customWidth="1"/>
    <col min="9732" max="9732" width="6.33203125" style="1" customWidth="1"/>
    <col min="9733" max="9733" width="8.44140625" style="1" customWidth="1"/>
    <col min="9734" max="9734" width="12.5546875" style="1" customWidth="1"/>
    <col min="9735" max="9735" width="5" style="1" customWidth="1"/>
    <col min="9736" max="9736" width="19.88671875" style="1" customWidth="1"/>
    <col min="9737" max="9737" width="19" style="1" customWidth="1"/>
    <col min="9738" max="9738" width="23.109375" style="1" customWidth="1"/>
    <col min="9739" max="9739" width="10" style="1" bestFit="1" customWidth="1"/>
    <col min="9740" max="9740" width="11.33203125" style="1" bestFit="1" customWidth="1"/>
    <col min="9741" max="9742" width="10" style="1" bestFit="1" customWidth="1"/>
    <col min="9743" max="9984" width="9.109375" style="1"/>
    <col min="9985" max="9985" width="9.5546875" style="1" customWidth="1"/>
    <col min="9986" max="9986" width="46" style="1" customWidth="1"/>
    <col min="9987" max="9987" width="26.88671875" style="1" customWidth="1"/>
    <col min="9988" max="9988" width="6.33203125" style="1" customWidth="1"/>
    <col min="9989" max="9989" width="8.44140625" style="1" customWidth="1"/>
    <col min="9990" max="9990" width="12.5546875" style="1" customWidth="1"/>
    <col min="9991" max="9991" width="5" style="1" customWidth="1"/>
    <col min="9992" max="9992" width="19.88671875" style="1" customWidth="1"/>
    <col min="9993" max="9993" width="19" style="1" customWidth="1"/>
    <col min="9994" max="9994" width="23.109375" style="1" customWidth="1"/>
    <col min="9995" max="9995" width="10" style="1" bestFit="1" customWidth="1"/>
    <col min="9996" max="9996" width="11.33203125" style="1" bestFit="1" customWidth="1"/>
    <col min="9997" max="9998" width="10" style="1" bestFit="1" customWidth="1"/>
    <col min="9999" max="10240" width="9.109375" style="1"/>
    <col min="10241" max="10241" width="9.5546875" style="1" customWidth="1"/>
    <col min="10242" max="10242" width="46" style="1" customWidth="1"/>
    <col min="10243" max="10243" width="26.88671875" style="1" customWidth="1"/>
    <col min="10244" max="10244" width="6.33203125" style="1" customWidth="1"/>
    <col min="10245" max="10245" width="8.44140625" style="1" customWidth="1"/>
    <col min="10246" max="10246" width="12.5546875" style="1" customWidth="1"/>
    <col min="10247" max="10247" width="5" style="1" customWidth="1"/>
    <col min="10248" max="10248" width="19.88671875" style="1" customWidth="1"/>
    <col min="10249" max="10249" width="19" style="1" customWidth="1"/>
    <col min="10250" max="10250" width="23.109375" style="1" customWidth="1"/>
    <col min="10251" max="10251" width="10" style="1" bestFit="1" customWidth="1"/>
    <col min="10252" max="10252" width="11.33203125" style="1" bestFit="1" customWidth="1"/>
    <col min="10253" max="10254" width="10" style="1" bestFit="1" customWidth="1"/>
    <col min="10255" max="10496" width="9.109375" style="1"/>
    <col min="10497" max="10497" width="9.5546875" style="1" customWidth="1"/>
    <col min="10498" max="10498" width="46" style="1" customWidth="1"/>
    <col min="10499" max="10499" width="26.88671875" style="1" customWidth="1"/>
    <col min="10500" max="10500" width="6.33203125" style="1" customWidth="1"/>
    <col min="10501" max="10501" width="8.44140625" style="1" customWidth="1"/>
    <col min="10502" max="10502" width="12.5546875" style="1" customWidth="1"/>
    <col min="10503" max="10503" width="5" style="1" customWidth="1"/>
    <col min="10504" max="10504" width="19.88671875" style="1" customWidth="1"/>
    <col min="10505" max="10505" width="19" style="1" customWidth="1"/>
    <col min="10506" max="10506" width="23.109375" style="1" customWidth="1"/>
    <col min="10507" max="10507" width="10" style="1" bestFit="1" customWidth="1"/>
    <col min="10508" max="10508" width="11.33203125" style="1" bestFit="1" customWidth="1"/>
    <col min="10509" max="10510" width="10" style="1" bestFit="1" customWidth="1"/>
    <col min="10511" max="10752" width="9.109375" style="1"/>
    <col min="10753" max="10753" width="9.5546875" style="1" customWidth="1"/>
    <col min="10754" max="10754" width="46" style="1" customWidth="1"/>
    <col min="10755" max="10755" width="26.88671875" style="1" customWidth="1"/>
    <col min="10756" max="10756" width="6.33203125" style="1" customWidth="1"/>
    <col min="10757" max="10757" width="8.44140625" style="1" customWidth="1"/>
    <col min="10758" max="10758" width="12.5546875" style="1" customWidth="1"/>
    <col min="10759" max="10759" width="5" style="1" customWidth="1"/>
    <col min="10760" max="10760" width="19.88671875" style="1" customWidth="1"/>
    <col min="10761" max="10761" width="19" style="1" customWidth="1"/>
    <col min="10762" max="10762" width="23.109375" style="1" customWidth="1"/>
    <col min="10763" max="10763" width="10" style="1" bestFit="1" customWidth="1"/>
    <col min="10764" max="10764" width="11.33203125" style="1" bestFit="1" customWidth="1"/>
    <col min="10765" max="10766" width="10" style="1" bestFit="1" customWidth="1"/>
    <col min="10767" max="11008" width="9.109375" style="1"/>
    <col min="11009" max="11009" width="9.5546875" style="1" customWidth="1"/>
    <col min="11010" max="11010" width="46" style="1" customWidth="1"/>
    <col min="11011" max="11011" width="26.88671875" style="1" customWidth="1"/>
    <col min="11012" max="11012" width="6.33203125" style="1" customWidth="1"/>
    <col min="11013" max="11013" width="8.44140625" style="1" customWidth="1"/>
    <col min="11014" max="11014" width="12.5546875" style="1" customWidth="1"/>
    <col min="11015" max="11015" width="5" style="1" customWidth="1"/>
    <col min="11016" max="11016" width="19.88671875" style="1" customWidth="1"/>
    <col min="11017" max="11017" width="19" style="1" customWidth="1"/>
    <col min="11018" max="11018" width="23.109375" style="1" customWidth="1"/>
    <col min="11019" max="11019" width="10" style="1" bestFit="1" customWidth="1"/>
    <col min="11020" max="11020" width="11.33203125" style="1" bestFit="1" customWidth="1"/>
    <col min="11021" max="11022" width="10" style="1" bestFit="1" customWidth="1"/>
    <col min="11023" max="11264" width="9.109375" style="1"/>
    <col min="11265" max="11265" width="9.5546875" style="1" customWidth="1"/>
    <col min="11266" max="11266" width="46" style="1" customWidth="1"/>
    <col min="11267" max="11267" width="26.88671875" style="1" customWidth="1"/>
    <col min="11268" max="11268" width="6.33203125" style="1" customWidth="1"/>
    <col min="11269" max="11269" width="8.44140625" style="1" customWidth="1"/>
    <col min="11270" max="11270" width="12.5546875" style="1" customWidth="1"/>
    <col min="11271" max="11271" width="5" style="1" customWidth="1"/>
    <col min="11272" max="11272" width="19.88671875" style="1" customWidth="1"/>
    <col min="11273" max="11273" width="19" style="1" customWidth="1"/>
    <col min="11274" max="11274" width="23.109375" style="1" customWidth="1"/>
    <col min="11275" max="11275" width="10" style="1" bestFit="1" customWidth="1"/>
    <col min="11276" max="11276" width="11.33203125" style="1" bestFit="1" customWidth="1"/>
    <col min="11277" max="11278" width="10" style="1" bestFit="1" customWidth="1"/>
    <col min="11279" max="11520" width="9.109375" style="1"/>
    <col min="11521" max="11521" width="9.5546875" style="1" customWidth="1"/>
    <col min="11522" max="11522" width="46" style="1" customWidth="1"/>
    <col min="11523" max="11523" width="26.88671875" style="1" customWidth="1"/>
    <col min="11524" max="11524" width="6.33203125" style="1" customWidth="1"/>
    <col min="11525" max="11525" width="8.44140625" style="1" customWidth="1"/>
    <col min="11526" max="11526" width="12.5546875" style="1" customWidth="1"/>
    <col min="11527" max="11527" width="5" style="1" customWidth="1"/>
    <col min="11528" max="11528" width="19.88671875" style="1" customWidth="1"/>
    <col min="11529" max="11529" width="19" style="1" customWidth="1"/>
    <col min="11530" max="11530" width="23.109375" style="1" customWidth="1"/>
    <col min="11531" max="11531" width="10" style="1" bestFit="1" customWidth="1"/>
    <col min="11532" max="11532" width="11.33203125" style="1" bestFit="1" customWidth="1"/>
    <col min="11533" max="11534" width="10" style="1" bestFit="1" customWidth="1"/>
    <col min="11535" max="11776" width="9.109375" style="1"/>
    <col min="11777" max="11777" width="9.5546875" style="1" customWidth="1"/>
    <col min="11778" max="11778" width="46" style="1" customWidth="1"/>
    <col min="11779" max="11779" width="26.88671875" style="1" customWidth="1"/>
    <col min="11780" max="11780" width="6.33203125" style="1" customWidth="1"/>
    <col min="11781" max="11781" width="8.44140625" style="1" customWidth="1"/>
    <col min="11782" max="11782" width="12.5546875" style="1" customWidth="1"/>
    <col min="11783" max="11783" width="5" style="1" customWidth="1"/>
    <col min="11784" max="11784" width="19.88671875" style="1" customWidth="1"/>
    <col min="11785" max="11785" width="19" style="1" customWidth="1"/>
    <col min="11786" max="11786" width="23.109375" style="1" customWidth="1"/>
    <col min="11787" max="11787" width="10" style="1" bestFit="1" customWidth="1"/>
    <col min="11788" max="11788" width="11.33203125" style="1" bestFit="1" customWidth="1"/>
    <col min="11789" max="11790" width="10" style="1" bestFit="1" customWidth="1"/>
    <col min="11791" max="12032" width="9.109375" style="1"/>
    <col min="12033" max="12033" width="9.5546875" style="1" customWidth="1"/>
    <col min="12034" max="12034" width="46" style="1" customWidth="1"/>
    <col min="12035" max="12035" width="26.88671875" style="1" customWidth="1"/>
    <col min="12036" max="12036" width="6.33203125" style="1" customWidth="1"/>
    <col min="12037" max="12037" width="8.44140625" style="1" customWidth="1"/>
    <col min="12038" max="12038" width="12.5546875" style="1" customWidth="1"/>
    <col min="12039" max="12039" width="5" style="1" customWidth="1"/>
    <col min="12040" max="12040" width="19.88671875" style="1" customWidth="1"/>
    <col min="12041" max="12041" width="19" style="1" customWidth="1"/>
    <col min="12042" max="12042" width="23.109375" style="1" customWidth="1"/>
    <col min="12043" max="12043" width="10" style="1" bestFit="1" customWidth="1"/>
    <col min="12044" max="12044" width="11.33203125" style="1" bestFit="1" customWidth="1"/>
    <col min="12045" max="12046" width="10" style="1" bestFit="1" customWidth="1"/>
    <col min="12047" max="12288" width="9.109375" style="1"/>
    <col min="12289" max="12289" width="9.5546875" style="1" customWidth="1"/>
    <col min="12290" max="12290" width="46" style="1" customWidth="1"/>
    <col min="12291" max="12291" width="26.88671875" style="1" customWidth="1"/>
    <col min="12292" max="12292" width="6.33203125" style="1" customWidth="1"/>
    <col min="12293" max="12293" width="8.44140625" style="1" customWidth="1"/>
    <col min="12294" max="12294" width="12.5546875" style="1" customWidth="1"/>
    <col min="12295" max="12295" width="5" style="1" customWidth="1"/>
    <col min="12296" max="12296" width="19.88671875" style="1" customWidth="1"/>
    <col min="12297" max="12297" width="19" style="1" customWidth="1"/>
    <col min="12298" max="12298" width="23.109375" style="1" customWidth="1"/>
    <col min="12299" max="12299" width="10" style="1" bestFit="1" customWidth="1"/>
    <col min="12300" max="12300" width="11.33203125" style="1" bestFit="1" customWidth="1"/>
    <col min="12301" max="12302" width="10" style="1" bestFit="1" customWidth="1"/>
    <col min="12303" max="12544" width="9.109375" style="1"/>
    <col min="12545" max="12545" width="9.5546875" style="1" customWidth="1"/>
    <col min="12546" max="12546" width="46" style="1" customWidth="1"/>
    <col min="12547" max="12547" width="26.88671875" style="1" customWidth="1"/>
    <col min="12548" max="12548" width="6.33203125" style="1" customWidth="1"/>
    <col min="12549" max="12549" width="8.44140625" style="1" customWidth="1"/>
    <col min="12550" max="12550" width="12.5546875" style="1" customWidth="1"/>
    <col min="12551" max="12551" width="5" style="1" customWidth="1"/>
    <col min="12552" max="12552" width="19.88671875" style="1" customWidth="1"/>
    <col min="12553" max="12553" width="19" style="1" customWidth="1"/>
    <col min="12554" max="12554" width="23.109375" style="1" customWidth="1"/>
    <col min="12555" max="12555" width="10" style="1" bestFit="1" customWidth="1"/>
    <col min="12556" max="12556" width="11.33203125" style="1" bestFit="1" customWidth="1"/>
    <col min="12557" max="12558" width="10" style="1" bestFit="1" customWidth="1"/>
    <col min="12559" max="12800" width="9.109375" style="1"/>
    <col min="12801" max="12801" width="9.5546875" style="1" customWidth="1"/>
    <col min="12802" max="12802" width="46" style="1" customWidth="1"/>
    <col min="12803" max="12803" width="26.88671875" style="1" customWidth="1"/>
    <col min="12804" max="12804" width="6.33203125" style="1" customWidth="1"/>
    <col min="12805" max="12805" width="8.44140625" style="1" customWidth="1"/>
    <col min="12806" max="12806" width="12.5546875" style="1" customWidth="1"/>
    <col min="12807" max="12807" width="5" style="1" customWidth="1"/>
    <col min="12808" max="12808" width="19.88671875" style="1" customWidth="1"/>
    <col min="12809" max="12809" width="19" style="1" customWidth="1"/>
    <col min="12810" max="12810" width="23.109375" style="1" customWidth="1"/>
    <col min="12811" max="12811" width="10" style="1" bestFit="1" customWidth="1"/>
    <col min="12812" max="12812" width="11.33203125" style="1" bestFit="1" customWidth="1"/>
    <col min="12813" max="12814" width="10" style="1" bestFit="1" customWidth="1"/>
    <col min="12815" max="13056" width="9.109375" style="1"/>
    <col min="13057" max="13057" width="9.5546875" style="1" customWidth="1"/>
    <col min="13058" max="13058" width="46" style="1" customWidth="1"/>
    <col min="13059" max="13059" width="26.88671875" style="1" customWidth="1"/>
    <col min="13060" max="13060" width="6.33203125" style="1" customWidth="1"/>
    <col min="13061" max="13061" width="8.44140625" style="1" customWidth="1"/>
    <col min="13062" max="13062" width="12.5546875" style="1" customWidth="1"/>
    <col min="13063" max="13063" width="5" style="1" customWidth="1"/>
    <col min="13064" max="13064" width="19.88671875" style="1" customWidth="1"/>
    <col min="13065" max="13065" width="19" style="1" customWidth="1"/>
    <col min="13066" max="13066" width="23.109375" style="1" customWidth="1"/>
    <col min="13067" max="13067" width="10" style="1" bestFit="1" customWidth="1"/>
    <col min="13068" max="13068" width="11.33203125" style="1" bestFit="1" customWidth="1"/>
    <col min="13069" max="13070" width="10" style="1" bestFit="1" customWidth="1"/>
    <col min="13071" max="13312" width="9.109375" style="1"/>
    <col min="13313" max="13313" width="9.5546875" style="1" customWidth="1"/>
    <col min="13314" max="13314" width="46" style="1" customWidth="1"/>
    <col min="13315" max="13315" width="26.88671875" style="1" customWidth="1"/>
    <col min="13316" max="13316" width="6.33203125" style="1" customWidth="1"/>
    <col min="13317" max="13317" width="8.44140625" style="1" customWidth="1"/>
    <col min="13318" max="13318" width="12.5546875" style="1" customWidth="1"/>
    <col min="13319" max="13319" width="5" style="1" customWidth="1"/>
    <col min="13320" max="13320" width="19.88671875" style="1" customWidth="1"/>
    <col min="13321" max="13321" width="19" style="1" customWidth="1"/>
    <col min="13322" max="13322" width="23.109375" style="1" customWidth="1"/>
    <col min="13323" max="13323" width="10" style="1" bestFit="1" customWidth="1"/>
    <col min="13324" max="13324" width="11.33203125" style="1" bestFit="1" customWidth="1"/>
    <col min="13325" max="13326" width="10" style="1" bestFit="1" customWidth="1"/>
    <col min="13327" max="13568" width="9.109375" style="1"/>
    <col min="13569" max="13569" width="9.5546875" style="1" customWidth="1"/>
    <col min="13570" max="13570" width="46" style="1" customWidth="1"/>
    <col min="13571" max="13571" width="26.88671875" style="1" customWidth="1"/>
    <col min="13572" max="13572" width="6.33203125" style="1" customWidth="1"/>
    <col min="13573" max="13573" width="8.44140625" style="1" customWidth="1"/>
    <col min="13574" max="13574" width="12.5546875" style="1" customWidth="1"/>
    <col min="13575" max="13575" width="5" style="1" customWidth="1"/>
    <col min="13576" max="13576" width="19.88671875" style="1" customWidth="1"/>
    <col min="13577" max="13577" width="19" style="1" customWidth="1"/>
    <col min="13578" max="13578" width="23.109375" style="1" customWidth="1"/>
    <col min="13579" max="13579" width="10" style="1" bestFit="1" customWidth="1"/>
    <col min="13580" max="13580" width="11.33203125" style="1" bestFit="1" customWidth="1"/>
    <col min="13581" max="13582" width="10" style="1" bestFit="1" customWidth="1"/>
    <col min="13583" max="13824" width="9.109375" style="1"/>
    <col min="13825" max="13825" width="9.5546875" style="1" customWidth="1"/>
    <col min="13826" max="13826" width="46" style="1" customWidth="1"/>
    <col min="13827" max="13827" width="26.88671875" style="1" customWidth="1"/>
    <col min="13828" max="13828" width="6.33203125" style="1" customWidth="1"/>
    <col min="13829" max="13829" width="8.44140625" style="1" customWidth="1"/>
    <col min="13830" max="13830" width="12.5546875" style="1" customWidth="1"/>
    <col min="13831" max="13831" width="5" style="1" customWidth="1"/>
    <col min="13832" max="13832" width="19.88671875" style="1" customWidth="1"/>
    <col min="13833" max="13833" width="19" style="1" customWidth="1"/>
    <col min="13834" max="13834" width="23.109375" style="1" customWidth="1"/>
    <col min="13835" max="13835" width="10" style="1" bestFit="1" customWidth="1"/>
    <col min="13836" max="13836" width="11.33203125" style="1" bestFit="1" customWidth="1"/>
    <col min="13837" max="13838" width="10" style="1" bestFit="1" customWidth="1"/>
    <col min="13839" max="14080" width="9.109375" style="1"/>
    <col min="14081" max="14081" width="9.5546875" style="1" customWidth="1"/>
    <col min="14082" max="14082" width="46" style="1" customWidth="1"/>
    <col min="14083" max="14083" width="26.88671875" style="1" customWidth="1"/>
    <col min="14084" max="14084" width="6.33203125" style="1" customWidth="1"/>
    <col min="14085" max="14085" width="8.44140625" style="1" customWidth="1"/>
    <col min="14086" max="14086" width="12.5546875" style="1" customWidth="1"/>
    <col min="14087" max="14087" width="5" style="1" customWidth="1"/>
    <col min="14088" max="14088" width="19.88671875" style="1" customWidth="1"/>
    <col min="14089" max="14089" width="19" style="1" customWidth="1"/>
    <col min="14090" max="14090" width="23.109375" style="1" customWidth="1"/>
    <col min="14091" max="14091" width="10" style="1" bestFit="1" customWidth="1"/>
    <col min="14092" max="14092" width="11.33203125" style="1" bestFit="1" customWidth="1"/>
    <col min="14093" max="14094" width="10" style="1" bestFit="1" customWidth="1"/>
    <col min="14095" max="14336" width="9.109375" style="1"/>
    <col min="14337" max="14337" width="9.5546875" style="1" customWidth="1"/>
    <col min="14338" max="14338" width="46" style="1" customWidth="1"/>
    <col min="14339" max="14339" width="26.88671875" style="1" customWidth="1"/>
    <col min="14340" max="14340" width="6.33203125" style="1" customWidth="1"/>
    <col min="14341" max="14341" width="8.44140625" style="1" customWidth="1"/>
    <col min="14342" max="14342" width="12.5546875" style="1" customWidth="1"/>
    <col min="14343" max="14343" width="5" style="1" customWidth="1"/>
    <col min="14344" max="14344" width="19.88671875" style="1" customWidth="1"/>
    <col min="14345" max="14345" width="19" style="1" customWidth="1"/>
    <col min="14346" max="14346" width="23.109375" style="1" customWidth="1"/>
    <col min="14347" max="14347" width="10" style="1" bestFit="1" customWidth="1"/>
    <col min="14348" max="14348" width="11.33203125" style="1" bestFit="1" customWidth="1"/>
    <col min="14349" max="14350" width="10" style="1" bestFit="1" customWidth="1"/>
    <col min="14351" max="14592" width="9.109375" style="1"/>
    <col min="14593" max="14593" width="9.5546875" style="1" customWidth="1"/>
    <col min="14594" max="14594" width="46" style="1" customWidth="1"/>
    <col min="14595" max="14595" width="26.88671875" style="1" customWidth="1"/>
    <col min="14596" max="14596" width="6.33203125" style="1" customWidth="1"/>
    <col min="14597" max="14597" width="8.44140625" style="1" customWidth="1"/>
    <col min="14598" max="14598" width="12.5546875" style="1" customWidth="1"/>
    <col min="14599" max="14599" width="5" style="1" customWidth="1"/>
    <col min="14600" max="14600" width="19.88671875" style="1" customWidth="1"/>
    <col min="14601" max="14601" width="19" style="1" customWidth="1"/>
    <col min="14602" max="14602" width="23.109375" style="1" customWidth="1"/>
    <col min="14603" max="14603" width="10" style="1" bestFit="1" customWidth="1"/>
    <col min="14604" max="14604" width="11.33203125" style="1" bestFit="1" customWidth="1"/>
    <col min="14605" max="14606" width="10" style="1" bestFit="1" customWidth="1"/>
    <col min="14607" max="14848" width="9.109375" style="1"/>
    <col min="14849" max="14849" width="9.5546875" style="1" customWidth="1"/>
    <col min="14850" max="14850" width="46" style="1" customWidth="1"/>
    <col min="14851" max="14851" width="26.88671875" style="1" customWidth="1"/>
    <col min="14852" max="14852" width="6.33203125" style="1" customWidth="1"/>
    <col min="14853" max="14853" width="8.44140625" style="1" customWidth="1"/>
    <col min="14854" max="14854" width="12.5546875" style="1" customWidth="1"/>
    <col min="14855" max="14855" width="5" style="1" customWidth="1"/>
    <col min="14856" max="14856" width="19.88671875" style="1" customWidth="1"/>
    <col min="14857" max="14857" width="19" style="1" customWidth="1"/>
    <col min="14858" max="14858" width="23.109375" style="1" customWidth="1"/>
    <col min="14859" max="14859" width="10" style="1" bestFit="1" customWidth="1"/>
    <col min="14860" max="14860" width="11.33203125" style="1" bestFit="1" customWidth="1"/>
    <col min="14861" max="14862" width="10" style="1" bestFit="1" customWidth="1"/>
    <col min="14863" max="15104" width="9.109375" style="1"/>
    <col min="15105" max="15105" width="9.5546875" style="1" customWidth="1"/>
    <col min="15106" max="15106" width="46" style="1" customWidth="1"/>
    <col min="15107" max="15107" width="26.88671875" style="1" customWidth="1"/>
    <col min="15108" max="15108" width="6.33203125" style="1" customWidth="1"/>
    <col min="15109" max="15109" width="8.44140625" style="1" customWidth="1"/>
    <col min="15110" max="15110" width="12.5546875" style="1" customWidth="1"/>
    <col min="15111" max="15111" width="5" style="1" customWidth="1"/>
    <col min="15112" max="15112" width="19.88671875" style="1" customWidth="1"/>
    <col min="15113" max="15113" width="19" style="1" customWidth="1"/>
    <col min="15114" max="15114" width="23.109375" style="1" customWidth="1"/>
    <col min="15115" max="15115" width="10" style="1" bestFit="1" customWidth="1"/>
    <col min="15116" max="15116" width="11.33203125" style="1" bestFit="1" customWidth="1"/>
    <col min="15117" max="15118" width="10" style="1" bestFit="1" customWidth="1"/>
    <col min="15119" max="15360" width="9.109375" style="1"/>
    <col min="15361" max="15361" width="9.5546875" style="1" customWidth="1"/>
    <col min="15362" max="15362" width="46" style="1" customWidth="1"/>
    <col min="15363" max="15363" width="26.88671875" style="1" customWidth="1"/>
    <col min="15364" max="15364" width="6.33203125" style="1" customWidth="1"/>
    <col min="15365" max="15365" width="8.44140625" style="1" customWidth="1"/>
    <col min="15366" max="15366" width="12.5546875" style="1" customWidth="1"/>
    <col min="15367" max="15367" width="5" style="1" customWidth="1"/>
    <col min="15368" max="15368" width="19.88671875" style="1" customWidth="1"/>
    <col min="15369" max="15369" width="19" style="1" customWidth="1"/>
    <col min="15370" max="15370" width="23.109375" style="1" customWidth="1"/>
    <col min="15371" max="15371" width="10" style="1" bestFit="1" customWidth="1"/>
    <col min="15372" max="15372" width="11.33203125" style="1" bestFit="1" customWidth="1"/>
    <col min="15373" max="15374" width="10" style="1" bestFit="1" customWidth="1"/>
    <col min="15375" max="15616" width="9.109375" style="1"/>
    <col min="15617" max="15617" width="9.5546875" style="1" customWidth="1"/>
    <col min="15618" max="15618" width="46" style="1" customWidth="1"/>
    <col min="15619" max="15619" width="26.88671875" style="1" customWidth="1"/>
    <col min="15620" max="15620" width="6.33203125" style="1" customWidth="1"/>
    <col min="15621" max="15621" width="8.44140625" style="1" customWidth="1"/>
    <col min="15622" max="15622" width="12.5546875" style="1" customWidth="1"/>
    <col min="15623" max="15623" width="5" style="1" customWidth="1"/>
    <col min="15624" max="15624" width="19.88671875" style="1" customWidth="1"/>
    <col min="15625" max="15625" width="19" style="1" customWidth="1"/>
    <col min="15626" max="15626" width="23.109375" style="1" customWidth="1"/>
    <col min="15627" max="15627" width="10" style="1" bestFit="1" customWidth="1"/>
    <col min="15628" max="15628" width="11.33203125" style="1" bestFit="1" customWidth="1"/>
    <col min="15629" max="15630" width="10" style="1" bestFit="1" customWidth="1"/>
    <col min="15631" max="15872" width="9.109375" style="1"/>
    <col min="15873" max="15873" width="9.5546875" style="1" customWidth="1"/>
    <col min="15874" max="15874" width="46" style="1" customWidth="1"/>
    <col min="15875" max="15875" width="26.88671875" style="1" customWidth="1"/>
    <col min="15876" max="15876" width="6.33203125" style="1" customWidth="1"/>
    <col min="15877" max="15877" width="8.44140625" style="1" customWidth="1"/>
    <col min="15878" max="15878" width="12.5546875" style="1" customWidth="1"/>
    <col min="15879" max="15879" width="5" style="1" customWidth="1"/>
    <col min="15880" max="15880" width="19.88671875" style="1" customWidth="1"/>
    <col min="15881" max="15881" width="19" style="1" customWidth="1"/>
    <col min="15882" max="15882" width="23.109375" style="1" customWidth="1"/>
    <col min="15883" max="15883" width="10" style="1" bestFit="1" customWidth="1"/>
    <col min="15884" max="15884" width="11.33203125" style="1" bestFit="1" customWidth="1"/>
    <col min="15885" max="15886" width="10" style="1" bestFit="1" customWidth="1"/>
    <col min="15887" max="16128" width="9.109375" style="1"/>
    <col min="16129" max="16129" width="9.5546875" style="1" customWidth="1"/>
    <col min="16130" max="16130" width="46" style="1" customWidth="1"/>
    <col min="16131" max="16131" width="26.88671875" style="1" customWidth="1"/>
    <col min="16132" max="16132" width="6.33203125" style="1" customWidth="1"/>
    <col min="16133" max="16133" width="8.44140625" style="1" customWidth="1"/>
    <col min="16134" max="16134" width="12.5546875" style="1" customWidth="1"/>
    <col min="16135" max="16135" width="5" style="1" customWidth="1"/>
    <col min="16136" max="16136" width="19.88671875" style="1" customWidth="1"/>
    <col min="16137" max="16137" width="19" style="1" customWidth="1"/>
    <col min="16138" max="16138" width="23.109375" style="1" customWidth="1"/>
    <col min="16139" max="16139" width="10" style="1" bestFit="1" customWidth="1"/>
    <col min="16140" max="16140" width="11.33203125" style="1" bestFit="1" customWidth="1"/>
    <col min="16141" max="16142" width="10" style="1" bestFit="1" customWidth="1"/>
    <col min="16143" max="16384" width="9.109375" style="1"/>
  </cols>
  <sheetData>
    <row r="2" spans="1:13" x14ac:dyDescent="0.3">
      <c r="J2" s="247" t="s">
        <v>396</v>
      </c>
    </row>
    <row r="3" spans="1:13" ht="22.5" customHeight="1" x14ac:dyDescent="0.3">
      <c r="A3" s="526" t="s">
        <v>397</v>
      </c>
      <c r="B3" s="526"/>
      <c r="C3" s="526"/>
      <c r="D3" s="526"/>
      <c r="E3" s="526"/>
      <c r="F3" s="526"/>
      <c r="G3" s="526"/>
      <c r="H3" s="526"/>
      <c r="I3" s="526"/>
      <c r="J3" s="526"/>
    </row>
    <row r="4" spans="1:13" ht="2.25" customHeight="1" x14ac:dyDescent="0.3">
      <c r="A4" s="527" t="s">
        <v>608</v>
      </c>
      <c r="B4" s="527"/>
      <c r="C4" s="527"/>
      <c r="D4" s="527"/>
      <c r="E4" s="527"/>
      <c r="F4" s="527"/>
      <c r="G4" s="527"/>
      <c r="H4" s="527"/>
      <c r="I4" s="527"/>
      <c r="J4" s="527"/>
    </row>
    <row r="5" spans="1:13" ht="34.5" customHeight="1" x14ac:dyDescent="0.3">
      <c r="A5" s="528"/>
      <c r="B5" s="528"/>
      <c r="C5" s="528"/>
      <c r="D5" s="528"/>
      <c r="E5" s="528"/>
      <c r="F5" s="528"/>
      <c r="G5" s="528"/>
      <c r="H5" s="528"/>
      <c r="I5" s="528"/>
      <c r="J5" s="528"/>
    </row>
    <row r="6" spans="1:13" ht="23.25" customHeight="1" x14ac:dyDescent="0.3">
      <c r="A6" s="486" t="s">
        <v>1230</v>
      </c>
      <c r="B6" s="486"/>
      <c r="C6" s="486"/>
      <c r="D6" s="486"/>
      <c r="E6" s="486"/>
      <c r="F6" s="486"/>
      <c r="G6" s="486"/>
      <c r="H6" s="486"/>
      <c r="I6" s="486"/>
      <c r="J6" s="486"/>
    </row>
    <row r="7" spans="1:13" ht="15.6" x14ac:dyDescent="0.3">
      <c r="A7" s="248"/>
      <c r="B7" s="248"/>
      <c r="C7" s="248"/>
      <c r="D7" s="248"/>
      <c r="E7" s="248"/>
      <c r="F7" s="248"/>
      <c r="G7" s="248"/>
      <c r="H7" s="248"/>
      <c r="I7" s="248"/>
      <c r="J7" s="249"/>
    </row>
    <row r="8" spans="1:13" ht="24" customHeight="1" x14ac:dyDescent="0.3">
      <c r="A8" s="439" t="s">
        <v>398</v>
      </c>
      <c r="B8" s="466" t="s">
        <v>548</v>
      </c>
      <c r="C8" s="466" t="s">
        <v>126</v>
      </c>
      <c r="D8" s="466" t="s">
        <v>399</v>
      </c>
      <c r="E8" s="466"/>
      <c r="F8" s="466"/>
      <c r="G8" s="466"/>
      <c r="H8" s="529" t="s">
        <v>400</v>
      </c>
      <c r="I8" s="529"/>
      <c r="J8" s="529"/>
    </row>
    <row r="9" spans="1:13" ht="38.25" customHeight="1" x14ac:dyDescent="0.3">
      <c r="A9" s="441"/>
      <c r="B9" s="466"/>
      <c r="C9" s="466"/>
      <c r="D9" s="159" t="s">
        <v>401</v>
      </c>
      <c r="E9" s="159" t="s">
        <v>402</v>
      </c>
      <c r="F9" s="159" t="s">
        <v>403</v>
      </c>
      <c r="G9" s="159" t="s">
        <v>404</v>
      </c>
      <c r="H9" s="162" t="s">
        <v>759</v>
      </c>
      <c r="I9" s="162" t="s">
        <v>760</v>
      </c>
      <c r="J9" s="250" t="s">
        <v>761</v>
      </c>
      <c r="L9" s="251"/>
      <c r="M9" s="251"/>
    </row>
    <row r="10" spans="1:13" ht="15.6" x14ac:dyDescent="0.3">
      <c r="A10" s="252">
        <v>1</v>
      </c>
      <c r="B10" s="253">
        <v>2</v>
      </c>
      <c r="C10" s="253">
        <v>3</v>
      </c>
      <c r="D10" s="252">
        <v>4</v>
      </c>
      <c r="E10" s="252">
        <v>5</v>
      </c>
      <c r="F10" s="252">
        <v>6</v>
      </c>
      <c r="G10" s="252">
        <v>7</v>
      </c>
      <c r="H10" s="254">
        <v>8</v>
      </c>
      <c r="I10" s="254">
        <v>9</v>
      </c>
      <c r="J10" s="255">
        <v>10</v>
      </c>
    </row>
    <row r="11" spans="1:13" ht="66" x14ac:dyDescent="0.3">
      <c r="A11" s="163"/>
      <c r="B11" s="163" t="s">
        <v>405</v>
      </c>
      <c r="C11" s="256" t="s">
        <v>406</v>
      </c>
      <c r="D11" s="158"/>
      <c r="E11" s="158"/>
      <c r="F11" s="257"/>
      <c r="G11" s="158"/>
      <c r="H11" s="258">
        <f>H12+H13+H14+H15+H16+H17+H18+H19+H20+H21</f>
        <v>10062521.300000003</v>
      </c>
      <c r="I11" s="258">
        <f>I12+I13+I14+I15+I16+I17+I18+I19+I20</f>
        <v>10912725.345999999</v>
      </c>
      <c r="J11" s="258">
        <f>J12+J13+J14+J15+J16+J17+J18+J19+J20</f>
        <v>10196699.790999999</v>
      </c>
      <c r="L11" s="251"/>
    </row>
    <row r="12" spans="1:13" ht="26.4" x14ac:dyDescent="0.3">
      <c r="A12" s="259"/>
      <c r="B12" s="260"/>
      <c r="C12" s="163" t="s">
        <v>407</v>
      </c>
      <c r="D12" s="256">
        <v>775</v>
      </c>
      <c r="E12" s="256" t="s">
        <v>408</v>
      </c>
      <c r="F12" s="261" t="s">
        <v>408</v>
      </c>
      <c r="G12" s="256" t="s">
        <v>408</v>
      </c>
      <c r="H12" s="258">
        <f>H22+H30+H86+H104+H123+H149+H174+H219</f>
        <v>1306315.3900000001</v>
      </c>
      <c r="I12" s="258">
        <f>I22+I30+I86+I104+I123+I149+I174+I219</f>
        <v>1715127.3460000001</v>
      </c>
      <c r="J12" s="258">
        <f>J22+J30+J86+J104+J123+J149+J174+J219</f>
        <v>1274119.32</v>
      </c>
    </row>
    <row r="13" spans="1:13" ht="52.8" x14ac:dyDescent="0.3">
      <c r="A13" s="259"/>
      <c r="B13" s="260"/>
      <c r="C13" s="163" t="s">
        <v>409</v>
      </c>
      <c r="D13" s="256">
        <v>768</v>
      </c>
      <c r="E13" s="256" t="s">
        <v>408</v>
      </c>
      <c r="F13" s="261" t="s">
        <v>408</v>
      </c>
      <c r="G13" s="256" t="s">
        <v>408</v>
      </c>
      <c r="H13" s="258">
        <f>H122+H148+H159+H162+H175+H218+H32</f>
        <v>8176460.1400000006</v>
      </c>
      <c r="I13" s="258">
        <f>I122+I148+I159+I162+I175+I218+I32+I228</f>
        <v>8617117.0199999977</v>
      </c>
      <c r="J13" s="258">
        <f>J122+J148+J159+J162+J175+J218+J32+J228</f>
        <v>8511300.3269999996</v>
      </c>
    </row>
    <row r="14" spans="1:13" ht="66" x14ac:dyDescent="0.3">
      <c r="A14" s="259"/>
      <c r="B14" s="260"/>
      <c r="C14" s="163" t="s">
        <v>343</v>
      </c>
      <c r="D14" s="256">
        <v>772</v>
      </c>
      <c r="E14" s="256" t="s">
        <v>408</v>
      </c>
      <c r="F14" s="261" t="s">
        <v>408</v>
      </c>
      <c r="G14" s="256" t="s">
        <v>408</v>
      </c>
      <c r="H14" s="258">
        <f>H176+H212</f>
        <v>33696.58</v>
      </c>
      <c r="I14" s="258">
        <f>I176</f>
        <v>34646.579999999994</v>
      </c>
      <c r="J14" s="258">
        <f>J176</f>
        <v>33869.803999999996</v>
      </c>
    </row>
    <row r="15" spans="1:13" ht="26.4" x14ac:dyDescent="0.3">
      <c r="A15" s="259"/>
      <c r="B15" s="260"/>
      <c r="C15" s="163" t="s">
        <v>211</v>
      </c>
      <c r="D15" s="256">
        <v>774</v>
      </c>
      <c r="E15" s="256" t="s">
        <v>408</v>
      </c>
      <c r="F15" s="261" t="s">
        <v>408</v>
      </c>
      <c r="G15" s="256" t="s">
        <v>408</v>
      </c>
      <c r="H15" s="258">
        <f>H73</f>
        <v>117052.4</v>
      </c>
      <c r="I15" s="258">
        <f>I73</f>
        <v>117052.4</v>
      </c>
      <c r="J15" s="258">
        <f>J73</f>
        <v>108502.24</v>
      </c>
    </row>
    <row r="16" spans="1:13" ht="39.6" x14ac:dyDescent="0.3">
      <c r="A16" s="259"/>
      <c r="B16" s="260"/>
      <c r="C16" s="163" t="s">
        <v>137</v>
      </c>
      <c r="D16" s="256">
        <v>779</v>
      </c>
      <c r="E16" s="256" t="s">
        <v>408</v>
      </c>
      <c r="F16" s="261" t="s">
        <v>408</v>
      </c>
      <c r="G16" s="262" t="s">
        <v>408</v>
      </c>
      <c r="H16" s="258">
        <f>H31+H177</f>
        <v>0</v>
      </c>
      <c r="I16" s="258">
        <f>I31+I177</f>
        <v>0</v>
      </c>
      <c r="J16" s="258">
        <f>J31+J177</f>
        <v>0</v>
      </c>
    </row>
    <row r="17" spans="1:12" ht="26.4" x14ac:dyDescent="0.3">
      <c r="A17" s="259"/>
      <c r="B17" s="260"/>
      <c r="C17" s="163" t="s">
        <v>410</v>
      </c>
      <c r="D17" s="256">
        <v>769</v>
      </c>
      <c r="E17" s="256" t="s">
        <v>408</v>
      </c>
      <c r="F17" s="261" t="s">
        <v>408</v>
      </c>
      <c r="G17" s="256" t="s">
        <v>408</v>
      </c>
      <c r="H17" s="258">
        <f>H87</f>
        <v>5426.72</v>
      </c>
      <c r="I17" s="258">
        <f>I87</f>
        <v>5411.93</v>
      </c>
      <c r="J17" s="258">
        <f>J87</f>
        <v>5411.93</v>
      </c>
    </row>
    <row r="18" spans="1:12" ht="39.6" x14ac:dyDescent="0.3">
      <c r="A18" s="259"/>
      <c r="B18" s="260"/>
      <c r="C18" s="163" t="s">
        <v>344</v>
      </c>
      <c r="D18" s="256">
        <v>795</v>
      </c>
      <c r="E18" s="256" t="s">
        <v>408</v>
      </c>
      <c r="F18" s="261" t="s">
        <v>408</v>
      </c>
      <c r="G18" s="256" t="s">
        <v>408</v>
      </c>
      <c r="H18" s="258">
        <f>H179</f>
        <v>41570.07</v>
      </c>
      <c r="I18" s="258">
        <f>I179</f>
        <v>41370.07</v>
      </c>
      <c r="J18" s="258">
        <f>J179</f>
        <v>39495.880000000005</v>
      </c>
    </row>
    <row r="19" spans="1:12" ht="26.4" x14ac:dyDescent="0.3">
      <c r="A19" s="259"/>
      <c r="B19" s="260"/>
      <c r="C19" s="163" t="s">
        <v>371</v>
      </c>
      <c r="D19" s="256">
        <v>752</v>
      </c>
      <c r="E19" s="256" t="s">
        <v>408</v>
      </c>
      <c r="F19" s="261" t="s">
        <v>408</v>
      </c>
      <c r="G19" s="256" t="s">
        <v>408</v>
      </c>
      <c r="H19" s="263">
        <f>H178</f>
        <v>0</v>
      </c>
      <c r="I19" s="263">
        <f>I178</f>
        <v>0</v>
      </c>
      <c r="J19" s="263">
        <v>0</v>
      </c>
    </row>
    <row r="20" spans="1:12" ht="26.4" x14ac:dyDescent="0.3">
      <c r="A20" s="259"/>
      <c r="B20" s="260"/>
      <c r="C20" s="163" t="s">
        <v>255</v>
      </c>
      <c r="D20" s="256">
        <v>759</v>
      </c>
      <c r="E20" s="256" t="s">
        <v>408</v>
      </c>
      <c r="F20" s="261" t="s">
        <v>408</v>
      </c>
      <c r="G20" s="256" t="s">
        <v>408</v>
      </c>
      <c r="H20" s="258">
        <f>H105</f>
        <v>382000</v>
      </c>
      <c r="I20" s="258">
        <f>I105</f>
        <v>382000</v>
      </c>
      <c r="J20" s="258">
        <f>J105</f>
        <v>224000.28999999998</v>
      </c>
    </row>
    <row r="21" spans="1:12" ht="26.4" x14ac:dyDescent="0.3">
      <c r="A21" s="163">
        <v>1</v>
      </c>
      <c r="B21" s="163" t="s">
        <v>135</v>
      </c>
      <c r="C21" s="256" t="s">
        <v>406</v>
      </c>
      <c r="D21" s="256" t="s">
        <v>408</v>
      </c>
      <c r="E21" s="256" t="s">
        <v>408</v>
      </c>
      <c r="F21" s="261" t="s">
        <v>408</v>
      </c>
      <c r="G21" s="256" t="s">
        <v>408</v>
      </c>
      <c r="H21" s="258">
        <f>H22</f>
        <v>0</v>
      </c>
      <c r="I21" s="258">
        <f>I22</f>
        <v>0</v>
      </c>
      <c r="J21" s="258">
        <f>J22</f>
        <v>0</v>
      </c>
      <c r="L21" s="251"/>
    </row>
    <row r="22" spans="1:12" ht="26.4" x14ac:dyDescent="0.3">
      <c r="A22" s="163"/>
      <c r="B22" s="163"/>
      <c r="C22" s="163" t="s">
        <v>407</v>
      </c>
      <c r="D22" s="256">
        <v>775</v>
      </c>
      <c r="E22" s="256" t="s">
        <v>408</v>
      </c>
      <c r="F22" s="261" t="s">
        <v>408</v>
      </c>
      <c r="G22" s="256" t="s">
        <v>408</v>
      </c>
      <c r="H22" s="258">
        <f>H23+H28</f>
        <v>0</v>
      </c>
      <c r="I22" s="258">
        <f>I23+I28</f>
        <v>0</v>
      </c>
      <c r="J22" s="263">
        <f>J23+J28</f>
        <v>0</v>
      </c>
    </row>
    <row r="23" spans="1:12" ht="48.75" customHeight="1" x14ac:dyDescent="0.3">
      <c r="A23" s="159" t="s">
        <v>5</v>
      </c>
      <c r="B23" s="163" t="s">
        <v>609</v>
      </c>
      <c r="C23" s="256"/>
      <c r="D23" s="261" t="s">
        <v>411</v>
      </c>
      <c r="E23" s="261" t="s">
        <v>412</v>
      </c>
      <c r="F23" s="261" t="s">
        <v>413</v>
      </c>
      <c r="G23" s="261" t="s">
        <v>414</v>
      </c>
      <c r="H23" s="258">
        <f>H24+H25</f>
        <v>0</v>
      </c>
      <c r="I23" s="258">
        <f>I24+I27</f>
        <v>0</v>
      </c>
      <c r="J23" s="258">
        <f>J24+J25</f>
        <v>0</v>
      </c>
    </row>
    <row r="24" spans="1:12" ht="51.75" customHeight="1" x14ac:dyDescent="0.3">
      <c r="A24" s="159" t="s">
        <v>138</v>
      </c>
      <c r="B24" s="163" t="s">
        <v>610</v>
      </c>
      <c r="C24" s="256"/>
      <c r="D24" s="261" t="s">
        <v>411</v>
      </c>
      <c r="E24" s="261" t="s">
        <v>412</v>
      </c>
      <c r="F24" s="261" t="s">
        <v>413</v>
      </c>
      <c r="G24" s="261" t="s">
        <v>415</v>
      </c>
      <c r="H24" s="258">
        <v>0</v>
      </c>
      <c r="I24" s="264">
        <v>0</v>
      </c>
      <c r="J24" s="264">
        <v>0</v>
      </c>
    </row>
    <row r="25" spans="1:12" ht="40.5" customHeight="1" x14ac:dyDescent="0.3">
      <c r="A25" s="159" t="s">
        <v>140</v>
      </c>
      <c r="B25" s="163" t="s">
        <v>141</v>
      </c>
      <c r="C25" s="256"/>
      <c r="D25" s="261" t="s">
        <v>30</v>
      </c>
      <c r="E25" s="261" t="s">
        <v>30</v>
      </c>
      <c r="F25" s="261" t="s">
        <v>30</v>
      </c>
      <c r="G25" s="261" t="s">
        <v>30</v>
      </c>
      <c r="H25" s="258">
        <f>H26+H27</f>
        <v>0</v>
      </c>
      <c r="I25" s="258">
        <v>0</v>
      </c>
      <c r="J25" s="258">
        <f>J26+J27</f>
        <v>0</v>
      </c>
    </row>
    <row r="26" spans="1:12" x14ac:dyDescent="0.3">
      <c r="A26" s="466" t="s">
        <v>142</v>
      </c>
      <c r="B26" s="498" t="s">
        <v>143</v>
      </c>
      <c r="C26" s="530"/>
      <c r="D26" s="520" t="s">
        <v>411</v>
      </c>
      <c r="E26" s="520" t="s">
        <v>412</v>
      </c>
      <c r="F26" s="520" t="s">
        <v>611</v>
      </c>
      <c r="G26" s="261" t="s">
        <v>416</v>
      </c>
      <c r="H26" s="258">
        <v>0</v>
      </c>
      <c r="I26" s="264">
        <v>0</v>
      </c>
      <c r="J26" s="264">
        <v>0</v>
      </c>
    </row>
    <row r="27" spans="1:12" x14ac:dyDescent="0.3">
      <c r="A27" s="466"/>
      <c r="B27" s="498"/>
      <c r="C27" s="530"/>
      <c r="D27" s="520"/>
      <c r="E27" s="520"/>
      <c r="F27" s="520"/>
      <c r="G27" s="261" t="s">
        <v>417</v>
      </c>
      <c r="H27" s="258">
        <v>0</v>
      </c>
      <c r="I27" s="264">
        <v>0</v>
      </c>
      <c r="J27" s="264">
        <v>0</v>
      </c>
    </row>
    <row r="28" spans="1:12" ht="34.5" customHeight="1" x14ac:dyDescent="0.3">
      <c r="A28" s="159" t="s">
        <v>7</v>
      </c>
      <c r="B28" s="163" t="s">
        <v>612</v>
      </c>
      <c r="C28" s="256"/>
      <c r="D28" s="256">
        <v>775</v>
      </c>
      <c r="E28" s="256" t="s">
        <v>408</v>
      </c>
      <c r="F28" s="261" t="s">
        <v>408</v>
      </c>
      <c r="G28" s="256" t="s">
        <v>408</v>
      </c>
      <c r="H28" s="258">
        <v>0</v>
      </c>
      <c r="I28" s="250">
        <v>0</v>
      </c>
      <c r="J28" s="250">
        <v>0</v>
      </c>
    </row>
    <row r="29" spans="1:12" ht="44.25" customHeight="1" x14ac:dyDescent="0.3">
      <c r="A29" s="163">
        <v>2</v>
      </c>
      <c r="B29" s="163" t="s">
        <v>613</v>
      </c>
      <c r="C29" s="256" t="s">
        <v>406</v>
      </c>
      <c r="D29" s="158" t="s">
        <v>408</v>
      </c>
      <c r="E29" s="158" t="s">
        <v>408</v>
      </c>
      <c r="F29" s="257" t="s">
        <v>408</v>
      </c>
      <c r="G29" s="158" t="s">
        <v>408</v>
      </c>
      <c r="H29" s="258">
        <f>H30+H31+H32</f>
        <v>106858.51</v>
      </c>
      <c r="I29" s="258">
        <f>I30+I31+I32</f>
        <v>155458.05000000002</v>
      </c>
      <c r="J29" s="258">
        <f>J30+J31+J32</f>
        <v>155458.05000000002</v>
      </c>
    </row>
    <row r="30" spans="1:12" ht="30" customHeight="1" x14ac:dyDescent="0.3">
      <c r="A30" s="163"/>
      <c r="B30" s="163"/>
      <c r="C30" s="163" t="s">
        <v>407</v>
      </c>
      <c r="D30" s="256">
        <v>775</v>
      </c>
      <c r="E30" s="256" t="s">
        <v>408</v>
      </c>
      <c r="F30" s="261" t="s">
        <v>408</v>
      </c>
      <c r="G30" s="256" t="s">
        <v>408</v>
      </c>
      <c r="H30" s="258">
        <f>H33+H46+H47+H49+H53+H55+H63+H69</f>
        <v>81858.509999999995</v>
      </c>
      <c r="I30" s="258">
        <f>I33+I43+I53+I55+I63</f>
        <v>132962.45000000001</v>
      </c>
      <c r="J30" s="258">
        <f>J33+J43+J53+J55+J63+J69</f>
        <v>132962.45000000001</v>
      </c>
    </row>
    <row r="31" spans="1:12" ht="39.6" x14ac:dyDescent="0.3">
      <c r="A31" s="159"/>
      <c r="B31" s="163"/>
      <c r="C31" s="163" t="s">
        <v>137</v>
      </c>
      <c r="D31" s="256">
        <v>779</v>
      </c>
      <c r="E31" s="265" t="s">
        <v>408</v>
      </c>
      <c r="F31" s="261" t="s">
        <v>408</v>
      </c>
      <c r="G31" s="256" t="s">
        <v>408</v>
      </c>
      <c r="H31" s="263">
        <f>H44+H48</f>
        <v>0</v>
      </c>
      <c r="I31" s="263">
        <f>I44+I48</f>
        <v>0</v>
      </c>
      <c r="J31" s="263">
        <f>J44+J48</f>
        <v>0</v>
      </c>
    </row>
    <row r="32" spans="1:12" ht="61.5" customHeight="1" x14ac:dyDescent="0.3">
      <c r="A32" s="159"/>
      <c r="B32" s="163"/>
      <c r="C32" s="163" t="s">
        <v>409</v>
      </c>
      <c r="D32" s="256">
        <v>768</v>
      </c>
      <c r="E32" s="265" t="s">
        <v>30</v>
      </c>
      <c r="F32" s="261" t="s">
        <v>30</v>
      </c>
      <c r="G32" s="256" t="s">
        <v>30</v>
      </c>
      <c r="H32" s="263">
        <f>H61</f>
        <v>25000</v>
      </c>
      <c r="I32" s="263">
        <f>I61</f>
        <v>22495.599999999999</v>
      </c>
      <c r="J32" s="263">
        <f>J61</f>
        <v>22495.599999999999</v>
      </c>
    </row>
    <row r="33" spans="1:13" ht="51.75" customHeight="1" x14ac:dyDescent="0.3">
      <c r="A33" s="159" t="s">
        <v>145</v>
      </c>
      <c r="B33" s="163" t="s">
        <v>762</v>
      </c>
      <c r="C33" s="256"/>
      <c r="D33" s="256">
        <v>775</v>
      </c>
      <c r="E33" s="256" t="s">
        <v>408</v>
      </c>
      <c r="F33" s="261" t="s">
        <v>408</v>
      </c>
      <c r="G33" s="261" t="s">
        <v>408</v>
      </c>
      <c r="H33" s="266">
        <f>H34+H36+H37+H38+H39+H40+H41+H42</f>
        <v>81858.509999999995</v>
      </c>
      <c r="I33" s="266">
        <f>I34+I36+I37+I38+I39+I40+I41+I42</f>
        <v>27962.45</v>
      </c>
      <c r="J33" s="266">
        <f>J34+J36+J37+J38+J39+J40+J41+J42</f>
        <v>27962.45</v>
      </c>
    </row>
    <row r="34" spans="1:13" ht="42.75" customHeight="1" x14ac:dyDescent="0.3">
      <c r="A34" s="439" t="s">
        <v>148</v>
      </c>
      <c r="B34" s="463" t="s">
        <v>149</v>
      </c>
      <c r="C34" s="506"/>
      <c r="D34" s="506">
        <v>775</v>
      </c>
      <c r="E34" s="506">
        <v>1403</v>
      </c>
      <c r="F34" s="509" t="s">
        <v>30</v>
      </c>
      <c r="G34" s="506" t="s">
        <v>30</v>
      </c>
      <c r="H34" s="531">
        <v>0</v>
      </c>
      <c r="I34" s="533">
        <v>0</v>
      </c>
      <c r="J34" s="533">
        <v>0</v>
      </c>
      <c r="M34" s="251"/>
    </row>
    <row r="35" spans="1:13" ht="38.25" customHeight="1" x14ac:dyDescent="0.3">
      <c r="A35" s="441"/>
      <c r="B35" s="465"/>
      <c r="C35" s="508"/>
      <c r="D35" s="508"/>
      <c r="E35" s="508"/>
      <c r="F35" s="510"/>
      <c r="G35" s="508"/>
      <c r="H35" s="532"/>
      <c r="I35" s="534"/>
      <c r="J35" s="534"/>
      <c r="M35" s="251"/>
    </row>
    <row r="36" spans="1:13" ht="71.25" customHeight="1" x14ac:dyDescent="0.3">
      <c r="A36" s="159" t="s">
        <v>150</v>
      </c>
      <c r="B36" s="163" t="s">
        <v>151</v>
      </c>
      <c r="C36" s="256"/>
      <c r="D36" s="256">
        <v>775</v>
      </c>
      <c r="E36" s="256" t="s">
        <v>408</v>
      </c>
      <c r="F36" s="261" t="s">
        <v>408</v>
      </c>
      <c r="G36" s="256" t="s">
        <v>408</v>
      </c>
      <c r="H36" s="266">
        <v>0</v>
      </c>
      <c r="I36" s="250">
        <v>0</v>
      </c>
      <c r="J36" s="250">
        <v>0</v>
      </c>
      <c r="M36" s="251"/>
    </row>
    <row r="37" spans="1:13" ht="26.4" x14ac:dyDescent="0.3">
      <c r="A37" s="159" t="s">
        <v>152</v>
      </c>
      <c r="B37" s="163" t="s">
        <v>153</v>
      </c>
      <c r="C37" s="256"/>
      <c r="D37" s="256">
        <v>775</v>
      </c>
      <c r="E37" s="265" t="s">
        <v>419</v>
      </c>
      <c r="F37" s="265" t="s">
        <v>30</v>
      </c>
      <c r="G37" s="256" t="s">
        <v>30</v>
      </c>
      <c r="H37" s="266">
        <v>0</v>
      </c>
      <c r="I37" s="250">
        <v>0</v>
      </c>
      <c r="J37" s="250">
        <v>0</v>
      </c>
    </row>
    <row r="38" spans="1:13" ht="39.6" x14ac:dyDescent="0.3">
      <c r="A38" s="159" t="s">
        <v>154</v>
      </c>
      <c r="B38" s="163" t="s">
        <v>615</v>
      </c>
      <c r="C38" s="256"/>
      <c r="D38" s="256">
        <v>775</v>
      </c>
      <c r="E38" s="265" t="s">
        <v>419</v>
      </c>
      <c r="F38" s="265" t="s">
        <v>616</v>
      </c>
      <c r="G38" s="256">
        <v>240</v>
      </c>
      <c r="H38" s="266">
        <v>0</v>
      </c>
      <c r="I38" s="250">
        <v>0</v>
      </c>
      <c r="J38" s="250">
        <v>0</v>
      </c>
    </row>
    <row r="39" spans="1:13" ht="39.6" x14ac:dyDescent="0.3">
      <c r="A39" s="159" t="s">
        <v>617</v>
      </c>
      <c r="B39" s="163" t="s">
        <v>618</v>
      </c>
      <c r="C39" s="256"/>
      <c r="D39" s="256">
        <v>775</v>
      </c>
      <c r="E39" s="265" t="s">
        <v>419</v>
      </c>
      <c r="F39" s="265" t="s">
        <v>619</v>
      </c>
      <c r="G39" s="256">
        <v>240</v>
      </c>
      <c r="H39" s="266">
        <v>0</v>
      </c>
      <c r="I39" s="250">
        <v>0</v>
      </c>
      <c r="J39" s="250">
        <v>0</v>
      </c>
    </row>
    <row r="40" spans="1:13" ht="39.6" x14ac:dyDescent="0.3">
      <c r="A40" s="159" t="s">
        <v>620</v>
      </c>
      <c r="B40" s="163" t="s">
        <v>574</v>
      </c>
      <c r="C40" s="256"/>
      <c r="D40" s="256">
        <v>775</v>
      </c>
      <c r="E40" s="265" t="s">
        <v>419</v>
      </c>
      <c r="F40" s="265" t="s">
        <v>621</v>
      </c>
      <c r="G40" s="256">
        <v>240</v>
      </c>
      <c r="H40" s="266">
        <v>0</v>
      </c>
      <c r="I40" s="250">
        <v>0</v>
      </c>
      <c r="J40" s="250">
        <v>0</v>
      </c>
    </row>
    <row r="41" spans="1:13" ht="52.8" x14ac:dyDescent="0.3">
      <c r="A41" s="159" t="s">
        <v>622</v>
      </c>
      <c r="B41" s="163" t="s">
        <v>577</v>
      </c>
      <c r="C41" s="256"/>
      <c r="D41" s="256">
        <v>775</v>
      </c>
      <c r="E41" s="265" t="s">
        <v>419</v>
      </c>
      <c r="F41" s="265" t="s">
        <v>623</v>
      </c>
      <c r="G41" s="256">
        <v>240</v>
      </c>
      <c r="H41" s="266">
        <v>0</v>
      </c>
      <c r="I41" s="250">
        <v>0</v>
      </c>
      <c r="J41" s="250">
        <v>0</v>
      </c>
    </row>
    <row r="42" spans="1:13" ht="64.5" customHeight="1" x14ac:dyDescent="0.3">
      <c r="A42" s="159" t="s">
        <v>624</v>
      </c>
      <c r="B42" s="163" t="s">
        <v>578</v>
      </c>
      <c r="C42" s="256"/>
      <c r="D42" s="256">
        <v>775</v>
      </c>
      <c r="E42" s="265" t="s">
        <v>419</v>
      </c>
      <c r="F42" s="265" t="s">
        <v>625</v>
      </c>
      <c r="G42" s="256">
        <v>240</v>
      </c>
      <c r="H42" s="266">
        <v>81858.509999999995</v>
      </c>
      <c r="I42" s="250">
        <v>27962.45</v>
      </c>
      <c r="J42" s="250">
        <v>27962.45</v>
      </c>
    </row>
    <row r="43" spans="1:13" ht="32.25" customHeight="1" x14ac:dyDescent="0.3">
      <c r="A43" s="159" t="s">
        <v>159</v>
      </c>
      <c r="B43" s="163" t="s">
        <v>626</v>
      </c>
      <c r="C43" s="256"/>
      <c r="D43" s="256" t="s">
        <v>30</v>
      </c>
      <c r="E43" s="265" t="s">
        <v>408</v>
      </c>
      <c r="F43" s="261" t="s">
        <v>408</v>
      </c>
      <c r="G43" s="265" t="s">
        <v>408</v>
      </c>
      <c r="H43" s="267">
        <f>H44+H45+H46+H47+H48+H49+H51+H52</f>
        <v>0</v>
      </c>
      <c r="I43" s="267">
        <f>I44+I45+I46+I47+I48+I49+I50+I51+I52</f>
        <v>105000</v>
      </c>
      <c r="J43" s="267">
        <f>J44+J45+J46+J47+J48+J49+J50+J51+J52</f>
        <v>105000</v>
      </c>
    </row>
    <row r="44" spans="1:13" ht="64.5" customHeight="1" x14ac:dyDescent="0.3">
      <c r="A44" s="179" t="s">
        <v>161</v>
      </c>
      <c r="B44" s="163" t="s">
        <v>627</v>
      </c>
      <c r="C44" s="256"/>
      <c r="D44" s="256">
        <v>779</v>
      </c>
      <c r="E44" s="265" t="s">
        <v>30</v>
      </c>
      <c r="F44" s="256" t="s">
        <v>30</v>
      </c>
      <c r="G44" s="265" t="s">
        <v>30</v>
      </c>
      <c r="H44" s="266">
        <v>0</v>
      </c>
      <c r="I44" s="250">
        <v>0</v>
      </c>
      <c r="J44" s="250">
        <v>0</v>
      </c>
    </row>
    <row r="45" spans="1:13" ht="55.5" customHeight="1" x14ac:dyDescent="0.3">
      <c r="A45" s="159" t="s">
        <v>163</v>
      </c>
      <c r="B45" s="163" t="s">
        <v>628</v>
      </c>
      <c r="C45" s="256"/>
      <c r="D45" s="256">
        <v>779</v>
      </c>
      <c r="E45" s="265" t="s">
        <v>30</v>
      </c>
      <c r="F45" s="256" t="s">
        <v>30</v>
      </c>
      <c r="G45" s="265" t="s">
        <v>30</v>
      </c>
      <c r="H45" s="266">
        <v>0</v>
      </c>
      <c r="I45" s="250">
        <v>0</v>
      </c>
      <c r="J45" s="250">
        <v>0</v>
      </c>
    </row>
    <row r="46" spans="1:13" ht="79.5" customHeight="1" x14ac:dyDescent="0.3">
      <c r="A46" s="159" t="s">
        <v>165</v>
      </c>
      <c r="B46" s="163" t="s">
        <v>166</v>
      </c>
      <c r="C46" s="256"/>
      <c r="D46" s="256">
        <v>775</v>
      </c>
      <c r="E46" s="256" t="s">
        <v>408</v>
      </c>
      <c r="F46" s="261" t="s">
        <v>408</v>
      </c>
      <c r="G46" s="256" t="s">
        <v>408</v>
      </c>
      <c r="H46" s="266">
        <v>0</v>
      </c>
      <c r="I46" s="250">
        <v>0</v>
      </c>
      <c r="J46" s="250">
        <v>0</v>
      </c>
    </row>
    <row r="47" spans="1:13" ht="86.25" customHeight="1" x14ac:dyDescent="0.3">
      <c r="A47" s="159" t="s">
        <v>167</v>
      </c>
      <c r="B47" s="163" t="s">
        <v>168</v>
      </c>
      <c r="C47" s="256"/>
      <c r="D47" s="256">
        <v>775</v>
      </c>
      <c r="E47" s="256" t="s">
        <v>408</v>
      </c>
      <c r="F47" s="261" t="s">
        <v>408</v>
      </c>
      <c r="G47" s="256" t="s">
        <v>408</v>
      </c>
      <c r="H47" s="266">
        <v>0</v>
      </c>
      <c r="I47" s="250">
        <v>0</v>
      </c>
      <c r="J47" s="250">
        <v>0</v>
      </c>
    </row>
    <row r="48" spans="1:13" ht="58.5" customHeight="1" x14ac:dyDescent="0.3">
      <c r="A48" s="179" t="s">
        <v>169</v>
      </c>
      <c r="B48" s="163" t="s">
        <v>170</v>
      </c>
      <c r="C48" s="256"/>
      <c r="D48" s="256">
        <v>779</v>
      </c>
      <c r="E48" s="265" t="s">
        <v>420</v>
      </c>
      <c r="F48" s="261" t="s">
        <v>422</v>
      </c>
      <c r="G48" s="256">
        <v>240</v>
      </c>
      <c r="H48" s="258">
        <v>0</v>
      </c>
      <c r="I48" s="250">
        <v>0</v>
      </c>
      <c r="J48" s="250">
        <v>0</v>
      </c>
    </row>
    <row r="49" spans="1:10" ht="27.75" customHeight="1" x14ac:dyDescent="0.3">
      <c r="A49" s="179" t="s">
        <v>171</v>
      </c>
      <c r="B49" s="163" t="s">
        <v>629</v>
      </c>
      <c r="C49" s="256"/>
      <c r="D49" s="256">
        <v>775</v>
      </c>
      <c r="E49" s="265" t="s">
        <v>412</v>
      </c>
      <c r="F49" s="261" t="s">
        <v>630</v>
      </c>
      <c r="G49" s="256">
        <v>450</v>
      </c>
      <c r="H49" s="258">
        <v>0</v>
      </c>
      <c r="I49" s="250">
        <v>0</v>
      </c>
      <c r="J49" s="250">
        <v>0</v>
      </c>
    </row>
    <row r="50" spans="1:10" ht="31.5" customHeight="1" x14ac:dyDescent="0.3">
      <c r="A50" s="162" t="s">
        <v>631</v>
      </c>
      <c r="B50" s="163" t="s">
        <v>580</v>
      </c>
      <c r="C50" s="256"/>
      <c r="D50" s="256">
        <v>775</v>
      </c>
      <c r="E50" s="265" t="s">
        <v>412</v>
      </c>
      <c r="F50" s="261" t="s">
        <v>630</v>
      </c>
      <c r="G50" s="256"/>
      <c r="H50" s="258">
        <v>0</v>
      </c>
      <c r="I50" s="250">
        <v>0</v>
      </c>
      <c r="J50" s="250">
        <v>0</v>
      </c>
    </row>
    <row r="51" spans="1:10" ht="83.25" customHeight="1" x14ac:dyDescent="0.3">
      <c r="A51" s="162" t="s">
        <v>763</v>
      </c>
      <c r="B51" s="163" t="s">
        <v>764</v>
      </c>
      <c r="C51" s="256"/>
      <c r="D51" s="256">
        <v>775</v>
      </c>
      <c r="E51" s="265" t="s">
        <v>412</v>
      </c>
      <c r="F51" s="261" t="s">
        <v>765</v>
      </c>
      <c r="G51" s="256">
        <v>810</v>
      </c>
      <c r="H51" s="258">
        <v>0</v>
      </c>
      <c r="I51" s="250">
        <v>0</v>
      </c>
      <c r="J51" s="250">
        <v>0</v>
      </c>
    </row>
    <row r="52" spans="1:10" ht="106.5" customHeight="1" x14ac:dyDescent="0.3">
      <c r="A52" s="162" t="s">
        <v>766</v>
      </c>
      <c r="B52" s="163" t="s">
        <v>767</v>
      </c>
      <c r="C52" s="256"/>
      <c r="D52" s="256">
        <v>775</v>
      </c>
      <c r="E52" s="265"/>
      <c r="F52" s="261" t="s">
        <v>768</v>
      </c>
      <c r="G52" s="256"/>
      <c r="H52" s="258">
        <v>0</v>
      </c>
      <c r="I52" s="250">
        <v>105000</v>
      </c>
      <c r="J52" s="250">
        <v>105000</v>
      </c>
    </row>
    <row r="53" spans="1:10" ht="54.75" customHeight="1" x14ac:dyDescent="0.3">
      <c r="A53" s="159" t="s">
        <v>172</v>
      </c>
      <c r="B53" s="163" t="s">
        <v>769</v>
      </c>
      <c r="C53" s="256"/>
      <c r="D53" s="256">
        <v>775</v>
      </c>
      <c r="E53" s="256" t="s">
        <v>408</v>
      </c>
      <c r="F53" s="261" t="s">
        <v>408</v>
      </c>
      <c r="G53" s="256" t="s">
        <v>408</v>
      </c>
      <c r="H53" s="266">
        <f>H54</f>
        <v>0</v>
      </c>
      <c r="I53" s="266">
        <f>I54</f>
        <v>0</v>
      </c>
      <c r="J53" s="266">
        <f>J54</f>
        <v>0</v>
      </c>
    </row>
    <row r="54" spans="1:10" ht="86.25" customHeight="1" x14ac:dyDescent="0.3">
      <c r="A54" s="159" t="s">
        <v>173</v>
      </c>
      <c r="B54" s="163" t="s">
        <v>503</v>
      </c>
      <c r="C54" s="256"/>
      <c r="D54" s="256">
        <v>775</v>
      </c>
      <c r="E54" s="256" t="s">
        <v>408</v>
      </c>
      <c r="F54" s="261" t="s">
        <v>408</v>
      </c>
      <c r="G54" s="256" t="s">
        <v>408</v>
      </c>
      <c r="H54" s="266">
        <v>0</v>
      </c>
      <c r="I54" s="250">
        <v>0</v>
      </c>
      <c r="J54" s="250">
        <v>0</v>
      </c>
    </row>
    <row r="55" spans="1:10" ht="45.75" customHeight="1" x14ac:dyDescent="0.3">
      <c r="A55" s="439" t="s">
        <v>175</v>
      </c>
      <c r="B55" s="463" t="s">
        <v>633</v>
      </c>
      <c r="C55" s="256"/>
      <c r="D55" s="256">
        <v>775</v>
      </c>
      <c r="E55" s="256" t="s">
        <v>408</v>
      </c>
      <c r="F55" s="261" t="s">
        <v>408</v>
      </c>
      <c r="G55" s="256" t="s">
        <v>408</v>
      </c>
      <c r="H55" s="264">
        <f>H57+H58+H59+H60+H62</f>
        <v>0</v>
      </c>
      <c r="I55" s="264">
        <f>I57+I58+I59+I60+I62</f>
        <v>0</v>
      </c>
      <c r="J55" s="264">
        <f>J57+J58+J59+J60+J62</f>
        <v>0</v>
      </c>
    </row>
    <row r="56" spans="1:10" ht="45.75" customHeight="1" x14ac:dyDescent="0.3">
      <c r="A56" s="441"/>
      <c r="B56" s="465"/>
      <c r="C56" s="256"/>
      <c r="D56" s="256">
        <v>768</v>
      </c>
      <c r="E56" s="256" t="s">
        <v>30</v>
      </c>
      <c r="F56" s="261" t="s">
        <v>30</v>
      </c>
      <c r="G56" s="256" t="s">
        <v>30</v>
      </c>
      <c r="H56" s="264">
        <f>H61</f>
        <v>25000</v>
      </c>
      <c r="I56" s="264">
        <f>I61</f>
        <v>22495.599999999999</v>
      </c>
      <c r="J56" s="264">
        <f>J61</f>
        <v>22495.599999999999</v>
      </c>
    </row>
    <row r="57" spans="1:10" ht="56.25" customHeight="1" x14ac:dyDescent="0.3">
      <c r="A57" s="159" t="s">
        <v>176</v>
      </c>
      <c r="B57" s="163" t="s">
        <v>634</v>
      </c>
      <c r="C57" s="256"/>
      <c r="D57" s="256">
        <v>775</v>
      </c>
      <c r="E57" s="265" t="s">
        <v>423</v>
      </c>
      <c r="F57" s="265" t="s">
        <v>635</v>
      </c>
      <c r="G57" s="256">
        <v>520</v>
      </c>
      <c r="H57" s="266">
        <v>0</v>
      </c>
      <c r="I57" s="250">
        <v>0</v>
      </c>
      <c r="J57" s="250">
        <v>0</v>
      </c>
    </row>
    <row r="58" spans="1:10" ht="80.25" customHeight="1" x14ac:dyDescent="0.3">
      <c r="A58" s="159" t="s">
        <v>184</v>
      </c>
      <c r="B58" s="163" t="s">
        <v>185</v>
      </c>
      <c r="C58" s="256"/>
      <c r="D58" s="256">
        <v>775</v>
      </c>
      <c r="E58" s="256" t="s">
        <v>30</v>
      </c>
      <c r="F58" s="256" t="s">
        <v>408</v>
      </c>
      <c r="G58" s="256" t="s">
        <v>408</v>
      </c>
      <c r="H58" s="266">
        <v>0</v>
      </c>
      <c r="I58" s="250">
        <v>0</v>
      </c>
      <c r="J58" s="250">
        <v>0</v>
      </c>
    </row>
    <row r="59" spans="1:10" ht="45" customHeight="1" x14ac:dyDescent="0.3">
      <c r="A59" s="159" t="s">
        <v>186</v>
      </c>
      <c r="B59" s="163" t="s">
        <v>187</v>
      </c>
      <c r="C59" s="256"/>
      <c r="D59" s="256">
        <v>775</v>
      </c>
      <c r="E59" s="256" t="s">
        <v>30</v>
      </c>
      <c r="F59" s="256" t="s">
        <v>408</v>
      </c>
      <c r="G59" s="256" t="s">
        <v>408</v>
      </c>
      <c r="H59" s="266">
        <v>0</v>
      </c>
      <c r="I59" s="250">
        <v>0</v>
      </c>
      <c r="J59" s="250">
        <v>0</v>
      </c>
    </row>
    <row r="60" spans="1:10" ht="82.5" customHeight="1" x14ac:dyDescent="0.3">
      <c r="A60" s="159" t="s">
        <v>188</v>
      </c>
      <c r="B60" s="163" t="s">
        <v>189</v>
      </c>
      <c r="C60" s="256"/>
      <c r="D60" s="256">
        <v>775</v>
      </c>
      <c r="E60" s="265" t="s">
        <v>30</v>
      </c>
      <c r="F60" s="256" t="s">
        <v>30</v>
      </c>
      <c r="G60" s="265" t="s">
        <v>30</v>
      </c>
      <c r="H60" s="266">
        <v>0</v>
      </c>
      <c r="I60" s="250">
        <v>0</v>
      </c>
      <c r="J60" s="250">
        <v>0</v>
      </c>
    </row>
    <row r="61" spans="1:10" ht="41.25" customHeight="1" x14ac:dyDescent="0.3">
      <c r="A61" s="439" t="s">
        <v>190</v>
      </c>
      <c r="B61" s="463" t="s">
        <v>424</v>
      </c>
      <c r="C61" s="506"/>
      <c r="D61" s="256">
        <v>768</v>
      </c>
      <c r="E61" s="265" t="s">
        <v>423</v>
      </c>
      <c r="F61" s="265" t="s">
        <v>636</v>
      </c>
      <c r="G61" s="265" t="s">
        <v>425</v>
      </c>
      <c r="H61" s="266">
        <v>25000</v>
      </c>
      <c r="I61" s="250">
        <v>22495.599999999999</v>
      </c>
      <c r="J61" s="250">
        <v>22495.599999999999</v>
      </c>
    </row>
    <row r="62" spans="1:10" ht="33" customHeight="1" x14ac:dyDescent="0.3">
      <c r="A62" s="441"/>
      <c r="B62" s="465"/>
      <c r="C62" s="508"/>
      <c r="D62" s="256">
        <v>775</v>
      </c>
      <c r="E62" s="265" t="s">
        <v>423</v>
      </c>
      <c r="F62" s="265" t="s">
        <v>770</v>
      </c>
      <c r="G62" s="265" t="s">
        <v>425</v>
      </c>
      <c r="H62" s="266">
        <v>0</v>
      </c>
      <c r="I62" s="250">
        <v>0</v>
      </c>
      <c r="J62" s="250">
        <v>0</v>
      </c>
    </row>
    <row r="63" spans="1:10" ht="52.5" customHeight="1" x14ac:dyDescent="0.3">
      <c r="A63" s="159" t="s">
        <v>192</v>
      </c>
      <c r="B63" s="163" t="s">
        <v>771</v>
      </c>
      <c r="C63" s="256"/>
      <c r="D63" s="256">
        <v>775</v>
      </c>
      <c r="E63" s="256" t="s">
        <v>408</v>
      </c>
      <c r="F63" s="261" t="s">
        <v>408</v>
      </c>
      <c r="G63" s="256" t="s">
        <v>408</v>
      </c>
      <c r="H63" s="258">
        <f>H64+H65+H66+H67+H68</f>
        <v>0</v>
      </c>
      <c r="I63" s="258">
        <f>I64+I65+I66+I67+I68</f>
        <v>0</v>
      </c>
      <c r="J63" s="258">
        <f>J64+J65+J66+J67+J68</f>
        <v>0</v>
      </c>
    </row>
    <row r="64" spans="1:10" ht="57.75" customHeight="1" x14ac:dyDescent="0.3">
      <c r="A64" s="159" t="s">
        <v>193</v>
      </c>
      <c r="B64" s="163" t="s">
        <v>194</v>
      </c>
      <c r="C64" s="256"/>
      <c r="D64" s="256">
        <v>775</v>
      </c>
      <c r="E64" s="256" t="s">
        <v>408</v>
      </c>
      <c r="F64" s="256" t="s">
        <v>408</v>
      </c>
      <c r="G64" s="256" t="s">
        <v>408</v>
      </c>
      <c r="H64" s="268">
        <v>0</v>
      </c>
      <c r="I64" s="269">
        <v>0</v>
      </c>
      <c r="J64" s="269">
        <v>0</v>
      </c>
    </row>
    <row r="65" spans="1:10" ht="42.75" customHeight="1" x14ac:dyDescent="0.3">
      <c r="A65" s="159" t="s">
        <v>195</v>
      </c>
      <c r="B65" s="163" t="s">
        <v>196</v>
      </c>
      <c r="C65" s="256"/>
      <c r="D65" s="256">
        <v>775</v>
      </c>
      <c r="E65" s="256" t="s">
        <v>30</v>
      </c>
      <c r="F65" s="256" t="s">
        <v>30</v>
      </c>
      <c r="G65" s="256" t="s">
        <v>30</v>
      </c>
      <c r="H65" s="268">
        <v>0</v>
      </c>
      <c r="I65" s="269">
        <v>0</v>
      </c>
      <c r="J65" s="269">
        <v>0</v>
      </c>
    </row>
    <row r="66" spans="1:10" ht="54.75" customHeight="1" x14ac:dyDescent="0.3">
      <c r="A66" s="159" t="s">
        <v>197</v>
      </c>
      <c r="B66" s="163" t="s">
        <v>198</v>
      </c>
      <c r="C66" s="256"/>
      <c r="D66" s="256">
        <v>775</v>
      </c>
      <c r="E66" s="256" t="s">
        <v>30</v>
      </c>
      <c r="F66" s="256" t="s">
        <v>30</v>
      </c>
      <c r="G66" s="256" t="s">
        <v>30</v>
      </c>
      <c r="H66" s="268">
        <v>0</v>
      </c>
      <c r="I66" s="269">
        <v>0</v>
      </c>
      <c r="J66" s="269">
        <v>0</v>
      </c>
    </row>
    <row r="67" spans="1:10" ht="69.75" customHeight="1" x14ac:dyDescent="0.3">
      <c r="A67" s="159" t="s">
        <v>199</v>
      </c>
      <c r="B67" s="163" t="s">
        <v>200</v>
      </c>
      <c r="C67" s="256"/>
      <c r="D67" s="256">
        <v>775</v>
      </c>
      <c r="E67" s="256" t="s">
        <v>30</v>
      </c>
      <c r="F67" s="256" t="s">
        <v>30</v>
      </c>
      <c r="G67" s="256" t="s">
        <v>30</v>
      </c>
      <c r="H67" s="268">
        <v>0</v>
      </c>
      <c r="I67" s="269">
        <v>0</v>
      </c>
      <c r="J67" s="269">
        <v>0</v>
      </c>
    </row>
    <row r="68" spans="1:10" ht="60" customHeight="1" x14ac:dyDescent="0.3">
      <c r="A68" s="159" t="s">
        <v>201</v>
      </c>
      <c r="B68" s="163" t="s">
        <v>202</v>
      </c>
      <c r="C68" s="256"/>
      <c r="D68" s="265">
        <v>775</v>
      </c>
      <c r="E68" s="265" t="s">
        <v>30</v>
      </c>
      <c r="F68" s="265" t="s">
        <v>30</v>
      </c>
      <c r="G68" s="265" t="s">
        <v>30</v>
      </c>
      <c r="H68" s="268">
        <v>0</v>
      </c>
      <c r="I68" s="269">
        <v>0</v>
      </c>
      <c r="J68" s="269">
        <v>0</v>
      </c>
    </row>
    <row r="69" spans="1:10" ht="37.5" customHeight="1" x14ac:dyDescent="0.3">
      <c r="A69" s="159" t="s">
        <v>203</v>
      </c>
      <c r="B69" s="163" t="s">
        <v>772</v>
      </c>
      <c r="C69" s="256"/>
      <c r="D69" s="256">
        <v>775</v>
      </c>
      <c r="E69" s="256" t="s">
        <v>408</v>
      </c>
      <c r="F69" s="261" t="s">
        <v>408</v>
      </c>
      <c r="G69" s="256" t="s">
        <v>408</v>
      </c>
      <c r="H69" s="258">
        <f>H70+H71</f>
        <v>0</v>
      </c>
      <c r="I69" s="258">
        <f>I70+I71</f>
        <v>0</v>
      </c>
      <c r="J69" s="258">
        <f>J70+J71</f>
        <v>0</v>
      </c>
    </row>
    <row r="70" spans="1:10" ht="30" customHeight="1" x14ac:dyDescent="0.3">
      <c r="A70" s="159" t="s">
        <v>204</v>
      </c>
      <c r="B70" s="270" t="s">
        <v>205</v>
      </c>
      <c r="C70" s="163"/>
      <c r="D70" s="256">
        <v>775</v>
      </c>
      <c r="E70" s="265" t="s">
        <v>30</v>
      </c>
      <c r="F70" s="261" t="s">
        <v>30</v>
      </c>
      <c r="G70" s="265" t="s">
        <v>30</v>
      </c>
      <c r="H70" s="258">
        <v>0</v>
      </c>
      <c r="I70" s="263">
        <v>0</v>
      </c>
      <c r="J70" s="258">
        <v>0</v>
      </c>
    </row>
    <row r="71" spans="1:10" ht="39.75" customHeight="1" x14ac:dyDescent="0.3">
      <c r="A71" s="535" t="s">
        <v>206</v>
      </c>
      <c r="B71" s="537" t="s">
        <v>427</v>
      </c>
      <c r="C71" s="463"/>
      <c r="D71" s="509" t="s">
        <v>411</v>
      </c>
      <c r="E71" s="509" t="s">
        <v>412</v>
      </c>
      <c r="F71" s="499" t="s">
        <v>428</v>
      </c>
      <c r="G71" s="509" t="s">
        <v>429</v>
      </c>
      <c r="H71" s="524">
        <v>0</v>
      </c>
      <c r="I71" s="513">
        <v>0</v>
      </c>
      <c r="J71" s="524">
        <v>0</v>
      </c>
    </row>
    <row r="72" spans="1:10" ht="27.75" customHeight="1" x14ac:dyDescent="0.3">
      <c r="A72" s="536"/>
      <c r="B72" s="538"/>
      <c r="C72" s="465"/>
      <c r="D72" s="510"/>
      <c r="E72" s="510"/>
      <c r="F72" s="500"/>
      <c r="G72" s="510"/>
      <c r="H72" s="525"/>
      <c r="I72" s="514"/>
      <c r="J72" s="525"/>
    </row>
    <row r="73" spans="1:10" ht="39.6" x14ac:dyDescent="0.3">
      <c r="A73" s="163">
        <v>3</v>
      </c>
      <c r="B73" s="163" t="s">
        <v>639</v>
      </c>
      <c r="C73" s="163" t="s">
        <v>211</v>
      </c>
      <c r="D73" s="256">
        <v>774</v>
      </c>
      <c r="E73" s="256" t="s">
        <v>408</v>
      </c>
      <c r="F73" s="261" t="s">
        <v>408</v>
      </c>
      <c r="G73" s="256" t="s">
        <v>408</v>
      </c>
      <c r="H73" s="258">
        <f>H74+H84</f>
        <v>117052.4</v>
      </c>
      <c r="I73" s="258">
        <f>I74+I84</f>
        <v>117052.4</v>
      </c>
      <c r="J73" s="258">
        <f>J74+J84</f>
        <v>108502.24</v>
      </c>
    </row>
    <row r="74" spans="1:10" ht="48" customHeight="1" x14ac:dyDescent="0.3">
      <c r="A74" s="159" t="s">
        <v>210</v>
      </c>
      <c r="B74" s="163" t="s">
        <v>773</v>
      </c>
      <c r="C74" s="256"/>
      <c r="D74" s="256">
        <v>774</v>
      </c>
      <c r="E74" s="256" t="s">
        <v>408</v>
      </c>
      <c r="F74" s="261" t="s">
        <v>408</v>
      </c>
      <c r="G74" s="256" t="s">
        <v>408</v>
      </c>
      <c r="H74" s="258">
        <f>H75+H76+H79+H80+H81+H82+H83</f>
        <v>117052.4</v>
      </c>
      <c r="I74" s="258">
        <f>I75+I77+I78+I79+I81</f>
        <v>117052.4</v>
      </c>
      <c r="J74" s="258">
        <f>J75+J76+J77+J78+J79+J80+J81</f>
        <v>108502.24</v>
      </c>
    </row>
    <row r="75" spans="1:10" ht="31.5" customHeight="1" x14ac:dyDescent="0.3">
      <c r="A75" s="439" t="s">
        <v>212</v>
      </c>
      <c r="B75" s="463" t="s">
        <v>641</v>
      </c>
      <c r="C75" s="506"/>
      <c r="D75" s="506">
        <v>774</v>
      </c>
      <c r="E75" s="506">
        <v>1403</v>
      </c>
      <c r="F75" s="499" t="s">
        <v>642</v>
      </c>
      <c r="G75" s="509" t="s">
        <v>425</v>
      </c>
      <c r="H75" s="531">
        <v>106990</v>
      </c>
      <c r="I75" s="533">
        <v>106990</v>
      </c>
      <c r="J75" s="533">
        <v>103988.05</v>
      </c>
    </row>
    <row r="76" spans="1:10" ht="25.5" customHeight="1" x14ac:dyDescent="0.3">
      <c r="A76" s="441"/>
      <c r="B76" s="465"/>
      <c r="C76" s="508"/>
      <c r="D76" s="508"/>
      <c r="E76" s="508"/>
      <c r="F76" s="500"/>
      <c r="G76" s="510"/>
      <c r="H76" s="532"/>
      <c r="I76" s="534"/>
      <c r="J76" s="534"/>
    </row>
    <row r="77" spans="1:10" ht="32.25" customHeight="1" x14ac:dyDescent="0.3">
      <c r="A77" s="439" t="s">
        <v>216</v>
      </c>
      <c r="B77" s="463" t="s">
        <v>143</v>
      </c>
      <c r="C77" s="506"/>
      <c r="D77" s="265" t="s">
        <v>431</v>
      </c>
      <c r="E77" s="265" t="s">
        <v>432</v>
      </c>
      <c r="F77" s="261" t="s">
        <v>430</v>
      </c>
      <c r="G77" s="265" t="s">
        <v>425</v>
      </c>
      <c r="H77" s="266">
        <v>0</v>
      </c>
      <c r="I77" s="250">
        <v>0</v>
      </c>
      <c r="J77" s="250">
        <v>0</v>
      </c>
    </row>
    <row r="78" spans="1:10" ht="32.25" customHeight="1" x14ac:dyDescent="0.3">
      <c r="A78" s="441"/>
      <c r="B78" s="465"/>
      <c r="C78" s="508"/>
      <c r="D78" s="265" t="s">
        <v>431</v>
      </c>
      <c r="E78" s="265" t="s">
        <v>419</v>
      </c>
      <c r="F78" s="261" t="s">
        <v>433</v>
      </c>
      <c r="G78" s="265" t="s">
        <v>417</v>
      </c>
      <c r="H78" s="266">
        <v>0</v>
      </c>
      <c r="I78" s="250">
        <v>0</v>
      </c>
      <c r="J78" s="250">
        <v>0</v>
      </c>
    </row>
    <row r="79" spans="1:10" ht="30" customHeight="1" x14ac:dyDescent="0.3">
      <c r="A79" s="439" t="s">
        <v>217</v>
      </c>
      <c r="B79" s="463" t="s">
        <v>643</v>
      </c>
      <c r="C79" s="506"/>
      <c r="D79" s="506">
        <v>774</v>
      </c>
      <c r="E79" s="506">
        <v>1003</v>
      </c>
      <c r="F79" s="499" t="s">
        <v>644</v>
      </c>
      <c r="G79" s="509" t="s">
        <v>434</v>
      </c>
      <c r="H79" s="501">
        <v>10000</v>
      </c>
      <c r="I79" s="501">
        <v>10000</v>
      </c>
      <c r="J79" s="501">
        <v>4471.6899999999996</v>
      </c>
    </row>
    <row r="80" spans="1:10" ht="24.75" customHeight="1" x14ac:dyDescent="0.3">
      <c r="A80" s="441"/>
      <c r="B80" s="465"/>
      <c r="C80" s="508"/>
      <c r="D80" s="508"/>
      <c r="E80" s="508"/>
      <c r="F80" s="500"/>
      <c r="G80" s="510"/>
      <c r="H80" s="502"/>
      <c r="I80" s="502"/>
      <c r="J80" s="502"/>
    </row>
    <row r="81" spans="1:10" ht="35.25" customHeight="1" x14ac:dyDescent="0.3">
      <c r="A81" s="439" t="s">
        <v>219</v>
      </c>
      <c r="B81" s="463" t="s">
        <v>220</v>
      </c>
      <c r="C81" s="506"/>
      <c r="D81" s="506">
        <v>774</v>
      </c>
      <c r="E81" s="506">
        <v>1003</v>
      </c>
      <c r="F81" s="499" t="s">
        <v>645</v>
      </c>
      <c r="G81" s="509" t="s">
        <v>435</v>
      </c>
      <c r="H81" s="501">
        <v>62.4</v>
      </c>
      <c r="I81" s="501">
        <v>62.4</v>
      </c>
      <c r="J81" s="501">
        <v>42.5</v>
      </c>
    </row>
    <row r="82" spans="1:10" ht="34.5" customHeight="1" x14ac:dyDescent="0.3">
      <c r="A82" s="441"/>
      <c r="B82" s="465"/>
      <c r="C82" s="508"/>
      <c r="D82" s="508"/>
      <c r="E82" s="508"/>
      <c r="F82" s="500"/>
      <c r="G82" s="510"/>
      <c r="H82" s="502"/>
      <c r="I82" s="502"/>
      <c r="J82" s="502"/>
    </row>
    <row r="83" spans="1:10" ht="60" customHeight="1" x14ac:dyDescent="0.3">
      <c r="A83" s="159" t="s">
        <v>221</v>
      </c>
      <c r="B83" s="163" t="s">
        <v>646</v>
      </c>
      <c r="C83" s="256"/>
      <c r="D83" s="256">
        <v>774</v>
      </c>
      <c r="E83" s="256" t="s">
        <v>408</v>
      </c>
      <c r="F83" s="261" t="s">
        <v>408</v>
      </c>
      <c r="G83" s="256" t="s">
        <v>408</v>
      </c>
      <c r="H83" s="258">
        <v>0</v>
      </c>
      <c r="I83" s="250">
        <v>0</v>
      </c>
      <c r="J83" s="250">
        <v>0</v>
      </c>
    </row>
    <row r="84" spans="1:10" ht="50.25" customHeight="1" x14ac:dyDescent="0.3">
      <c r="A84" s="159" t="s">
        <v>223</v>
      </c>
      <c r="B84" s="163" t="s">
        <v>774</v>
      </c>
      <c r="C84" s="256"/>
      <c r="D84" s="256">
        <v>774</v>
      </c>
      <c r="E84" s="256" t="s">
        <v>408</v>
      </c>
      <c r="F84" s="261" t="s">
        <v>408</v>
      </c>
      <c r="G84" s="256" t="s">
        <v>408</v>
      </c>
      <c r="H84" s="271">
        <v>0</v>
      </c>
      <c r="I84" s="272">
        <v>0</v>
      </c>
      <c r="J84" s="271">
        <v>0</v>
      </c>
    </row>
    <row r="85" spans="1:10" ht="30" customHeight="1" x14ac:dyDescent="0.3">
      <c r="A85" s="163">
        <v>4</v>
      </c>
      <c r="B85" s="163" t="s">
        <v>648</v>
      </c>
      <c r="C85" s="256" t="s">
        <v>406</v>
      </c>
      <c r="D85" s="256" t="s">
        <v>408</v>
      </c>
      <c r="E85" s="256" t="s">
        <v>408</v>
      </c>
      <c r="F85" s="261" t="s">
        <v>408</v>
      </c>
      <c r="G85" s="256" t="s">
        <v>408</v>
      </c>
      <c r="H85" s="267">
        <f>H88+H92+H97</f>
        <v>5426.72</v>
      </c>
      <c r="I85" s="267">
        <f>I88+I92+I97</f>
        <v>5411.93</v>
      </c>
      <c r="J85" s="267">
        <f>J88+J92+J97</f>
        <v>5411.93</v>
      </c>
    </row>
    <row r="86" spans="1:10" ht="26.4" x14ac:dyDescent="0.3">
      <c r="A86" s="163"/>
      <c r="B86" s="163"/>
      <c r="C86" s="163" t="s">
        <v>407</v>
      </c>
      <c r="D86" s="256">
        <v>775</v>
      </c>
      <c r="E86" s="256" t="s">
        <v>408</v>
      </c>
      <c r="F86" s="261" t="s">
        <v>408</v>
      </c>
      <c r="G86" s="256" t="s">
        <v>408</v>
      </c>
      <c r="H86" s="258">
        <f>H88+H93+H97</f>
        <v>0</v>
      </c>
      <c r="I86" s="258">
        <f>I88+I93+I97</f>
        <v>0</v>
      </c>
      <c r="J86" s="258">
        <f>J88+J93+J97</f>
        <v>0</v>
      </c>
    </row>
    <row r="87" spans="1:10" ht="26.4" x14ac:dyDescent="0.3">
      <c r="A87" s="163"/>
      <c r="B87" s="163"/>
      <c r="C87" s="163" t="s">
        <v>410</v>
      </c>
      <c r="D87" s="256">
        <v>769</v>
      </c>
      <c r="E87" s="256" t="s">
        <v>408</v>
      </c>
      <c r="F87" s="261" t="s">
        <v>408</v>
      </c>
      <c r="G87" s="256" t="s">
        <v>408</v>
      </c>
      <c r="H87" s="267">
        <f>H94+H95</f>
        <v>5426.72</v>
      </c>
      <c r="I87" s="267">
        <f>I94+I95+I96</f>
        <v>5411.93</v>
      </c>
      <c r="J87" s="267">
        <f>J94+J95</f>
        <v>5411.93</v>
      </c>
    </row>
    <row r="88" spans="1:10" ht="29.25" customHeight="1" x14ac:dyDescent="0.3">
      <c r="A88" s="159" t="s">
        <v>225</v>
      </c>
      <c r="B88" s="163" t="s">
        <v>649</v>
      </c>
      <c r="C88" s="256"/>
      <c r="D88" s="256">
        <v>775</v>
      </c>
      <c r="E88" s="256" t="s">
        <v>408</v>
      </c>
      <c r="F88" s="261" t="s">
        <v>408</v>
      </c>
      <c r="G88" s="256" t="s">
        <v>408</v>
      </c>
      <c r="H88" s="258">
        <f>H89+H90+H91</f>
        <v>0</v>
      </c>
      <c r="I88" s="258">
        <f>I89+I90+I91</f>
        <v>0</v>
      </c>
      <c r="J88" s="258">
        <f>J89+J90+J91</f>
        <v>0</v>
      </c>
    </row>
    <row r="89" spans="1:10" ht="45" customHeight="1" x14ac:dyDescent="0.3">
      <c r="A89" s="159" t="s">
        <v>226</v>
      </c>
      <c r="B89" s="163" t="s">
        <v>227</v>
      </c>
      <c r="C89" s="163" t="s">
        <v>407</v>
      </c>
      <c r="D89" s="256">
        <v>775</v>
      </c>
      <c r="E89" s="265" t="s">
        <v>436</v>
      </c>
      <c r="F89" s="261" t="s">
        <v>437</v>
      </c>
      <c r="G89" s="256">
        <v>240</v>
      </c>
      <c r="H89" s="266">
        <v>0</v>
      </c>
      <c r="I89" s="250">
        <v>0</v>
      </c>
      <c r="J89" s="250">
        <v>0</v>
      </c>
    </row>
    <row r="90" spans="1:10" ht="54" customHeight="1" x14ac:dyDescent="0.3">
      <c r="A90" s="159" t="s">
        <v>228</v>
      </c>
      <c r="B90" s="163" t="s">
        <v>229</v>
      </c>
      <c r="C90" s="256"/>
      <c r="D90" s="256">
        <v>775</v>
      </c>
      <c r="E90" s="256" t="s">
        <v>408</v>
      </c>
      <c r="F90" s="261" t="s">
        <v>408</v>
      </c>
      <c r="G90" s="256" t="s">
        <v>408</v>
      </c>
      <c r="H90" s="266">
        <v>0</v>
      </c>
      <c r="I90" s="250">
        <v>0</v>
      </c>
      <c r="J90" s="250">
        <v>0</v>
      </c>
    </row>
    <row r="91" spans="1:10" ht="32.25" customHeight="1" x14ac:dyDescent="0.3">
      <c r="A91" s="159" t="s">
        <v>230</v>
      </c>
      <c r="B91" s="163" t="s">
        <v>231</v>
      </c>
      <c r="C91" s="256"/>
      <c r="D91" s="256">
        <v>775</v>
      </c>
      <c r="E91" s="256" t="s">
        <v>408</v>
      </c>
      <c r="F91" s="261" t="s">
        <v>408</v>
      </c>
      <c r="G91" s="256" t="s">
        <v>408</v>
      </c>
      <c r="H91" s="266">
        <v>0</v>
      </c>
      <c r="I91" s="250">
        <v>0</v>
      </c>
      <c r="J91" s="250">
        <v>0</v>
      </c>
    </row>
    <row r="92" spans="1:10" ht="56.25" customHeight="1" x14ac:dyDescent="0.3">
      <c r="A92" s="159" t="s">
        <v>232</v>
      </c>
      <c r="B92" s="163" t="s">
        <v>650</v>
      </c>
      <c r="C92" s="256"/>
      <c r="D92" s="256" t="s">
        <v>408</v>
      </c>
      <c r="E92" s="256" t="s">
        <v>408</v>
      </c>
      <c r="F92" s="261" t="s">
        <v>408</v>
      </c>
      <c r="G92" s="256" t="s">
        <v>408</v>
      </c>
      <c r="H92" s="269">
        <f>H93+H94+H95+H96</f>
        <v>5426.72</v>
      </c>
      <c r="I92" s="269">
        <f>I93+I94+I95+I96</f>
        <v>5411.93</v>
      </c>
      <c r="J92" s="269">
        <f>J93+J94+J95+J96</f>
        <v>5411.93</v>
      </c>
    </row>
    <row r="93" spans="1:10" ht="69" customHeight="1" x14ac:dyDescent="0.3">
      <c r="A93" s="159" t="s">
        <v>233</v>
      </c>
      <c r="B93" s="163" t="s">
        <v>234</v>
      </c>
      <c r="C93" s="256"/>
      <c r="D93" s="256">
        <v>775</v>
      </c>
      <c r="E93" s="256" t="s">
        <v>408</v>
      </c>
      <c r="F93" s="261" t="s">
        <v>408</v>
      </c>
      <c r="G93" s="256" t="s">
        <v>408</v>
      </c>
      <c r="H93" s="266">
        <v>0</v>
      </c>
      <c r="I93" s="266">
        <v>0</v>
      </c>
      <c r="J93" s="266">
        <v>0</v>
      </c>
    </row>
    <row r="94" spans="1:10" ht="36.75" customHeight="1" x14ac:dyDescent="0.3">
      <c r="A94" s="439" t="s">
        <v>235</v>
      </c>
      <c r="B94" s="463" t="s">
        <v>236</v>
      </c>
      <c r="C94" s="506"/>
      <c r="D94" s="256">
        <v>769</v>
      </c>
      <c r="E94" s="265" t="s">
        <v>438</v>
      </c>
      <c r="F94" s="256">
        <v>5224130</v>
      </c>
      <c r="G94" s="265" t="s">
        <v>421</v>
      </c>
      <c r="H94" s="266">
        <v>0</v>
      </c>
      <c r="I94" s="250">
        <v>0</v>
      </c>
      <c r="J94" s="266">
        <v>0</v>
      </c>
    </row>
    <row r="95" spans="1:10" ht="44.25" customHeight="1" x14ac:dyDescent="0.3">
      <c r="A95" s="440"/>
      <c r="B95" s="464"/>
      <c r="C95" s="507"/>
      <c r="D95" s="265" t="s">
        <v>439</v>
      </c>
      <c r="E95" s="265" t="s">
        <v>438</v>
      </c>
      <c r="F95" s="265" t="s">
        <v>440</v>
      </c>
      <c r="G95" s="265" t="s">
        <v>416</v>
      </c>
      <c r="H95" s="266">
        <v>5426.72</v>
      </c>
      <c r="I95" s="250">
        <v>5411.93</v>
      </c>
      <c r="J95" s="266">
        <v>5411.93</v>
      </c>
    </row>
    <row r="96" spans="1:10" ht="44.25" customHeight="1" x14ac:dyDescent="0.3">
      <c r="A96" s="441"/>
      <c r="B96" s="465"/>
      <c r="C96" s="508"/>
      <c r="D96" s="265" t="s">
        <v>439</v>
      </c>
      <c r="E96" s="265" t="s">
        <v>438</v>
      </c>
      <c r="F96" s="265" t="s">
        <v>775</v>
      </c>
      <c r="G96" s="265" t="s">
        <v>429</v>
      </c>
      <c r="H96" s="266">
        <v>0</v>
      </c>
      <c r="I96" s="250">
        <v>0</v>
      </c>
      <c r="J96" s="266">
        <v>0</v>
      </c>
    </row>
    <row r="97" spans="1:11" ht="34.5" customHeight="1" x14ac:dyDescent="0.3">
      <c r="A97" s="159" t="s">
        <v>238</v>
      </c>
      <c r="B97" s="163" t="s">
        <v>651</v>
      </c>
      <c r="C97" s="256"/>
      <c r="D97" s="256">
        <v>775</v>
      </c>
      <c r="E97" s="256" t="s">
        <v>408</v>
      </c>
      <c r="F97" s="261" t="s">
        <v>408</v>
      </c>
      <c r="G97" s="256" t="s">
        <v>408</v>
      </c>
      <c r="H97" s="266">
        <f>H98+H99+H100+H101</f>
        <v>0</v>
      </c>
      <c r="I97" s="266">
        <f>I98+I99+I100+I101</f>
        <v>0</v>
      </c>
      <c r="J97" s="266">
        <f>J98+J99+J100+J101</f>
        <v>0</v>
      </c>
    </row>
    <row r="98" spans="1:11" ht="94.5" customHeight="1" x14ac:dyDescent="0.3">
      <c r="A98" s="159" t="s">
        <v>239</v>
      </c>
      <c r="B98" s="163" t="s">
        <v>240</v>
      </c>
      <c r="C98" s="256"/>
      <c r="D98" s="256">
        <v>775</v>
      </c>
      <c r="E98" s="256" t="s">
        <v>408</v>
      </c>
      <c r="F98" s="261" t="s">
        <v>408</v>
      </c>
      <c r="G98" s="256" t="s">
        <v>408</v>
      </c>
      <c r="H98" s="266">
        <v>0</v>
      </c>
      <c r="I98" s="250">
        <v>0</v>
      </c>
      <c r="J98" s="250">
        <v>0</v>
      </c>
    </row>
    <row r="99" spans="1:11" ht="43.5" customHeight="1" x14ac:dyDescent="0.3">
      <c r="A99" s="159" t="s">
        <v>241</v>
      </c>
      <c r="B99" s="163" t="s">
        <v>242</v>
      </c>
      <c r="C99" s="256"/>
      <c r="D99" s="256">
        <v>775</v>
      </c>
      <c r="E99" s="256" t="s">
        <v>408</v>
      </c>
      <c r="F99" s="261" t="s">
        <v>408</v>
      </c>
      <c r="G99" s="256" t="s">
        <v>408</v>
      </c>
      <c r="H99" s="266">
        <v>0</v>
      </c>
      <c r="I99" s="250">
        <v>0</v>
      </c>
      <c r="J99" s="250">
        <v>0</v>
      </c>
    </row>
    <row r="100" spans="1:11" ht="56.25" customHeight="1" x14ac:dyDescent="0.3">
      <c r="A100" s="159" t="s">
        <v>243</v>
      </c>
      <c r="B100" s="163" t="s">
        <v>244</v>
      </c>
      <c r="C100" s="256"/>
      <c r="D100" s="256">
        <v>775</v>
      </c>
      <c r="E100" s="256" t="s">
        <v>30</v>
      </c>
      <c r="F100" s="261" t="s">
        <v>30</v>
      </c>
      <c r="G100" s="256" t="s">
        <v>30</v>
      </c>
      <c r="H100" s="266">
        <v>0</v>
      </c>
      <c r="I100" s="250">
        <v>0</v>
      </c>
      <c r="J100" s="250">
        <v>0</v>
      </c>
    </row>
    <row r="101" spans="1:11" ht="135" customHeight="1" x14ac:dyDescent="0.3">
      <c r="A101" s="159" t="s">
        <v>245</v>
      </c>
      <c r="B101" s="163" t="s">
        <v>652</v>
      </c>
      <c r="C101" s="256"/>
      <c r="D101" s="256">
        <v>775</v>
      </c>
      <c r="E101" s="256" t="s">
        <v>30</v>
      </c>
      <c r="F101" s="261" t="s">
        <v>30</v>
      </c>
      <c r="G101" s="256" t="s">
        <v>30</v>
      </c>
      <c r="H101" s="266">
        <v>0</v>
      </c>
      <c r="I101" s="250">
        <v>0</v>
      </c>
      <c r="J101" s="250">
        <v>0</v>
      </c>
    </row>
    <row r="102" spans="1:11" ht="15" customHeight="1" x14ac:dyDescent="0.3">
      <c r="A102" s="463">
        <v>5</v>
      </c>
      <c r="B102" s="463" t="s">
        <v>653</v>
      </c>
      <c r="C102" s="530" t="s">
        <v>406</v>
      </c>
      <c r="D102" s="530" t="s">
        <v>408</v>
      </c>
      <c r="E102" s="530" t="s">
        <v>408</v>
      </c>
      <c r="F102" s="520" t="s">
        <v>408</v>
      </c>
      <c r="G102" s="530" t="s">
        <v>408</v>
      </c>
      <c r="H102" s="521">
        <f>H104+H105</f>
        <v>682750</v>
      </c>
      <c r="I102" s="521">
        <f>I104+I105</f>
        <v>682750</v>
      </c>
      <c r="J102" s="521">
        <f>J104+J105</f>
        <v>351890.94999999995</v>
      </c>
    </row>
    <row r="103" spans="1:11" ht="21" customHeight="1" x14ac:dyDescent="0.3">
      <c r="A103" s="464"/>
      <c r="B103" s="464"/>
      <c r="C103" s="530"/>
      <c r="D103" s="530"/>
      <c r="E103" s="530"/>
      <c r="F103" s="520"/>
      <c r="G103" s="530"/>
      <c r="H103" s="521"/>
      <c r="I103" s="521"/>
      <c r="J103" s="521"/>
    </row>
    <row r="104" spans="1:11" ht="26.4" x14ac:dyDescent="0.3">
      <c r="A104" s="464"/>
      <c r="B104" s="464"/>
      <c r="C104" s="273" t="s">
        <v>407</v>
      </c>
      <c r="D104" s="256">
        <v>775</v>
      </c>
      <c r="E104" s="256" t="s">
        <v>408</v>
      </c>
      <c r="F104" s="261" t="s">
        <v>408</v>
      </c>
      <c r="G104" s="256" t="s">
        <v>408</v>
      </c>
      <c r="H104" s="258">
        <f>H106</f>
        <v>300750</v>
      </c>
      <c r="I104" s="258">
        <f>I106</f>
        <v>300750</v>
      </c>
      <c r="J104" s="258">
        <f>J106</f>
        <v>127890.65999999999</v>
      </c>
    </row>
    <row r="105" spans="1:11" ht="26.4" x14ac:dyDescent="0.3">
      <c r="A105" s="465"/>
      <c r="B105" s="465"/>
      <c r="C105" s="163" t="s">
        <v>255</v>
      </c>
      <c r="D105" s="256">
        <v>759</v>
      </c>
      <c r="E105" s="256" t="s">
        <v>408</v>
      </c>
      <c r="F105" s="261" t="s">
        <v>408</v>
      </c>
      <c r="G105" s="256" t="s">
        <v>408</v>
      </c>
      <c r="H105" s="258">
        <f>H107+H115+H116+H117</f>
        <v>382000</v>
      </c>
      <c r="I105" s="258">
        <f>I107+I115+I116+I117+I118+I119+I120</f>
        <v>382000</v>
      </c>
      <c r="J105" s="258">
        <f>J107+J115+J116+J117+J118+J119+J120</f>
        <v>224000.28999999998</v>
      </c>
    </row>
    <row r="106" spans="1:11" ht="37.5" customHeight="1" x14ac:dyDescent="0.3">
      <c r="A106" s="439" t="s">
        <v>249</v>
      </c>
      <c r="B106" s="463" t="s">
        <v>654</v>
      </c>
      <c r="C106" s="522"/>
      <c r="D106" s="256">
        <v>775</v>
      </c>
      <c r="E106" s="256" t="s">
        <v>30</v>
      </c>
      <c r="F106" s="261" t="s">
        <v>30</v>
      </c>
      <c r="G106" s="265" t="s">
        <v>30</v>
      </c>
      <c r="H106" s="258">
        <f>H108+H109+H114</f>
        <v>300750</v>
      </c>
      <c r="I106" s="258">
        <f>I108+I109+I114</f>
        <v>300750</v>
      </c>
      <c r="J106" s="258">
        <f>J108+J109+J114</f>
        <v>127890.65999999999</v>
      </c>
      <c r="K106" s="251"/>
    </row>
    <row r="107" spans="1:11" ht="32.25" customHeight="1" x14ac:dyDescent="0.3">
      <c r="A107" s="441"/>
      <c r="B107" s="465"/>
      <c r="C107" s="523"/>
      <c r="D107" s="256">
        <v>759</v>
      </c>
      <c r="E107" s="256" t="s">
        <v>30</v>
      </c>
      <c r="F107" s="261" t="s">
        <v>30</v>
      </c>
      <c r="G107" s="265" t="s">
        <v>30</v>
      </c>
      <c r="H107" s="258">
        <f>H112</f>
        <v>0</v>
      </c>
      <c r="I107" s="258">
        <f>I112</f>
        <v>0</v>
      </c>
      <c r="J107" s="258">
        <f>J112</f>
        <v>0</v>
      </c>
    </row>
    <row r="108" spans="1:11" ht="32.25" customHeight="1" x14ac:dyDescent="0.3">
      <c r="A108" s="439" t="s">
        <v>250</v>
      </c>
      <c r="B108" s="463" t="s">
        <v>251</v>
      </c>
      <c r="C108" s="522"/>
      <c r="D108" s="509" t="s">
        <v>411</v>
      </c>
      <c r="E108" s="509" t="s">
        <v>441</v>
      </c>
      <c r="F108" s="499" t="s">
        <v>655</v>
      </c>
      <c r="G108" s="509" t="s">
        <v>415</v>
      </c>
      <c r="H108" s="524">
        <f>H110+H111</f>
        <v>300750</v>
      </c>
      <c r="I108" s="524">
        <f>I110+I111</f>
        <v>300750</v>
      </c>
      <c r="J108" s="524">
        <f>J110+J111</f>
        <v>127890.65999999999</v>
      </c>
    </row>
    <row r="109" spans="1:11" ht="48.75" customHeight="1" x14ac:dyDescent="0.3">
      <c r="A109" s="441"/>
      <c r="B109" s="465"/>
      <c r="C109" s="523"/>
      <c r="D109" s="510"/>
      <c r="E109" s="510"/>
      <c r="F109" s="500"/>
      <c r="G109" s="510"/>
      <c r="H109" s="525"/>
      <c r="I109" s="525"/>
      <c r="J109" s="525"/>
    </row>
    <row r="110" spans="1:11" ht="85.5" customHeight="1" x14ac:dyDescent="0.3">
      <c r="A110" s="204" t="s">
        <v>776</v>
      </c>
      <c r="B110" s="274" t="s">
        <v>251</v>
      </c>
      <c r="C110" s="275"/>
      <c r="D110" s="276" t="s">
        <v>411</v>
      </c>
      <c r="E110" s="276" t="s">
        <v>441</v>
      </c>
      <c r="F110" s="277" t="s">
        <v>655</v>
      </c>
      <c r="G110" s="276" t="s">
        <v>415</v>
      </c>
      <c r="H110" s="278">
        <v>300750</v>
      </c>
      <c r="I110" s="278">
        <v>288354.24</v>
      </c>
      <c r="J110" s="279">
        <v>115494.9</v>
      </c>
    </row>
    <row r="111" spans="1:11" ht="85.5" customHeight="1" x14ac:dyDescent="0.3">
      <c r="A111" s="204" t="s">
        <v>777</v>
      </c>
      <c r="B111" s="274" t="s">
        <v>143</v>
      </c>
      <c r="C111" s="275"/>
      <c r="D111" s="276" t="s">
        <v>411</v>
      </c>
      <c r="E111" s="276" t="s">
        <v>441</v>
      </c>
      <c r="F111" s="277" t="s">
        <v>655</v>
      </c>
      <c r="G111" s="276" t="s">
        <v>415</v>
      </c>
      <c r="H111" s="278">
        <v>0</v>
      </c>
      <c r="I111" s="278">
        <v>12395.76</v>
      </c>
      <c r="J111" s="278">
        <v>12395.76</v>
      </c>
    </row>
    <row r="112" spans="1:11" ht="85.5" customHeight="1" x14ac:dyDescent="0.3">
      <c r="A112" s="204" t="s">
        <v>253</v>
      </c>
      <c r="B112" s="274" t="s">
        <v>656</v>
      </c>
      <c r="C112" s="275"/>
      <c r="D112" s="265" t="s">
        <v>442</v>
      </c>
      <c r="E112" s="265" t="s">
        <v>408</v>
      </c>
      <c r="F112" s="261" t="s">
        <v>408</v>
      </c>
      <c r="G112" s="265" t="s">
        <v>408</v>
      </c>
      <c r="H112" s="258">
        <v>0</v>
      </c>
      <c r="I112" s="258">
        <v>0</v>
      </c>
      <c r="J112" s="258">
        <v>0</v>
      </c>
    </row>
    <row r="113" spans="1:11" ht="63" customHeight="1" x14ac:dyDescent="0.3">
      <c r="A113" s="204" t="s">
        <v>256</v>
      </c>
      <c r="B113" s="274" t="s">
        <v>443</v>
      </c>
      <c r="C113" s="275"/>
      <c r="D113" s="265" t="s">
        <v>30</v>
      </c>
      <c r="E113" s="265" t="s">
        <v>30</v>
      </c>
      <c r="F113" s="261" t="s">
        <v>30</v>
      </c>
      <c r="G113" s="265" t="s">
        <v>30</v>
      </c>
      <c r="H113" s="258">
        <v>0</v>
      </c>
      <c r="I113" s="258">
        <v>0</v>
      </c>
      <c r="J113" s="258">
        <v>0</v>
      </c>
    </row>
    <row r="114" spans="1:11" ht="71.25" customHeight="1" x14ac:dyDescent="0.3">
      <c r="A114" s="176" t="s">
        <v>657</v>
      </c>
      <c r="B114" s="280" t="s">
        <v>658</v>
      </c>
      <c r="C114" s="281"/>
      <c r="D114" s="282" t="s">
        <v>411</v>
      </c>
      <c r="E114" s="282" t="s">
        <v>441</v>
      </c>
      <c r="F114" s="283" t="s">
        <v>659</v>
      </c>
      <c r="G114" s="282" t="s">
        <v>429</v>
      </c>
      <c r="H114" s="284">
        <v>0</v>
      </c>
      <c r="I114" s="284">
        <v>0</v>
      </c>
      <c r="J114" s="284">
        <v>0</v>
      </c>
    </row>
    <row r="115" spans="1:11" ht="36" customHeight="1" x14ac:dyDescent="0.3">
      <c r="A115" s="479" t="s">
        <v>258</v>
      </c>
      <c r="B115" s="516" t="s">
        <v>660</v>
      </c>
      <c r="C115" s="463"/>
      <c r="D115" s="509" t="s">
        <v>442</v>
      </c>
      <c r="E115" s="509" t="s">
        <v>441</v>
      </c>
      <c r="F115" s="509" t="s">
        <v>661</v>
      </c>
      <c r="G115" s="509" t="s">
        <v>444</v>
      </c>
      <c r="H115" s="539">
        <v>50000</v>
      </c>
      <c r="I115" s="513">
        <v>0</v>
      </c>
      <c r="J115" s="513">
        <v>0</v>
      </c>
    </row>
    <row r="116" spans="1:11" ht="2.25" customHeight="1" x14ac:dyDescent="0.3">
      <c r="A116" s="515"/>
      <c r="B116" s="517"/>
      <c r="C116" s="464"/>
      <c r="D116" s="519"/>
      <c r="E116" s="519"/>
      <c r="F116" s="519"/>
      <c r="G116" s="510"/>
      <c r="H116" s="539"/>
      <c r="I116" s="514"/>
      <c r="J116" s="514"/>
    </row>
    <row r="117" spans="1:11" ht="27" customHeight="1" x14ac:dyDescent="0.3">
      <c r="A117" s="515"/>
      <c r="B117" s="517"/>
      <c r="C117" s="464"/>
      <c r="D117" s="519"/>
      <c r="E117" s="519"/>
      <c r="F117" s="510"/>
      <c r="G117" s="276" t="s">
        <v>415</v>
      </c>
      <c r="H117" s="279">
        <v>332000</v>
      </c>
      <c r="I117" s="279">
        <v>0</v>
      </c>
      <c r="J117" s="279">
        <v>0</v>
      </c>
    </row>
    <row r="118" spans="1:11" ht="27" customHeight="1" x14ac:dyDescent="0.3">
      <c r="A118" s="515"/>
      <c r="B118" s="517"/>
      <c r="C118" s="464"/>
      <c r="D118" s="519"/>
      <c r="E118" s="519"/>
      <c r="F118" s="509" t="s">
        <v>778</v>
      </c>
      <c r="G118" s="276" t="s">
        <v>444</v>
      </c>
      <c r="H118" s="279">
        <v>0</v>
      </c>
      <c r="I118" s="279">
        <v>50000</v>
      </c>
      <c r="J118" s="279">
        <v>19334</v>
      </c>
    </row>
    <row r="119" spans="1:11" ht="27" customHeight="1" x14ac:dyDescent="0.3">
      <c r="A119" s="515"/>
      <c r="B119" s="517"/>
      <c r="C119" s="464"/>
      <c r="D119" s="519"/>
      <c r="E119" s="519"/>
      <c r="F119" s="510"/>
      <c r="G119" s="276" t="s">
        <v>415</v>
      </c>
      <c r="H119" s="279">
        <v>0</v>
      </c>
      <c r="I119" s="279">
        <v>202840.58</v>
      </c>
      <c r="J119" s="279">
        <v>75506.87</v>
      </c>
    </row>
    <row r="120" spans="1:11" ht="27" customHeight="1" x14ac:dyDescent="0.3">
      <c r="A120" s="480"/>
      <c r="B120" s="518"/>
      <c r="C120" s="465"/>
      <c r="D120" s="510"/>
      <c r="E120" s="510"/>
      <c r="F120" s="276" t="s">
        <v>1231</v>
      </c>
      <c r="G120" s="276" t="s">
        <v>415</v>
      </c>
      <c r="H120" s="279">
        <v>0</v>
      </c>
      <c r="I120" s="279">
        <v>129159.42</v>
      </c>
      <c r="J120" s="279">
        <v>129159.42</v>
      </c>
    </row>
    <row r="121" spans="1:11" ht="29.25" customHeight="1" x14ac:dyDescent="0.3">
      <c r="A121" s="163">
        <v>6</v>
      </c>
      <c r="B121" s="163" t="s">
        <v>662</v>
      </c>
      <c r="C121" s="256" t="s">
        <v>406</v>
      </c>
      <c r="D121" s="256" t="s">
        <v>408</v>
      </c>
      <c r="E121" s="256" t="s">
        <v>408</v>
      </c>
      <c r="F121" s="261" t="s">
        <v>408</v>
      </c>
      <c r="G121" s="256" t="s">
        <v>408</v>
      </c>
      <c r="H121" s="258">
        <f>H122+H123</f>
        <v>2462873.7599999998</v>
      </c>
      <c r="I121" s="258">
        <f>I122+I123</f>
        <v>1207423.54</v>
      </c>
      <c r="J121" s="258">
        <f>J122+J123</f>
        <v>891086.63000000012</v>
      </c>
    </row>
    <row r="122" spans="1:11" ht="52.8" x14ac:dyDescent="0.3">
      <c r="A122" s="163"/>
      <c r="B122" s="163"/>
      <c r="C122" s="163" t="s">
        <v>409</v>
      </c>
      <c r="D122" s="256">
        <v>768</v>
      </c>
      <c r="E122" s="256" t="s">
        <v>408</v>
      </c>
      <c r="F122" s="261" t="s">
        <v>408</v>
      </c>
      <c r="G122" s="256" t="s">
        <v>408</v>
      </c>
      <c r="H122" s="258">
        <f>H125+H132+H133+H136+H138+H139+H129</f>
        <v>1836480</v>
      </c>
      <c r="I122" s="258">
        <f>I125+I132+I133+I136+I138+I139+I129</f>
        <v>558163.12</v>
      </c>
      <c r="J122" s="258">
        <f>J125+J132+J133+J136+J138+J139+J129</f>
        <v>480341.82000000007</v>
      </c>
      <c r="K122" s="251"/>
    </row>
    <row r="123" spans="1:11" ht="26.4" x14ac:dyDescent="0.3">
      <c r="A123" s="163"/>
      <c r="B123" s="163"/>
      <c r="C123" s="163" t="s">
        <v>407</v>
      </c>
      <c r="D123" s="256">
        <v>775</v>
      </c>
      <c r="E123" s="256" t="s">
        <v>408</v>
      </c>
      <c r="F123" s="261" t="s">
        <v>408</v>
      </c>
      <c r="G123" s="256" t="s">
        <v>408</v>
      </c>
      <c r="H123" s="258">
        <f>H127+H128+H134+H137+H142</f>
        <v>626393.76</v>
      </c>
      <c r="I123" s="258">
        <f>I127+I128+I134+I137+I142+I146+I140</f>
        <v>649260.42000000004</v>
      </c>
      <c r="J123" s="258">
        <f>J127+J128+J134+J137+J142+J146</f>
        <v>410744.81</v>
      </c>
    </row>
    <row r="124" spans="1:11" ht="43.5" customHeight="1" x14ac:dyDescent="0.3">
      <c r="A124" s="159" t="s">
        <v>260</v>
      </c>
      <c r="B124" s="163" t="s">
        <v>663</v>
      </c>
      <c r="C124" s="256"/>
      <c r="D124" s="256" t="s">
        <v>30</v>
      </c>
      <c r="E124" s="256" t="s">
        <v>408</v>
      </c>
      <c r="F124" s="261" t="s">
        <v>408</v>
      </c>
      <c r="G124" s="256" t="s">
        <v>408</v>
      </c>
      <c r="H124" s="263">
        <f>H125+H127+H128+H130+H129</f>
        <v>300000</v>
      </c>
      <c r="I124" s="263">
        <f>I125+I127+I128+I129+I130</f>
        <v>209159.33</v>
      </c>
      <c r="J124" s="263">
        <f>J125+J127+J128+J129+J130</f>
        <v>157860.28</v>
      </c>
    </row>
    <row r="125" spans="1:11" ht="33.75" customHeight="1" x14ac:dyDescent="0.3">
      <c r="A125" s="439" t="s">
        <v>263</v>
      </c>
      <c r="B125" s="463" t="s">
        <v>264</v>
      </c>
      <c r="C125" s="506"/>
      <c r="D125" s="509" t="s">
        <v>445</v>
      </c>
      <c r="E125" s="509" t="s">
        <v>423</v>
      </c>
      <c r="F125" s="499" t="s">
        <v>446</v>
      </c>
      <c r="G125" s="509" t="s">
        <v>425</v>
      </c>
      <c r="H125" s="513">
        <v>0</v>
      </c>
      <c r="I125" s="513">
        <v>0</v>
      </c>
      <c r="J125" s="513">
        <v>0</v>
      </c>
    </row>
    <row r="126" spans="1:11" ht="26.25" customHeight="1" x14ac:dyDescent="0.3">
      <c r="A126" s="441"/>
      <c r="B126" s="465"/>
      <c r="C126" s="508"/>
      <c r="D126" s="510"/>
      <c r="E126" s="510"/>
      <c r="F126" s="500"/>
      <c r="G126" s="510"/>
      <c r="H126" s="514"/>
      <c r="I126" s="514"/>
      <c r="J126" s="514"/>
    </row>
    <row r="127" spans="1:11" ht="26.25" customHeight="1" x14ac:dyDescent="0.3">
      <c r="A127" s="204" t="s">
        <v>265</v>
      </c>
      <c r="B127" s="274" t="s">
        <v>266</v>
      </c>
      <c r="C127" s="285"/>
      <c r="D127" s="265" t="s">
        <v>411</v>
      </c>
      <c r="E127" s="265" t="s">
        <v>423</v>
      </c>
      <c r="F127" s="261" t="s">
        <v>446</v>
      </c>
      <c r="G127" s="265" t="s">
        <v>425</v>
      </c>
      <c r="H127" s="263">
        <v>0</v>
      </c>
      <c r="I127" s="263">
        <v>0</v>
      </c>
      <c r="J127" s="263">
        <v>0</v>
      </c>
    </row>
    <row r="128" spans="1:11" ht="51.75" customHeight="1" x14ac:dyDescent="0.3">
      <c r="A128" s="204" t="s">
        <v>267</v>
      </c>
      <c r="B128" s="274" t="s">
        <v>509</v>
      </c>
      <c r="C128" s="285"/>
      <c r="D128" s="265" t="s">
        <v>411</v>
      </c>
      <c r="E128" s="265" t="s">
        <v>423</v>
      </c>
      <c r="F128" s="261" t="s">
        <v>447</v>
      </c>
      <c r="G128" s="265" t="s">
        <v>425</v>
      </c>
      <c r="H128" s="263">
        <v>0</v>
      </c>
      <c r="I128" s="263">
        <v>0</v>
      </c>
      <c r="J128" s="263">
        <v>0</v>
      </c>
    </row>
    <row r="129" spans="1:14" ht="67.5" customHeight="1" x14ac:dyDescent="0.3">
      <c r="A129" s="204" t="s">
        <v>664</v>
      </c>
      <c r="B129" s="274" t="s">
        <v>665</v>
      </c>
      <c r="C129" s="285"/>
      <c r="D129" s="265" t="s">
        <v>445</v>
      </c>
      <c r="E129" s="265" t="s">
        <v>423</v>
      </c>
      <c r="F129" s="261" t="s">
        <v>666</v>
      </c>
      <c r="G129" s="265" t="s">
        <v>425</v>
      </c>
      <c r="H129" s="263">
        <v>300000</v>
      </c>
      <c r="I129" s="263">
        <v>209159.33</v>
      </c>
      <c r="J129" s="263">
        <v>157860.28</v>
      </c>
    </row>
    <row r="130" spans="1:14" ht="67.5" customHeight="1" x14ac:dyDescent="0.3">
      <c r="A130" s="204" t="s">
        <v>667</v>
      </c>
      <c r="B130" s="274" t="s">
        <v>584</v>
      </c>
      <c r="C130" s="285"/>
      <c r="D130" s="265" t="s">
        <v>445</v>
      </c>
      <c r="E130" s="265" t="s">
        <v>30</v>
      </c>
      <c r="F130" s="261" t="s">
        <v>30</v>
      </c>
      <c r="G130" s="265" t="s">
        <v>30</v>
      </c>
      <c r="H130" s="263">
        <v>0</v>
      </c>
      <c r="I130" s="263">
        <v>0</v>
      </c>
      <c r="J130" s="263">
        <v>0</v>
      </c>
    </row>
    <row r="131" spans="1:14" ht="45.75" customHeight="1" x14ac:dyDescent="0.3">
      <c r="A131" s="159" t="s">
        <v>271</v>
      </c>
      <c r="B131" s="163" t="s">
        <v>668</v>
      </c>
      <c r="C131" s="256"/>
      <c r="D131" s="256" t="s">
        <v>408</v>
      </c>
      <c r="E131" s="256" t="s">
        <v>408</v>
      </c>
      <c r="F131" s="261" t="s">
        <v>408</v>
      </c>
      <c r="G131" s="256" t="s">
        <v>408</v>
      </c>
      <c r="H131" s="263">
        <f>H132+H133+H134+H136+H137+H138+H139+H139</f>
        <v>2370233.7599999998</v>
      </c>
      <c r="I131" s="263">
        <f>I132+I133+I134+I136+I137+I138+I139+I140</f>
        <v>777573.78999999992</v>
      </c>
      <c r="J131" s="263">
        <f>J132+J133+J134+J136+J137+J138+J139+J140</f>
        <v>672481.54</v>
      </c>
    </row>
    <row r="132" spans="1:14" ht="52.8" x14ac:dyDescent="0.3">
      <c r="A132" s="159" t="s">
        <v>273</v>
      </c>
      <c r="B132" s="163" t="s">
        <v>274</v>
      </c>
      <c r="C132" s="163" t="s">
        <v>409</v>
      </c>
      <c r="D132" s="256">
        <v>768</v>
      </c>
      <c r="E132" s="265" t="s">
        <v>423</v>
      </c>
      <c r="F132" s="265" t="s">
        <v>448</v>
      </c>
      <c r="G132" s="265" t="s">
        <v>449</v>
      </c>
      <c r="H132" s="268">
        <v>0</v>
      </c>
      <c r="I132" s="268">
        <v>0</v>
      </c>
      <c r="J132" s="268">
        <v>0</v>
      </c>
    </row>
    <row r="133" spans="1:14" ht="42.75" customHeight="1" x14ac:dyDescent="0.3">
      <c r="A133" s="159" t="s">
        <v>275</v>
      </c>
      <c r="B133" s="273" t="s">
        <v>276</v>
      </c>
      <c r="C133" s="286"/>
      <c r="D133" s="265">
        <v>768</v>
      </c>
      <c r="E133" s="265" t="s">
        <v>423</v>
      </c>
      <c r="F133" s="265" t="s">
        <v>450</v>
      </c>
      <c r="G133" s="265" t="s">
        <v>451</v>
      </c>
      <c r="H133" s="263">
        <v>0</v>
      </c>
      <c r="I133" s="268">
        <v>0</v>
      </c>
      <c r="J133" s="268">
        <v>0</v>
      </c>
    </row>
    <row r="134" spans="1:14" ht="29.25" customHeight="1" x14ac:dyDescent="0.3">
      <c r="A134" s="457" t="s">
        <v>277</v>
      </c>
      <c r="B134" s="463" t="s">
        <v>452</v>
      </c>
      <c r="C134" s="463" t="s">
        <v>407</v>
      </c>
      <c r="D134" s="509" t="s">
        <v>411</v>
      </c>
      <c r="E134" s="509" t="s">
        <v>423</v>
      </c>
      <c r="F134" s="509" t="s">
        <v>669</v>
      </c>
      <c r="G134" s="509" t="s">
        <v>451</v>
      </c>
      <c r="H134" s="513">
        <v>328570</v>
      </c>
      <c r="I134" s="501">
        <v>328570</v>
      </c>
      <c r="J134" s="501">
        <v>250000</v>
      </c>
      <c r="N134" s="251"/>
    </row>
    <row r="135" spans="1:14" ht="24.75" customHeight="1" x14ac:dyDescent="0.3">
      <c r="A135" s="459"/>
      <c r="B135" s="465"/>
      <c r="C135" s="465"/>
      <c r="D135" s="510"/>
      <c r="E135" s="510"/>
      <c r="F135" s="510"/>
      <c r="G135" s="510"/>
      <c r="H135" s="514"/>
      <c r="I135" s="502"/>
      <c r="J135" s="502"/>
    </row>
    <row r="136" spans="1:14" ht="78.75" customHeight="1" x14ac:dyDescent="0.3">
      <c r="A136" s="162" t="s">
        <v>280</v>
      </c>
      <c r="B136" s="163" t="s">
        <v>670</v>
      </c>
      <c r="C136" s="163"/>
      <c r="D136" s="256">
        <v>768</v>
      </c>
      <c r="E136" s="265" t="s">
        <v>423</v>
      </c>
      <c r="F136" s="261" t="s">
        <v>453</v>
      </c>
      <c r="G136" s="265" t="s">
        <v>449</v>
      </c>
      <c r="H136" s="268">
        <v>0</v>
      </c>
      <c r="I136" s="268">
        <v>0</v>
      </c>
      <c r="J136" s="268">
        <v>0</v>
      </c>
    </row>
    <row r="137" spans="1:14" ht="80.25" customHeight="1" x14ac:dyDescent="0.3">
      <c r="A137" s="162" t="s">
        <v>282</v>
      </c>
      <c r="B137" s="163" t="s">
        <v>283</v>
      </c>
      <c r="C137" s="163"/>
      <c r="D137" s="256">
        <v>775</v>
      </c>
      <c r="E137" s="265" t="s">
        <v>423</v>
      </c>
      <c r="F137" s="265" t="s">
        <v>671</v>
      </c>
      <c r="G137" s="265" t="s">
        <v>454</v>
      </c>
      <c r="H137" s="268">
        <v>72823.759999999995</v>
      </c>
      <c r="I137" s="268">
        <v>100000</v>
      </c>
      <c r="J137" s="268">
        <v>100000</v>
      </c>
    </row>
    <row r="138" spans="1:14" ht="87.75" customHeight="1" x14ac:dyDescent="0.3">
      <c r="A138" s="162" t="s">
        <v>287</v>
      </c>
      <c r="B138" s="287" t="s">
        <v>455</v>
      </c>
      <c r="C138" s="286"/>
      <c r="D138" s="256">
        <v>768</v>
      </c>
      <c r="E138" s="265" t="s">
        <v>423</v>
      </c>
      <c r="F138" s="265" t="s">
        <v>672</v>
      </c>
      <c r="G138" s="265" t="s">
        <v>451</v>
      </c>
      <c r="H138" s="268">
        <v>1104120</v>
      </c>
      <c r="I138" s="268">
        <v>270027.15999999997</v>
      </c>
      <c r="J138" s="268">
        <v>243504.91</v>
      </c>
    </row>
    <row r="139" spans="1:14" s="290" customFormat="1" ht="78.75" customHeight="1" x14ac:dyDescent="0.3">
      <c r="A139" s="162" t="s">
        <v>289</v>
      </c>
      <c r="B139" s="163" t="s">
        <v>456</v>
      </c>
      <c r="C139" s="288"/>
      <c r="D139" s="265" t="s">
        <v>445</v>
      </c>
      <c r="E139" s="265" t="s">
        <v>423</v>
      </c>
      <c r="F139" s="265" t="s">
        <v>673</v>
      </c>
      <c r="G139" s="265" t="s">
        <v>451</v>
      </c>
      <c r="H139" s="268">
        <v>432360</v>
      </c>
      <c r="I139" s="268">
        <v>78976.63</v>
      </c>
      <c r="J139" s="268">
        <v>78976.63</v>
      </c>
      <c r="K139" s="289"/>
      <c r="L139" s="289"/>
      <c r="M139" s="289"/>
      <c r="N139" s="289"/>
    </row>
    <row r="140" spans="1:14" s="290" customFormat="1" ht="78.75" customHeight="1" x14ac:dyDescent="0.3">
      <c r="A140" s="162"/>
      <c r="B140" s="163" t="s">
        <v>779</v>
      </c>
      <c r="C140" s="288"/>
      <c r="D140" s="265" t="s">
        <v>411</v>
      </c>
      <c r="E140" s="265" t="s">
        <v>30</v>
      </c>
      <c r="F140" s="265" t="s">
        <v>780</v>
      </c>
      <c r="G140" s="265" t="s">
        <v>30</v>
      </c>
      <c r="H140" s="268">
        <v>0</v>
      </c>
      <c r="I140" s="268">
        <v>0</v>
      </c>
      <c r="J140" s="268">
        <v>0</v>
      </c>
      <c r="K140" s="289"/>
      <c r="L140" s="289"/>
      <c r="M140" s="289"/>
      <c r="N140" s="289"/>
    </row>
    <row r="141" spans="1:14" ht="41.25" customHeight="1" x14ac:dyDescent="0.3">
      <c r="A141" s="159" t="s">
        <v>291</v>
      </c>
      <c r="B141" s="163" t="s">
        <v>674</v>
      </c>
      <c r="C141" s="256"/>
      <c r="D141" s="256" t="s">
        <v>30</v>
      </c>
      <c r="E141" s="256" t="s">
        <v>408</v>
      </c>
      <c r="F141" s="261" t="s">
        <v>408</v>
      </c>
      <c r="G141" s="256" t="s">
        <v>408</v>
      </c>
      <c r="H141" s="263">
        <f>H142</f>
        <v>225000</v>
      </c>
      <c r="I141" s="263">
        <f>I142+I146</f>
        <v>220690.42</v>
      </c>
      <c r="J141" s="263">
        <f>J142+J146</f>
        <v>60744.81</v>
      </c>
    </row>
    <row r="142" spans="1:14" ht="47.25" customHeight="1" x14ac:dyDescent="0.3">
      <c r="A142" s="439" t="s">
        <v>293</v>
      </c>
      <c r="B142" s="463" t="s">
        <v>675</v>
      </c>
      <c r="C142" s="506"/>
      <c r="D142" s="509" t="s">
        <v>411</v>
      </c>
      <c r="E142" s="509" t="s">
        <v>423</v>
      </c>
      <c r="F142" s="499" t="s">
        <v>676</v>
      </c>
      <c r="G142" s="509" t="s">
        <v>415</v>
      </c>
      <c r="H142" s="513">
        <f>H144+H145</f>
        <v>225000</v>
      </c>
      <c r="I142" s="511">
        <f>I144+I145</f>
        <v>220690.42</v>
      </c>
      <c r="J142" s="511">
        <f>J144+J145</f>
        <v>60744.81</v>
      </c>
    </row>
    <row r="143" spans="1:14" ht="47.25" customHeight="1" x14ac:dyDescent="0.3">
      <c r="A143" s="441"/>
      <c r="B143" s="465"/>
      <c r="C143" s="508"/>
      <c r="D143" s="510"/>
      <c r="E143" s="510"/>
      <c r="F143" s="500"/>
      <c r="G143" s="510"/>
      <c r="H143" s="514"/>
      <c r="I143" s="512"/>
      <c r="J143" s="512"/>
    </row>
    <row r="144" spans="1:14" ht="90" customHeight="1" x14ac:dyDescent="0.3">
      <c r="A144" s="204" t="s">
        <v>781</v>
      </c>
      <c r="B144" s="274" t="s">
        <v>782</v>
      </c>
      <c r="C144" s="285"/>
      <c r="D144" s="276" t="s">
        <v>411</v>
      </c>
      <c r="E144" s="276" t="s">
        <v>423</v>
      </c>
      <c r="F144" s="277" t="s">
        <v>783</v>
      </c>
      <c r="G144" s="276" t="s">
        <v>415</v>
      </c>
      <c r="H144" s="279">
        <v>225000</v>
      </c>
      <c r="I144" s="291">
        <v>208451.97</v>
      </c>
      <c r="J144" s="291">
        <v>48506.36</v>
      </c>
    </row>
    <row r="145" spans="1:14" ht="90" customHeight="1" x14ac:dyDescent="0.3">
      <c r="A145" s="204" t="s">
        <v>784</v>
      </c>
      <c r="B145" s="274" t="s">
        <v>143</v>
      </c>
      <c r="C145" s="285"/>
      <c r="D145" s="276" t="s">
        <v>411</v>
      </c>
      <c r="E145" s="276" t="s">
        <v>423</v>
      </c>
      <c r="F145" s="277" t="s">
        <v>783</v>
      </c>
      <c r="G145" s="276" t="s">
        <v>415</v>
      </c>
      <c r="H145" s="279">
        <v>0</v>
      </c>
      <c r="I145" s="291">
        <v>12238.45</v>
      </c>
      <c r="J145" s="291">
        <v>12238.45</v>
      </c>
    </row>
    <row r="146" spans="1:14" ht="54.75" customHeight="1" x14ac:dyDescent="0.3">
      <c r="A146" s="204" t="s">
        <v>677</v>
      </c>
      <c r="B146" s="274" t="s">
        <v>588</v>
      </c>
      <c r="C146" s="285"/>
      <c r="D146" s="276" t="s">
        <v>411</v>
      </c>
      <c r="E146" s="276" t="s">
        <v>423</v>
      </c>
      <c r="F146" s="277" t="s">
        <v>678</v>
      </c>
      <c r="G146" s="276" t="s">
        <v>415</v>
      </c>
      <c r="H146" s="279">
        <v>0</v>
      </c>
      <c r="I146" s="291">
        <v>0</v>
      </c>
      <c r="J146" s="291">
        <v>0</v>
      </c>
    </row>
    <row r="147" spans="1:14" ht="40.5" customHeight="1" x14ac:dyDescent="0.3">
      <c r="A147" s="163">
        <v>7</v>
      </c>
      <c r="B147" s="163" t="s">
        <v>679</v>
      </c>
      <c r="C147" s="163" t="s">
        <v>406</v>
      </c>
      <c r="D147" s="256" t="s">
        <v>30</v>
      </c>
      <c r="E147" s="256" t="s">
        <v>408</v>
      </c>
      <c r="F147" s="261" t="s">
        <v>408</v>
      </c>
      <c r="G147" s="256" t="s">
        <v>408</v>
      </c>
      <c r="H147" s="263">
        <f>H148+H149</f>
        <v>60672.78</v>
      </c>
      <c r="I147" s="263">
        <f>I148+I149</f>
        <v>387807.12</v>
      </c>
      <c r="J147" s="263">
        <f>J148+J149</f>
        <v>387586.51</v>
      </c>
    </row>
    <row r="148" spans="1:14" ht="52.8" x14ac:dyDescent="0.3">
      <c r="A148" s="163"/>
      <c r="B148" s="163"/>
      <c r="C148" s="163" t="s">
        <v>409</v>
      </c>
      <c r="D148" s="256">
        <v>768</v>
      </c>
      <c r="E148" s="256" t="s">
        <v>30</v>
      </c>
      <c r="F148" s="261" t="s">
        <v>30</v>
      </c>
      <c r="G148" s="256" t="s">
        <v>30</v>
      </c>
      <c r="H148" s="263">
        <f>H151+H153</f>
        <v>0</v>
      </c>
      <c r="I148" s="263">
        <f>I151+I153</f>
        <v>0</v>
      </c>
      <c r="J148" s="263">
        <f>J151+J153</f>
        <v>0</v>
      </c>
    </row>
    <row r="149" spans="1:14" ht="35.25" customHeight="1" x14ac:dyDescent="0.3">
      <c r="A149" s="163"/>
      <c r="B149" s="163"/>
      <c r="C149" s="163" t="s">
        <v>407</v>
      </c>
      <c r="D149" s="256">
        <v>775</v>
      </c>
      <c r="E149" s="256" t="s">
        <v>30</v>
      </c>
      <c r="F149" s="261" t="s">
        <v>30</v>
      </c>
      <c r="G149" s="256" t="s">
        <v>30</v>
      </c>
      <c r="H149" s="263">
        <f>H152+H155+H156+H157+H158</f>
        <v>60672.78</v>
      </c>
      <c r="I149" s="263">
        <f>I152+I155+I156+I157+I158</f>
        <v>387807.12</v>
      </c>
      <c r="J149" s="263">
        <f>J152+J155+J156+J157+J158</f>
        <v>387586.51</v>
      </c>
      <c r="N149" s="251"/>
    </row>
    <row r="150" spans="1:14" ht="29.25" customHeight="1" x14ac:dyDescent="0.3">
      <c r="A150" s="159" t="s">
        <v>296</v>
      </c>
      <c r="B150" s="163" t="s">
        <v>680</v>
      </c>
      <c r="C150" s="163"/>
      <c r="D150" s="256" t="s">
        <v>30</v>
      </c>
      <c r="E150" s="265" t="s">
        <v>30</v>
      </c>
      <c r="F150" s="261" t="s">
        <v>30</v>
      </c>
      <c r="G150" s="265" t="s">
        <v>30</v>
      </c>
      <c r="H150" s="263">
        <f>H151+H152+H153</f>
        <v>0</v>
      </c>
      <c r="I150" s="263">
        <f>I151+I152+I153+I155+I156+I157</f>
        <v>60672.78</v>
      </c>
      <c r="J150" s="263">
        <f>J151+J152+J153+J155+J156+J157</f>
        <v>60452.17</v>
      </c>
    </row>
    <row r="151" spans="1:14" ht="21" customHeight="1" x14ac:dyDescent="0.3">
      <c r="A151" s="439" t="s">
        <v>298</v>
      </c>
      <c r="B151" s="463" t="s">
        <v>299</v>
      </c>
      <c r="C151" s="163"/>
      <c r="D151" s="256">
        <v>768</v>
      </c>
      <c r="E151" s="265" t="s">
        <v>412</v>
      </c>
      <c r="F151" s="261" t="s">
        <v>457</v>
      </c>
      <c r="G151" s="265" t="s">
        <v>425</v>
      </c>
      <c r="H151" s="263">
        <v>0</v>
      </c>
      <c r="I151" s="267">
        <v>0</v>
      </c>
      <c r="J151" s="267">
        <v>0</v>
      </c>
    </row>
    <row r="152" spans="1:14" ht="21.75" customHeight="1" x14ac:dyDescent="0.3">
      <c r="A152" s="441"/>
      <c r="B152" s="465"/>
      <c r="C152" s="292"/>
      <c r="D152" s="256">
        <v>775</v>
      </c>
      <c r="E152" s="265" t="s">
        <v>412</v>
      </c>
      <c r="F152" s="261" t="s">
        <v>681</v>
      </c>
      <c r="G152" s="265" t="s">
        <v>425</v>
      </c>
      <c r="H152" s="263">
        <v>0</v>
      </c>
      <c r="I152" s="267">
        <v>0</v>
      </c>
      <c r="J152" s="267">
        <v>0</v>
      </c>
    </row>
    <row r="153" spans="1:14" ht="33.75" customHeight="1" x14ac:dyDescent="0.3">
      <c r="A153" s="439" t="s">
        <v>318</v>
      </c>
      <c r="B153" s="463" t="s">
        <v>319</v>
      </c>
      <c r="C153" s="463"/>
      <c r="D153" s="506">
        <v>768</v>
      </c>
      <c r="E153" s="509" t="s">
        <v>412</v>
      </c>
      <c r="F153" s="499" t="s">
        <v>30</v>
      </c>
      <c r="G153" s="509" t="s">
        <v>30</v>
      </c>
      <c r="H153" s="513">
        <v>0</v>
      </c>
      <c r="I153" s="511">
        <v>0</v>
      </c>
      <c r="J153" s="511">
        <v>0</v>
      </c>
    </row>
    <row r="154" spans="1:14" ht="22.5" customHeight="1" x14ac:dyDescent="0.3">
      <c r="A154" s="441"/>
      <c r="B154" s="465"/>
      <c r="C154" s="465"/>
      <c r="D154" s="508"/>
      <c r="E154" s="510"/>
      <c r="F154" s="500"/>
      <c r="G154" s="510"/>
      <c r="H154" s="514"/>
      <c r="I154" s="512"/>
      <c r="J154" s="512"/>
    </row>
    <row r="155" spans="1:14" ht="33" customHeight="1" x14ac:dyDescent="0.3">
      <c r="A155" s="176" t="s">
        <v>320</v>
      </c>
      <c r="B155" s="163" t="s">
        <v>458</v>
      </c>
      <c r="C155" s="274"/>
      <c r="D155" s="256">
        <v>775</v>
      </c>
      <c r="E155" s="265" t="s">
        <v>30</v>
      </c>
      <c r="F155" s="261" t="s">
        <v>30</v>
      </c>
      <c r="G155" s="265" t="s">
        <v>30</v>
      </c>
      <c r="H155" s="263">
        <v>0</v>
      </c>
      <c r="I155" s="267">
        <v>0</v>
      </c>
      <c r="J155" s="267">
        <v>0</v>
      </c>
    </row>
    <row r="156" spans="1:14" ht="33" customHeight="1" x14ac:dyDescent="0.3">
      <c r="A156" s="159" t="s">
        <v>322</v>
      </c>
      <c r="B156" s="292" t="s">
        <v>459</v>
      </c>
      <c r="C156" s="274"/>
      <c r="D156" s="256">
        <v>775</v>
      </c>
      <c r="E156" s="265" t="s">
        <v>30</v>
      </c>
      <c r="F156" s="261" t="s">
        <v>30</v>
      </c>
      <c r="G156" s="265" t="s">
        <v>30</v>
      </c>
      <c r="H156" s="263">
        <v>0</v>
      </c>
      <c r="I156" s="267">
        <v>0</v>
      </c>
      <c r="J156" s="267">
        <v>0</v>
      </c>
    </row>
    <row r="157" spans="1:14" ht="71.25" customHeight="1" x14ac:dyDescent="0.3">
      <c r="A157" s="159" t="s">
        <v>682</v>
      </c>
      <c r="B157" s="292" t="s">
        <v>590</v>
      </c>
      <c r="C157" s="274"/>
      <c r="D157" s="256">
        <v>775</v>
      </c>
      <c r="E157" s="265" t="s">
        <v>412</v>
      </c>
      <c r="F157" s="261" t="s">
        <v>681</v>
      </c>
      <c r="G157" s="265" t="s">
        <v>425</v>
      </c>
      <c r="H157" s="263">
        <v>60672.78</v>
      </c>
      <c r="I157" s="267">
        <v>60672.78</v>
      </c>
      <c r="J157" s="267">
        <v>60452.17</v>
      </c>
    </row>
    <row r="158" spans="1:14" ht="71.25" customHeight="1" x14ac:dyDescent="0.3">
      <c r="A158" s="159" t="s">
        <v>785</v>
      </c>
      <c r="B158" s="292" t="s">
        <v>786</v>
      </c>
      <c r="C158" s="274"/>
      <c r="D158" s="256">
        <v>775</v>
      </c>
      <c r="E158" s="265" t="s">
        <v>412</v>
      </c>
      <c r="F158" s="261" t="s">
        <v>787</v>
      </c>
      <c r="G158" s="265" t="s">
        <v>425</v>
      </c>
      <c r="H158" s="263">
        <v>0</v>
      </c>
      <c r="I158" s="267">
        <v>327134.34000000003</v>
      </c>
      <c r="J158" s="267">
        <v>327134.34000000003</v>
      </c>
    </row>
    <row r="159" spans="1:14" ht="41.25" customHeight="1" x14ac:dyDescent="0.3">
      <c r="A159" s="163">
        <v>8</v>
      </c>
      <c r="B159" s="163" t="s">
        <v>683</v>
      </c>
      <c r="C159" s="163"/>
      <c r="D159" s="256">
        <v>768</v>
      </c>
      <c r="E159" s="256" t="s">
        <v>408</v>
      </c>
      <c r="F159" s="261" t="s">
        <v>408</v>
      </c>
      <c r="G159" s="256" t="s">
        <v>408</v>
      </c>
      <c r="H159" s="263">
        <f>H160</f>
        <v>0</v>
      </c>
      <c r="I159" s="263">
        <f>I160</f>
        <v>0</v>
      </c>
      <c r="J159" s="263">
        <f>J160</f>
        <v>0</v>
      </c>
    </row>
    <row r="160" spans="1:14" ht="63" customHeight="1" x14ac:dyDescent="0.3">
      <c r="A160" s="159" t="s">
        <v>325</v>
      </c>
      <c r="B160" s="163" t="s">
        <v>684</v>
      </c>
      <c r="C160" s="163"/>
      <c r="D160" s="256">
        <v>768</v>
      </c>
      <c r="E160" s="265" t="s">
        <v>412</v>
      </c>
      <c r="F160" s="261" t="s">
        <v>685</v>
      </c>
      <c r="G160" s="265" t="s">
        <v>686</v>
      </c>
      <c r="H160" s="263">
        <v>0</v>
      </c>
      <c r="I160" s="269">
        <v>0</v>
      </c>
      <c r="J160" s="269">
        <v>0</v>
      </c>
    </row>
    <row r="161" spans="1:14" ht="45.75" customHeight="1" x14ac:dyDescent="0.3">
      <c r="A161" s="163" t="s">
        <v>34</v>
      </c>
      <c r="B161" s="163" t="s">
        <v>687</v>
      </c>
      <c r="C161" s="236"/>
      <c r="D161" s="163" t="s">
        <v>30</v>
      </c>
      <c r="E161" s="163" t="s">
        <v>30</v>
      </c>
      <c r="F161" s="163" t="s">
        <v>30</v>
      </c>
      <c r="G161" s="163" t="s">
        <v>30</v>
      </c>
      <c r="H161" s="264">
        <f>H162+H173+H217</f>
        <v>6626887.1300000008</v>
      </c>
      <c r="I161" s="264">
        <f>I162+I173+I217</f>
        <v>8264860.0260000005</v>
      </c>
      <c r="J161" s="264">
        <f>J162+J173+J217</f>
        <v>8208080.6709999992</v>
      </c>
    </row>
    <row r="162" spans="1:14" ht="52.8" x14ac:dyDescent="0.3">
      <c r="A162" s="163" t="s">
        <v>326</v>
      </c>
      <c r="B162" s="163" t="s">
        <v>688</v>
      </c>
      <c r="C162" s="163" t="s">
        <v>409</v>
      </c>
      <c r="D162" s="256">
        <v>768</v>
      </c>
      <c r="E162" s="256" t="s">
        <v>408</v>
      </c>
      <c r="F162" s="261" t="s">
        <v>408</v>
      </c>
      <c r="G162" s="256" t="s">
        <v>408</v>
      </c>
      <c r="H162" s="263">
        <f>H163+H164+H165+H166+H171+H172</f>
        <v>6287416.5300000003</v>
      </c>
      <c r="I162" s="263">
        <f>I163+I164+I165+I166+I171+I172</f>
        <v>7915632.25</v>
      </c>
      <c r="J162" s="263">
        <f>J163+J165+J167+J171+J172</f>
        <v>7891645.7199999997</v>
      </c>
    </row>
    <row r="163" spans="1:14" ht="48" customHeight="1" x14ac:dyDescent="0.3">
      <c r="A163" s="439" t="s">
        <v>328</v>
      </c>
      <c r="B163" s="463" t="s">
        <v>329</v>
      </c>
      <c r="C163" s="463"/>
      <c r="D163" s="506">
        <v>768</v>
      </c>
      <c r="E163" s="509" t="s">
        <v>423</v>
      </c>
      <c r="F163" s="499" t="s">
        <v>689</v>
      </c>
      <c r="G163" s="509" t="s">
        <v>454</v>
      </c>
      <c r="H163" s="513">
        <v>373996.79</v>
      </c>
      <c r="I163" s="503">
        <v>373996.79</v>
      </c>
      <c r="J163" s="503">
        <v>359009.21</v>
      </c>
    </row>
    <row r="164" spans="1:14" ht="44.25" customHeight="1" x14ac:dyDescent="0.3">
      <c r="A164" s="441"/>
      <c r="B164" s="465"/>
      <c r="C164" s="465"/>
      <c r="D164" s="508"/>
      <c r="E164" s="510"/>
      <c r="F164" s="500"/>
      <c r="G164" s="510"/>
      <c r="H164" s="514"/>
      <c r="I164" s="504"/>
      <c r="J164" s="504"/>
    </row>
    <row r="165" spans="1:14" ht="136.5" customHeight="1" x14ac:dyDescent="0.3">
      <c r="A165" s="204" t="s">
        <v>331</v>
      </c>
      <c r="B165" s="163" t="s">
        <v>690</v>
      </c>
      <c r="C165" s="274"/>
      <c r="D165" s="256">
        <v>768</v>
      </c>
      <c r="E165" s="265" t="s">
        <v>423</v>
      </c>
      <c r="F165" s="261" t="s">
        <v>460</v>
      </c>
      <c r="G165" s="265" t="s">
        <v>449</v>
      </c>
      <c r="H165" s="263">
        <v>0</v>
      </c>
      <c r="I165" s="269">
        <v>0</v>
      </c>
      <c r="J165" s="269">
        <v>0</v>
      </c>
    </row>
    <row r="166" spans="1:14" ht="53.25" customHeight="1" x14ac:dyDescent="0.3">
      <c r="A166" s="204" t="s">
        <v>334</v>
      </c>
      <c r="B166" s="163" t="s">
        <v>335</v>
      </c>
      <c r="C166" s="274"/>
      <c r="D166" s="256" t="s">
        <v>30</v>
      </c>
      <c r="E166" s="265" t="s">
        <v>30</v>
      </c>
      <c r="F166" s="261" t="s">
        <v>30</v>
      </c>
      <c r="G166" s="265" t="s">
        <v>30</v>
      </c>
      <c r="H166" s="263">
        <f>H167+H169+H170</f>
        <v>553419.74</v>
      </c>
      <c r="I166" s="263">
        <f>I167+I169+I170</f>
        <v>1301635.46</v>
      </c>
      <c r="J166" s="263">
        <f>J167+J169+J170</f>
        <v>1301635.46</v>
      </c>
    </row>
    <row r="167" spans="1:14" ht="36.75" customHeight="1" x14ac:dyDescent="0.3">
      <c r="A167" s="439" t="s">
        <v>336</v>
      </c>
      <c r="B167" s="463" t="s">
        <v>337</v>
      </c>
      <c r="C167" s="463"/>
      <c r="D167" s="506">
        <v>768</v>
      </c>
      <c r="E167" s="509" t="s">
        <v>423</v>
      </c>
      <c r="F167" s="499" t="s">
        <v>691</v>
      </c>
      <c r="G167" s="509" t="s">
        <v>454</v>
      </c>
      <c r="H167" s="513">
        <v>553419.74</v>
      </c>
      <c r="I167" s="503">
        <v>1301635.46</v>
      </c>
      <c r="J167" s="503">
        <v>1301635.46</v>
      </c>
    </row>
    <row r="168" spans="1:14" ht="37.5" customHeight="1" x14ac:dyDescent="0.3">
      <c r="A168" s="441"/>
      <c r="B168" s="465"/>
      <c r="C168" s="465"/>
      <c r="D168" s="508"/>
      <c r="E168" s="510"/>
      <c r="F168" s="500"/>
      <c r="G168" s="510"/>
      <c r="H168" s="514"/>
      <c r="I168" s="504"/>
      <c r="J168" s="504"/>
    </row>
    <row r="169" spans="1:14" ht="24.75" customHeight="1" x14ac:dyDescent="0.3">
      <c r="A169" s="439" t="s">
        <v>338</v>
      </c>
      <c r="B169" s="463" t="s">
        <v>266</v>
      </c>
      <c r="C169" s="463"/>
      <c r="D169" s="506">
        <v>768</v>
      </c>
      <c r="E169" s="509" t="s">
        <v>423</v>
      </c>
      <c r="F169" s="499" t="s">
        <v>462</v>
      </c>
      <c r="G169" s="509" t="s">
        <v>417</v>
      </c>
      <c r="H169" s="263">
        <v>0</v>
      </c>
      <c r="I169" s="269">
        <v>0</v>
      </c>
      <c r="J169" s="269">
        <v>0</v>
      </c>
    </row>
    <row r="170" spans="1:14" ht="18.75" customHeight="1" x14ac:dyDescent="0.3">
      <c r="A170" s="441"/>
      <c r="B170" s="465"/>
      <c r="C170" s="465"/>
      <c r="D170" s="508"/>
      <c r="E170" s="510"/>
      <c r="F170" s="500"/>
      <c r="G170" s="510"/>
      <c r="H170" s="263">
        <v>0</v>
      </c>
      <c r="I170" s="269">
        <v>0</v>
      </c>
      <c r="J170" s="269">
        <v>0</v>
      </c>
    </row>
    <row r="171" spans="1:14" ht="57" customHeight="1" x14ac:dyDescent="0.3">
      <c r="A171" s="204" t="s">
        <v>339</v>
      </c>
      <c r="B171" s="274" t="s">
        <v>692</v>
      </c>
      <c r="C171" s="274"/>
      <c r="D171" s="256">
        <v>768</v>
      </c>
      <c r="E171" s="265" t="s">
        <v>423</v>
      </c>
      <c r="F171" s="261" t="s">
        <v>693</v>
      </c>
      <c r="G171" s="265" t="s">
        <v>454</v>
      </c>
      <c r="H171" s="263">
        <v>5060000</v>
      </c>
      <c r="I171" s="269">
        <v>5060000</v>
      </c>
      <c r="J171" s="269">
        <v>5051001.05</v>
      </c>
    </row>
    <row r="172" spans="1:14" ht="57" customHeight="1" x14ac:dyDescent="0.3">
      <c r="A172" s="204" t="s">
        <v>694</v>
      </c>
      <c r="B172" s="274" t="s">
        <v>591</v>
      </c>
      <c r="C172" s="274"/>
      <c r="D172" s="256">
        <v>768</v>
      </c>
      <c r="E172" s="265" t="s">
        <v>423</v>
      </c>
      <c r="F172" s="261" t="s">
        <v>695</v>
      </c>
      <c r="G172" s="265" t="s">
        <v>454</v>
      </c>
      <c r="H172" s="263">
        <v>300000</v>
      </c>
      <c r="I172" s="269">
        <v>1180000</v>
      </c>
      <c r="J172" s="269">
        <v>1180000</v>
      </c>
    </row>
    <row r="173" spans="1:14" ht="48" customHeight="1" x14ac:dyDescent="0.3">
      <c r="A173" s="163" t="s">
        <v>341</v>
      </c>
      <c r="B173" s="163" t="s">
        <v>696</v>
      </c>
      <c r="C173" s="163" t="s">
        <v>406</v>
      </c>
      <c r="D173" s="256" t="s">
        <v>408</v>
      </c>
      <c r="E173" s="256" t="s">
        <v>408</v>
      </c>
      <c r="F173" s="261" t="s">
        <v>408</v>
      </c>
      <c r="G173" s="256" t="s">
        <v>408</v>
      </c>
      <c r="H173" s="263">
        <f>H174+H175+H176+H177+H178+H179</f>
        <v>195120.07</v>
      </c>
      <c r="I173" s="263">
        <f>I174+I175+I176+I177+I178+I179</f>
        <v>204877.24599999998</v>
      </c>
      <c r="J173" s="263">
        <f>J174+J175+J176+J177+J178+J179</f>
        <v>199038.94099999999</v>
      </c>
    </row>
    <row r="174" spans="1:14" ht="26.4" x14ac:dyDescent="0.3">
      <c r="A174" s="163"/>
      <c r="B174" s="163"/>
      <c r="C174" s="163" t="s">
        <v>407</v>
      </c>
      <c r="D174" s="256">
        <v>775</v>
      </c>
      <c r="E174" s="256" t="s">
        <v>30</v>
      </c>
      <c r="F174" s="261" t="s">
        <v>30</v>
      </c>
      <c r="G174" s="256" t="s">
        <v>30</v>
      </c>
      <c r="H174" s="263">
        <f>H181+H182+H183+H197+H199+H203+H204+H205+H206+H209+H207</f>
        <v>92289.81</v>
      </c>
      <c r="I174" s="263">
        <f>I180+I181+I182+I183+I197+I198+I199+I203+I204+I205+I206+I209+I207+I213</f>
        <v>99996.826000000001</v>
      </c>
      <c r="J174" s="263">
        <f>J181+J182+J183+J197+J199+J203+J204+J205+J206+J207+J209+J213</f>
        <v>97538.880000000005</v>
      </c>
      <c r="N174" s="251"/>
    </row>
    <row r="175" spans="1:14" ht="52.8" x14ac:dyDescent="0.3">
      <c r="A175" s="163"/>
      <c r="B175" s="163"/>
      <c r="C175" s="163" t="s">
        <v>409</v>
      </c>
      <c r="D175" s="256">
        <v>768</v>
      </c>
      <c r="E175" s="256" t="s">
        <v>30</v>
      </c>
      <c r="F175" s="261" t="s">
        <v>30</v>
      </c>
      <c r="G175" s="256" t="s">
        <v>30</v>
      </c>
      <c r="H175" s="263">
        <f>H184+H185+H186+H187+H202+H210</f>
        <v>27563.609999999997</v>
      </c>
      <c r="I175" s="263">
        <f>I184+I185+I186+I187+I202+I210+I215+I216</f>
        <v>28863.769999999997</v>
      </c>
      <c r="J175" s="263">
        <f>J184+J185+J186+J187+J202+J210</f>
        <v>28134.376999999997</v>
      </c>
    </row>
    <row r="176" spans="1:14" ht="66" x14ac:dyDescent="0.3">
      <c r="A176" s="163"/>
      <c r="B176" s="163"/>
      <c r="C176" s="163" t="s">
        <v>343</v>
      </c>
      <c r="D176" s="256">
        <v>772</v>
      </c>
      <c r="E176" s="256" t="s">
        <v>30</v>
      </c>
      <c r="F176" s="261" t="s">
        <v>30</v>
      </c>
      <c r="G176" s="256" t="s">
        <v>30</v>
      </c>
      <c r="H176" s="263">
        <f>H188+H189+H190+H191</f>
        <v>33696.58</v>
      </c>
      <c r="I176" s="263">
        <f>I188+I189+I190+I191+I212</f>
        <v>34646.579999999994</v>
      </c>
      <c r="J176" s="263">
        <f>J188+J189+J190+J191+J212</f>
        <v>33869.803999999996</v>
      </c>
    </row>
    <row r="177" spans="1:10" ht="39.6" x14ac:dyDescent="0.3">
      <c r="A177" s="163"/>
      <c r="B177" s="163"/>
      <c r="C177" s="163" t="s">
        <v>137</v>
      </c>
      <c r="D177" s="256">
        <v>779</v>
      </c>
      <c r="E177" s="256" t="s">
        <v>30</v>
      </c>
      <c r="F177" s="261" t="s">
        <v>30</v>
      </c>
      <c r="G177" s="256" t="s">
        <v>30</v>
      </c>
      <c r="H177" s="263">
        <f>H192</f>
        <v>0</v>
      </c>
      <c r="I177" s="263">
        <f>I192</f>
        <v>0</v>
      </c>
      <c r="J177" s="263">
        <f>J192</f>
        <v>0</v>
      </c>
    </row>
    <row r="178" spans="1:10" ht="26.4" x14ac:dyDescent="0.3">
      <c r="A178" s="163"/>
      <c r="B178" s="163"/>
      <c r="C178" s="163" t="s">
        <v>371</v>
      </c>
      <c r="D178" s="256">
        <v>752</v>
      </c>
      <c r="E178" s="256" t="s">
        <v>30</v>
      </c>
      <c r="F178" s="261" t="s">
        <v>30</v>
      </c>
      <c r="G178" s="256" t="s">
        <v>30</v>
      </c>
      <c r="H178" s="263">
        <f>H201</f>
        <v>0</v>
      </c>
      <c r="I178" s="263">
        <f>I201</f>
        <v>0</v>
      </c>
      <c r="J178" s="263">
        <f>J201</f>
        <v>0</v>
      </c>
    </row>
    <row r="179" spans="1:10" ht="39.6" x14ac:dyDescent="0.3">
      <c r="A179" s="163"/>
      <c r="B179" s="163"/>
      <c r="C179" s="163" t="s">
        <v>344</v>
      </c>
      <c r="D179" s="256">
        <v>795</v>
      </c>
      <c r="E179" s="256" t="s">
        <v>30</v>
      </c>
      <c r="F179" s="261" t="s">
        <v>30</v>
      </c>
      <c r="G179" s="256" t="s">
        <v>30</v>
      </c>
      <c r="H179" s="263">
        <f>H193+H194+H195+H196+H214</f>
        <v>41570.07</v>
      </c>
      <c r="I179" s="263">
        <f>I193+I194+I195+I196+I214</f>
        <v>41370.07</v>
      </c>
      <c r="J179" s="263">
        <f>J193+J194+J195+J196+J214</f>
        <v>39495.880000000005</v>
      </c>
    </row>
    <row r="180" spans="1:10" ht="22.5" customHeight="1" x14ac:dyDescent="0.3">
      <c r="A180" s="439" t="s">
        <v>345</v>
      </c>
      <c r="B180" s="463" t="s">
        <v>346</v>
      </c>
      <c r="C180" s="463"/>
      <c r="D180" s="506">
        <v>775</v>
      </c>
      <c r="E180" s="499" t="s">
        <v>420</v>
      </c>
      <c r="F180" s="261" t="s">
        <v>463</v>
      </c>
      <c r="G180" s="261" t="s">
        <v>421</v>
      </c>
      <c r="H180" s="263">
        <v>0</v>
      </c>
      <c r="I180" s="267">
        <v>0</v>
      </c>
      <c r="J180" s="267">
        <v>0</v>
      </c>
    </row>
    <row r="181" spans="1:10" ht="18" customHeight="1" x14ac:dyDescent="0.3">
      <c r="A181" s="439"/>
      <c r="B181" s="464"/>
      <c r="C181" s="464"/>
      <c r="D181" s="507"/>
      <c r="E181" s="505"/>
      <c r="F181" s="261" t="s">
        <v>697</v>
      </c>
      <c r="G181" s="261" t="s">
        <v>464</v>
      </c>
      <c r="H181" s="263">
        <v>41871.64</v>
      </c>
      <c r="I181" s="267">
        <v>41368.635999999999</v>
      </c>
      <c r="J181" s="267">
        <v>39243.74</v>
      </c>
    </row>
    <row r="182" spans="1:10" x14ac:dyDescent="0.3">
      <c r="A182" s="440"/>
      <c r="B182" s="464"/>
      <c r="C182" s="464"/>
      <c r="D182" s="507"/>
      <c r="E182" s="505"/>
      <c r="F182" s="261" t="s">
        <v>697</v>
      </c>
      <c r="G182" s="261" t="s">
        <v>429</v>
      </c>
      <c r="H182" s="263">
        <v>1092.9100000000001</v>
      </c>
      <c r="I182" s="267">
        <v>2092.91</v>
      </c>
      <c r="J182" s="267">
        <v>1800.38</v>
      </c>
    </row>
    <row r="183" spans="1:10" ht="18.75" customHeight="1" x14ac:dyDescent="0.3">
      <c r="A183" s="441"/>
      <c r="B183" s="465"/>
      <c r="C183" s="465"/>
      <c r="D183" s="508"/>
      <c r="E183" s="500"/>
      <c r="F183" s="261" t="s">
        <v>697</v>
      </c>
      <c r="G183" s="261" t="s">
        <v>465</v>
      </c>
      <c r="H183" s="263">
        <v>22.7</v>
      </c>
      <c r="I183" s="267">
        <v>22.7</v>
      </c>
      <c r="J183" s="267">
        <v>2.1800000000000002</v>
      </c>
    </row>
    <row r="184" spans="1:10" ht="26.25" customHeight="1" x14ac:dyDescent="0.3">
      <c r="A184" s="439" t="s">
        <v>348</v>
      </c>
      <c r="B184" s="463" t="s">
        <v>349</v>
      </c>
      <c r="C184" s="463"/>
      <c r="D184" s="506">
        <v>768</v>
      </c>
      <c r="E184" s="499" t="s">
        <v>466</v>
      </c>
      <c r="F184" s="261" t="s">
        <v>463</v>
      </c>
      <c r="G184" s="261" t="s">
        <v>421</v>
      </c>
      <c r="H184" s="263">
        <v>0</v>
      </c>
      <c r="I184" s="269">
        <v>0</v>
      </c>
      <c r="J184" s="269">
        <v>0</v>
      </c>
    </row>
    <row r="185" spans="1:10" ht="24.75" customHeight="1" x14ac:dyDescent="0.3">
      <c r="A185" s="440"/>
      <c r="B185" s="464"/>
      <c r="C185" s="464"/>
      <c r="D185" s="507"/>
      <c r="E185" s="505"/>
      <c r="F185" s="499" t="s">
        <v>697</v>
      </c>
      <c r="G185" s="261" t="s">
        <v>464</v>
      </c>
      <c r="H185" s="263">
        <v>25329.51</v>
      </c>
      <c r="I185" s="269">
        <v>26129.51</v>
      </c>
      <c r="J185" s="269">
        <v>25873.01</v>
      </c>
    </row>
    <row r="186" spans="1:10" ht="21" customHeight="1" x14ac:dyDescent="0.3">
      <c r="A186" s="440"/>
      <c r="B186" s="464"/>
      <c r="C186" s="464"/>
      <c r="D186" s="507"/>
      <c r="E186" s="505"/>
      <c r="F186" s="505"/>
      <c r="G186" s="261" t="s">
        <v>429</v>
      </c>
      <c r="H186" s="263">
        <v>284.06</v>
      </c>
      <c r="I186" s="269">
        <v>434.06</v>
      </c>
      <c r="J186" s="269">
        <v>391.67</v>
      </c>
    </row>
    <row r="187" spans="1:10" ht="21.75" customHeight="1" x14ac:dyDescent="0.3">
      <c r="A187" s="441"/>
      <c r="B187" s="465"/>
      <c r="C187" s="465"/>
      <c r="D187" s="508"/>
      <c r="E187" s="500"/>
      <c r="F187" s="500"/>
      <c r="G187" s="261" t="s">
        <v>467</v>
      </c>
      <c r="H187" s="263">
        <v>73.260000000000005</v>
      </c>
      <c r="I187" s="269">
        <v>73.260000000000005</v>
      </c>
      <c r="J187" s="269">
        <v>3.97</v>
      </c>
    </row>
    <row r="188" spans="1:10" ht="21.75" customHeight="1" x14ac:dyDescent="0.3">
      <c r="A188" s="439" t="s">
        <v>351</v>
      </c>
      <c r="B188" s="463" t="s">
        <v>352</v>
      </c>
      <c r="C188" s="463"/>
      <c r="D188" s="506">
        <v>772</v>
      </c>
      <c r="E188" s="499" t="s">
        <v>420</v>
      </c>
      <c r="F188" s="261" t="s">
        <v>463</v>
      </c>
      <c r="G188" s="261" t="s">
        <v>421</v>
      </c>
      <c r="H188" s="268">
        <v>0</v>
      </c>
      <c r="I188" s="269">
        <v>0</v>
      </c>
      <c r="J188" s="269">
        <v>0</v>
      </c>
    </row>
    <row r="189" spans="1:10" ht="16.5" customHeight="1" x14ac:dyDescent="0.3">
      <c r="A189" s="440"/>
      <c r="B189" s="464"/>
      <c r="C189" s="464"/>
      <c r="D189" s="507"/>
      <c r="E189" s="505"/>
      <c r="F189" s="499" t="s">
        <v>697</v>
      </c>
      <c r="G189" s="261" t="s">
        <v>464</v>
      </c>
      <c r="H189" s="268">
        <v>32835.53</v>
      </c>
      <c r="I189" s="269">
        <v>33257.53</v>
      </c>
      <c r="J189" s="269">
        <v>32775.32</v>
      </c>
    </row>
    <row r="190" spans="1:10" ht="12.75" customHeight="1" x14ac:dyDescent="0.3">
      <c r="A190" s="440"/>
      <c r="B190" s="464"/>
      <c r="C190" s="464"/>
      <c r="D190" s="507"/>
      <c r="E190" s="505"/>
      <c r="F190" s="505"/>
      <c r="G190" s="261" t="s">
        <v>429</v>
      </c>
      <c r="H190" s="268">
        <v>849.05</v>
      </c>
      <c r="I190" s="269">
        <v>760.95</v>
      </c>
      <c r="J190" s="269">
        <v>733.49</v>
      </c>
    </row>
    <row r="191" spans="1:10" ht="13.5" customHeight="1" x14ac:dyDescent="0.3">
      <c r="A191" s="441"/>
      <c r="B191" s="465"/>
      <c r="C191" s="465"/>
      <c r="D191" s="508"/>
      <c r="E191" s="500"/>
      <c r="F191" s="500"/>
      <c r="G191" s="261" t="s">
        <v>465</v>
      </c>
      <c r="H191" s="268">
        <v>12</v>
      </c>
      <c r="I191" s="269">
        <v>9.1</v>
      </c>
      <c r="J191" s="269">
        <v>2.9940000000000002</v>
      </c>
    </row>
    <row r="192" spans="1:10" ht="30" customHeight="1" x14ac:dyDescent="0.3">
      <c r="A192" s="204" t="s">
        <v>354</v>
      </c>
      <c r="B192" s="274" t="s">
        <v>355</v>
      </c>
      <c r="C192" s="274"/>
      <c r="D192" s="285">
        <v>779</v>
      </c>
      <c r="E192" s="277" t="s">
        <v>30</v>
      </c>
      <c r="F192" s="261" t="s">
        <v>30</v>
      </c>
      <c r="G192" s="261" t="s">
        <v>30</v>
      </c>
      <c r="H192" s="268">
        <v>0</v>
      </c>
      <c r="I192" s="269">
        <v>0</v>
      </c>
      <c r="J192" s="269">
        <v>0</v>
      </c>
    </row>
    <row r="193" spans="1:14" ht="21" customHeight="1" x14ac:dyDescent="0.3">
      <c r="A193" s="439" t="s">
        <v>356</v>
      </c>
      <c r="B193" s="463" t="s">
        <v>468</v>
      </c>
      <c r="C193" s="463"/>
      <c r="D193" s="506">
        <v>795</v>
      </c>
      <c r="E193" s="499" t="s">
        <v>466</v>
      </c>
      <c r="F193" s="261" t="s">
        <v>463</v>
      </c>
      <c r="G193" s="261" t="s">
        <v>421</v>
      </c>
      <c r="H193" s="268">
        <v>0</v>
      </c>
      <c r="I193" s="269">
        <v>0</v>
      </c>
      <c r="J193" s="269">
        <v>0</v>
      </c>
    </row>
    <row r="194" spans="1:14" ht="18.75" customHeight="1" x14ac:dyDescent="0.3">
      <c r="A194" s="440"/>
      <c r="B194" s="464"/>
      <c r="C194" s="464"/>
      <c r="D194" s="507"/>
      <c r="E194" s="505"/>
      <c r="F194" s="499" t="s">
        <v>697</v>
      </c>
      <c r="G194" s="261" t="s">
        <v>464</v>
      </c>
      <c r="H194" s="268">
        <v>39813.269999999997</v>
      </c>
      <c r="I194" s="269">
        <v>39528.269999999997</v>
      </c>
      <c r="J194" s="269">
        <v>38028.720000000001</v>
      </c>
    </row>
    <row r="195" spans="1:14" ht="20.25" customHeight="1" x14ac:dyDescent="0.3">
      <c r="A195" s="440"/>
      <c r="B195" s="464"/>
      <c r="C195" s="464"/>
      <c r="D195" s="507"/>
      <c r="E195" s="505"/>
      <c r="F195" s="500"/>
      <c r="G195" s="283" t="s">
        <v>429</v>
      </c>
      <c r="H195" s="293">
        <v>1756.8</v>
      </c>
      <c r="I195" s="294">
        <v>1756.8</v>
      </c>
      <c r="J195" s="269">
        <v>1420.16</v>
      </c>
    </row>
    <row r="196" spans="1:14" s="66" customFormat="1" ht="56.25" customHeight="1" x14ac:dyDescent="0.3">
      <c r="A196" s="159" t="s">
        <v>359</v>
      </c>
      <c r="B196" s="163" t="s">
        <v>360</v>
      </c>
      <c r="C196" s="163"/>
      <c r="D196" s="256">
        <v>795</v>
      </c>
      <c r="E196" s="261" t="s">
        <v>30</v>
      </c>
      <c r="F196" s="261" t="s">
        <v>30</v>
      </c>
      <c r="G196" s="261" t="s">
        <v>30</v>
      </c>
      <c r="H196" s="268">
        <v>0</v>
      </c>
      <c r="I196" s="269">
        <v>0</v>
      </c>
      <c r="J196" s="269">
        <v>0</v>
      </c>
      <c r="K196" s="242"/>
      <c r="L196" s="242"/>
      <c r="M196" s="242"/>
      <c r="N196" s="242"/>
    </row>
    <row r="197" spans="1:14" s="66" customFormat="1" ht="30" customHeight="1" x14ac:dyDescent="0.3">
      <c r="A197" s="439" t="s">
        <v>361</v>
      </c>
      <c r="B197" s="463" t="s">
        <v>362</v>
      </c>
      <c r="C197" s="463"/>
      <c r="D197" s="506">
        <v>775</v>
      </c>
      <c r="E197" s="499" t="s">
        <v>419</v>
      </c>
      <c r="F197" s="499" t="s">
        <v>698</v>
      </c>
      <c r="G197" s="499" t="s">
        <v>429</v>
      </c>
      <c r="H197" s="501">
        <v>1000</v>
      </c>
      <c r="I197" s="503">
        <v>500</v>
      </c>
      <c r="J197" s="503">
        <v>480</v>
      </c>
      <c r="K197" s="242"/>
      <c r="L197" s="242"/>
      <c r="M197" s="242"/>
      <c r="N197" s="242"/>
    </row>
    <row r="198" spans="1:14" s="66" customFormat="1" ht="21.75" customHeight="1" x14ac:dyDescent="0.3">
      <c r="A198" s="441"/>
      <c r="B198" s="465"/>
      <c r="C198" s="465"/>
      <c r="D198" s="508"/>
      <c r="E198" s="500"/>
      <c r="F198" s="500"/>
      <c r="G198" s="500"/>
      <c r="H198" s="502"/>
      <c r="I198" s="504"/>
      <c r="J198" s="504"/>
      <c r="K198" s="242"/>
      <c r="L198" s="242"/>
      <c r="M198" s="242"/>
      <c r="N198" s="242"/>
    </row>
    <row r="199" spans="1:14" s="66" customFormat="1" ht="30" customHeight="1" x14ac:dyDescent="0.3">
      <c r="A199" s="204" t="s">
        <v>364</v>
      </c>
      <c r="B199" s="274" t="s">
        <v>469</v>
      </c>
      <c r="C199" s="274"/>
      <c r="D199" s="285">
        <v>775</v>
      </c>
      <c r="E199" s="277" t="s">
        <v>30</v>
      </c>
      <c r="F199" s="277" t="s">
        <v>30</v>
      </c>
      <c r="G199" s="277" t="s">
        <v>30</v>
      </c>
      <c r="H199" s="295">
        <v>0</v>
      </c>
      <c r="I199" s="296">
        <v>0</v>
      </c>
      <c r="J199" s="269">
        <v>0</v>
      </c>
      <c r="K199" s="242"/>
      <c r="L199" s="242"/>
      <c r="M199" s="242"/>
      <c r="N199" s="242"/>
    </row>
    <row r="200" spans="1:14" s="66" customFormat="1" ht="30" customHeight="1" x14ac:dyDescent="0.3">
      <c r="A200" s="297" t="s">
        <v>367</v>
      </c>
      <c r="B200" s="298" t="s">
        <v>368</v>
      </c>
      <c r="C200" s="274"/>
      <c r="D200" s="285" t="s">
        <v>30</v>
      </c>
      <c r="E200" s="277" t="s">
        <v>30</v>
      </c>
      <c r="F200" s="277" t="s">
        <v>30</v>
      </c>
      <c r="G200" s="277" t="s">
        <v>30</v>
      </c>
      <c r="H200" s="295">
        <v>0</v>
      </c>
      <c r="I200" s="296">
        <v>0</v>
      </c>
      <c r="J200" s="269">
        <v>0</v>
      </c>
      <c r="K200" s="242"/>
      <c r="L200" s="242"/>
      <c r="M200" s="242"/>
      <c r="N200" s="242"/>
    </row>
    <row r="201" spans="1:14" s="66" customFormat="1" ht="43.5" customHeight="1" x14ac:dyDescent="0.3">
      <c r="A201" s="204" t="s">
        <v>369</v>
      </c>
      <c r="B201" s="274" t="s">
        <v>470</v>
      </c>
      <c r="C201" s="274"/>
      <c r="D201" s="285">
        <v>752</v>
      </c>
      <c r="E201" s="277" t="s">
        <v>30</v>
      </c>
      <c r="F201" s="277" t="s">
        <v>30</v>
      </c>
      <c r="G201" s="277" t="s">
        <v>30</v>
      </c>
      <c r="H201" s="295">
        <v>0</v>
      </c>
      <c r="I201" s="296">
        <v>0</v>
      </c>
      <c r="J201" s="269">
        <v>0</v>
      </c>
      <c r="K201" s="242"/>
      <c r="L201" s="242"/>
      <c r="M201" s="242"/>
      <c r="N201" s="242"/>
    </row>
    <row r="202" spans="1:14" s="66" customFormat="1" ht="79.5" customHeight="1" x14ac:dyDescent="0.3">
      <c r="A202" s="204" t="s">
        <v>372</v>
      </c>
      <c r="B202" s="274" t="s">
        <v>699</v>
      </c>
      <c r="C202" s="274"/>
      <c r="D202" s="285">
        <v>768</v>
      </c>
      <c r="E202" s="277" t="s">
        <v>466</v>
      </c>
      <c r="F202" s="277" t="s">
        <v>700</v>
      </c>
      <c r="G202" s="277" t="s">
        <v>471</v>
      </c>
      <c r="H202" s="295">
        <v>1876.78</v>
      </c>
      <c r="I202" s="296">
        <v>1876.78</v>
      </c>
      <c r="J202" s="269">
        <v>1865.7270000000001</v>
      </c>
      <c r="K202" s="242"/>
      <c r="L202" s="242"/>
      <c r="M202" s="242"/>
      <c r="N202" s="242"/>
    </row>
    <row r="203" spans="1:14" s="66" customFormat="1" ht="79.5" customHeight="1" x14ac:dyDescent="0.3">
      <c r="A203" s="204" t="s">
        <v>374</v>
      </c>
      <c r="B203" s="274" t="s">
        <v>472</v>
      </c>
      <c r="C203" s="274"/>
      <c r="D203" s="285">
        <v>775</v>
      </c>
      <c r="E203" s="277" t="s">
        <v>420</v>
      </c>
      <c r="F203" s="277" t="s">
        <v>701</v>
      </c>
      <c r="G203" s="277" t="s">
        <v>473</v>
      </c>
      <c r="H203" s="295">
        <v>48302.559999999998</v>
      </c>
      <c r="I203" s="296">
        <v>56009.58</v>
      </c>
      <c r="J203" s="269">
        <v>56009.58</v>
      </c>
      <c r="K203" s="242"/>
      <c r="L203" s="242"/>
      <c r="M203" s="242"/>
      <c r="N203" s="242"/>
    </row>
    <row r="204" spans="1:14" s="66" customFormat="1" ht="79.5" customHeight="1" x14ac:dyDescent="0.3">
      <c r="A204" s="204" t="s">
        <v>377</v>
      </c>
      <c r="B204" s="274" t="s">
        <v>378</v>
      </c>
      <c r="C204" s="274"/>
      <c r="D204" s="285">
        <v>775</v>
      </c>
      <c r="E204" s="277" t="s">
        <v>420</v>
      </c>
      <c r="F204" s="277" t="s">
        <v>702</v>
      </c>
      <c r="G204" s="277" t="s">
        <v>473</v>
      </c>
      <c r="H204" s="295">
        <v>0</v>
      </c>
      <c r="I204" s="296">
        <v>0</v>
      </c>
      <c r="J204" s="269">
        <v>0</v>
      </c>
      <c r="K204" s="242"/>
      <c r="L204" s="242"/>
      <c r="M204" s="242"/>
      <c r="N204" s="242"/>
    </row>
    <row r="205" spans="1:14" s="66" customFormat="1" ht="79.5" customHeight="1" x14ac:dyDescent="0.3">
      <c r="A205" s="204" t="s">
        <v>379</v>
      </c>
      <c r="B205" s="274" t="s">
        <v>474</v>
      </c>
      <c r="C205" s="274"/>
      <c r="D205" s="285">
        <v>775</v>
      </c>
      <c r="E205" s="277" t="s">
        <v>419</v>
      </c>
      <c r="F205" s="277" t="s">
        <v>703</v>
      </c>
      <c r="G205" s="277" t="s">
        <v>429</v>
      </c>
      <c r="H205" s="295">
        <v>0</v>
      </c>
      <c r="I205" s="296">
        <v>0</v>
      </c>
      <c r="J205" s="269">
        <v>0</v>
      </c>
      <c r="K205" s="242"/>
      <c r="L205" s="242"/>
      <c r="M205" s="242"/>
      <c r="N205" s="242"/>
    </row>
    <row r="206" spans="1:14" s="66" customFormat="1" ht="79.5" customHeight="1" x14ac:dyDescent="0.3">
      <c r="A206" s="204" t="s">
        <v>381</v>
      </c>
      <c r="B206" s="274" t="s">
        <v>475</v>
      </c>
      <c r="C206" s="274"/>
      <c r="D206" s="285">
        <v>775</v>
      </c>
      <c r="E206" s="277" t="s">
        <v>419</v>
      </c>
      <c r="F206" s="277" t="s">
        <v>704</v>
      </c>
      <c r="G206" s="277" t="s">
        <v>429</v>
      </c>
      <c r="H206" s="295">
        <f>H207+H208</f>
        <v>0</v>
      </c>
      <c r="I206" s="296">
        <f>I207+I208</f>
        <v>0</v>
      </c>
      <c r="J206" s="269">
        <f>J207+J208</f>
        <v>0</v>
      </c>
      <c r="K206" s="242"/>
      <c r="L206" s="242"/>
      <c r="M206" s="242"/>
      <c r="N206" s="242"/>
    </row>
    <row r="207" spans="1:14" s="66" customFormat="1" ht="79.5" customHeight="1" x14ac:dyDescent="0.3">
      <c r="A207" s="204" t="s">
        <v>705</v>
      </c>
      <c r="B207" s="274" t="s">
        <v>475</v>
      </c>
      <c r="C207" s="274"/>
      <c r="D207" s="285">
        <v>775</v>
      </c>
      <c r="E207" s="277" t="s">
        <v>419</v>
      </c>
      <c r="F207" s="277" t="s">
        <v>704</v>
      </c>
      <c r="G207" s="277" t="s">
        <v>429</v>
      </c>
      <c r="H207" s="295">
        <v>0</v>
      </c>
      <c r="I207" s="296">
        <v>0</v>
      </c>
      <c r="J207" s="269">
        <v>0</v>
      </c>
      <c r="K207" s="242"/>
      <c r="L207" s="242"/>
      <c r="M207" s="242"/>
      <c r="N207" s="242"/>
    </row>
    <row r="208" spans="1:14" s="66" customFormat="1" ht="79.5" customHeight="1" x14ac:dyDescent="0.3">
      <c r="A208" s="204" t="s">
        <v>788</v>
      </c>
      <c r="B208" s="274" t="s">
        <v>143</v>
      </c>
      <c r="C208" s="274"/>
      <c r="D208" s="285">
        <v>775</v>
      </c>
      <c r="E208" s="277" t="s">
        <v>419</v>
      </c>
      <c r="F208" s="277" t="s">
        <v>704</v>
      </c>
      <c r="G208" s="277" t="s">
        <v>417</v>
      </c>
      <c r="H208" s="295">
        <v>0</v>
      </c>
      <c r="I208" s="296">
        <v>0</v>
      </c>
      <c r="J208" s="269">
        <v>0</v>
      </c>
      <c r="K208" s="242"/>
      <c r="L208" s="242"/>
      <c r="M208" s="242"/>
      <c r="N208" s="242"/>
    </row>
    <row r="209" spans="1:14" s="66" customFormat="1" ht="79.5" customHeight="1" x14ac:dyDescent="0.3">
      <c r="A209" s="204" t="s">
        <v>383</v>
      </c>
      <c r="B209" s="274" t="s">
        <v>706</v>
      </c>
      <c r="C209" s="274"/>
      <c r="D209" s="285">
        <v>775</v>
      </c>
      <c r="E209" s="277" t="s">
        <v>419</v>
      </c>
      <c r="F209" s="277" t="s">
        <v>476</v>
      </c>
      <c r="G209" s="277" t="s">
        <v>429</v>
      </c>
      <c r="H209" s="295">
        <v>0</v>
      </c>
      <c r="I209" s="296">
        <v>0</v>
      </c>
      <c r="J209" s="269">
        <v>0</v>
      </c>
      <c r="K209" s="242"/>
      <c r="L209" s="242"/>
      <c r="M209" s="242"/>
      <c r="N209" s="242"/>
    </row>
    <row r="210" spans="1:14" s="66" customFormat="1" ht="79.5" customHeight="1" x14ac:dyDescent="0.3">
      <c r="A210" s="204" t="s">
        <v>707</v>
      </c>
      <c r="B210" s="274" t="s">
        <v>595</v>
      </c>
      <c r="C210" s="274"/>
      <c r="D210" s="285">
        <v>768</v>
      </c>
      <c r="E210" s="277" t="s">
        <v>30</v>
      </c>
      <c r="F210" s="277" t="s">
        <v>30</v>
      </c>
      <c r="G210" s="277" t="s">
        <v>30</v>
      </c>
      <c r="H210" s="295">
        <v>0</v>
      </c>
      <c r="I210" s="296">
        <v>0</v>
      </c>
      <c r="J210" s="269">
        <v>0</v>
      </c>
      <c r="K210" s="242"/>
      <c r="L210" s="242"/>
      <c r="M210" s="242"/>
      <c r="N210" s="242"/>
    </row>
    <row r="211" spans="1:14" s="66" customFormat="1" ht="21.75" customHeight="1" x14ac:dyDescent="0.3">
      <c r="A211" s="439" t="s">
        <v>708</v>
      </c>
      <c r="B211" s="463" t="s">
        <v>266</v>
      </c>
      <c r="C211" s="463"/>
      <c r="D211" s="285" t="s">
        <v>30</v>
      </c>
      <c r="E211" s="277" t="s">
        <v>30</v>
      </c>
      <c r="F211" s="277" t="s">
        <v>30</v>
      </c>
      <c r="G211" s="277" t="s">
        <v>30</v>
      </c>
      <c r="H211" s="295">
        <f>SUM(H212:H214)</f>
        <v>0</v>
      </c>
      <c r="I211" s="296">
        <f>SUM(I212:I214)</f>
        <v>707</v>
      </c>
      <c r="J211" s="269">
        <f>SUM(J212:J214)</f>
        <v>408</v>
      </c>
      <c r="K211" s="242"/>
      <c r="L211" s="242"/>
      <c r="M211" s="242"/>
      <c r="N211" s="242"/>
    </row>
    <row r="212" spans="1:14" s="66" customFormat="1" ht="21" customHeight="1" x14ac:dyDescent="0.3">
      <c r="A212" s="440"/>
      <c r="B212" s="464"/>
      <c r="C212" s="464"/>
      <c r="D212" s="285">
        <v>772</v>
      </c>
      <c r="E212" s="277" t="s">
        <v>420</v>
      </c>
      <c r="F212" s="277" t="s">
        <v>709</v>
      </c>
      <c r="G212" s="277" t="s">
        <v>417</v>
      </c>
      <c r="H212" s="295">
        <v>0</v>
      </c>
      <c r="I212" s="299">
        <v>619</v>
      </c>
      <c r="J212" s="269">
        <v>358</v>
      </c>
      <c r="K212" s="242"/>
      <c r="L212" s="242"/>
      <c r="M212" s="242"/>
      <c r="N212" s="242"/>
    </row>
    <row r="213" spans="1:14" s="66" customFormat="1" ht="24" customHeight="1" x14ac:dyDescent="0.3">
      <c r="A213" s="440"/>
      <c r="B213" s="464"/>
      <c r="C213" s="464"/>
      <c r="D213" s="285">
        <v>775</v>
      </c>
      <c r="E213" s="277" t="s">
        <v>420</v>
      </c>
      <c r="F213" s="277" t="s">
        <v>709</v>
      </c>
      <c r="G213" s="277" t="s">
        <v>417</v>
      </c>
      <c r="H213" s="295">
        <v>0</v>
      </c>
      <c r="I213" s="296">
        <v>3</v>
      </c>
      <c r="J213" s="269">
        <v>3</v>
      </c>
      <c r="K213" s="242"/>
      <c r="L213" s="242"/>
      <c r="M213" s="242"/>
      <c r="N213" s="242"/>
    </row>
    <row r="214" spans="1:14" s="66" customFormat="1" ht="24" customHeight="1" x14ac:dyDescent="0.3">
      <c r="A214" s="440"/>
      <c r="B214" s="464"/>
      <c r="C214" s="464"/>
      <c r="D214" s="285">
        <v>795</v>
      </c>
      <c r="E214" s="277" t="s">
        <v>466</v>
      </c>
      <c r="F214" s="277" t="s">
        <v>709</v>
      </c>
      <c r="G214" s="277" t="s">
        <v>417</v>
      </c>
      <c r="H214" s="295">
        <v>0</v>
      </c>
      <c r="I214" s="296">
        <v>85</v>
      </c>
      <c r="J214" s="269">
        <v>47</v>
      </c>
      <c r="K214" s="242"/>
      <c r="L214" s="242"/>
      <c r="M214" s="242"/>
      <c r="N214" s="242"/>
    </row>
    <row r="215" spans="1:14" s="66" customFormat="1" ht="24" customHeight="1" x14ac:dyDescent="0.3">
      <c r="A215" s="440"/>
      <c r="B215" s="464"/>
      <c r="C215" s="464"/>
      <c r="D215" s="285">
        <v>768</v>
      </c>
      <c r="E215" s="277" t="s">
        <v>466</v>
      </c>
      <c r="F215" s="277" t="s">
        <v>709</v>
      </c>
      <c r="G215" s="277" t="s">
        <v>429</v>
      </c>
      <c r="H215" s="295">
        <v>0</v>
      </c>
      <c r="I215" s="296">
        <v>100.16</v>
      </c>
      <c r="J215" s="269">
        <v>0</v>
      </c>
      <c r="K215" s="242"/>
      <c r="L215" s="242"/>
      <c r="M215" s="242"/>
      <c r="N215" s="242"/>
    </row>
    <row r="216" spans="1:14" s="66" customFormat="1" ht="24" customHeight="1" x14ac:dyDescent="0.3">
      <c r="A216" s="441"/>
      <c r="B216" s="465"/>
      <c r="C216" s="465"/>
      <c r="D216" s="285">
        <v>768</v>
      </c>
      <c r="E216" s="277" t="s">
        <v>466</v>
      </c>
      <c r="F216" s="277" t="s">
        <v>709</v>
      </c>
      <c r="G216" s="277" t="s">
        <v>465</v>
      </c>
      <c r="H216" s="295">
        <v>0</v>
      </c>
      <c r="I216" s="296">
        <v>250</v>
      </c>
      <c r="J216" s="269">
        <v>0</v>
      </c>
      <c r="K216" s="242"/>
      <c r="L216" s="242"/>
      <c r="M216" s="242"/>
      <c r="N216" s="242"/>
    </row>
    <row r="217" spans="1:14" ht="42.75" customHeight="1" x14ac:dyDescent="0.3">
      <c r="A217" s="163" t="s">
        <v>385</v>
      </c>
      <c r="B217" s="163" t="s">
        <v>710</v>
      </c>
      <c r="C217" s="163" t="s">
        <v>406</v>
      </c>
      <c r="D217" s="256" t="s">
        <v>408</v>
      </c>
      <c r="E217" s="256" t="s">
        <v>408</v>
      </c>
      <c r="F217" s="261" t="s">
        <v>408</v>
      </c>
      <c r="G217" s="256" t="s">
        <v>408</v>
      </c>
      <c r="H217" s="263">
        <f>H220+H221+H222+H223+H224+H225+H226+H227</f>
        <v>144350.53</v>
      </c>
      <c r="I217" s="263">
        <f>I220+I221+I222+I223+I224+I225+I226+I227</f>
        <v>144350.53</v>
      </c>
      <c r="J217" s="263">
        <f>J220+J221+J222+J223+J224+J225+J226+J227</f>
        <v>117396.01</v>
      </c>
    </row>
    <row r="218" spans="1:14" ht="52.8" x14ac:dyDescent="0.3">
      <c r="A218" s="163"/>
      <c r="B218" s="163"/>
      <c r="C218" s="163" t="s">
        <v>409</v>
      </c>
      <c r="D218" s="256">
        <v>768</v>
      </c>
      <c r="E218" s="256" t="s">
        <v>408</v>
      </c>
      <c r="F218" s="261" t="s">
        <v>408</v>
      </c>
      <c r="G218" s="256" t="s">
        <v>408</v>
      </c>
      <c r="H218" s="263">
        <f>H220+H221+H222+H223+H225+H226</f>
        <v>0</v>
      </c>
      <c r="I218" s="263">
        <f>I220+I221+I222+I223+I225+I226</f>
        <v>0</v>
      </c>
      <c r="J218" s="263">
        <f>J220+J221+J222+J223+J225+J226</f>
        <v>0</v>
      </c>
    </row>
    <row r="219" spans="1:14" ht="39.6" x14ac:dyDescent="0.3">
      <c r="A219" s="163"/>
      <c r="B219" s="163"/>
      <c r="C219" s="163" t="s">
        <v>136</v>
      </c>
      <c r="D219" s="256">
        <v>775</v>
      </c>
      <c r="E219" s="261" t="s">
        <v>408</v>
      </c>
      <c r="F219" s="261" t="s">
        <v>408</v>
      </c>
      <c r="G219" s="256" t="s">
        <v>408</v>
      </c>
      <c r="H219" s="263">
        <f>H224+H227</f>
        <v>144350.53</v>
      </c>
      <c r="I219" s="263">
        <f>I224+I227</f>
        <v>144350.53</v>
      </c>
      <c r="J219" s="263">
        <f>J224+J227</f>
        <v>117396.01</v>
      </c>
    </row>
    <row r="220" spans="1:14" ht="45.75" customHeight="1" x14ac:dyDescent="0.3">
      <c r="A220" s="159" t="s">
        <v>386</v>
      </c>
      <c r="B220" s="163" t="s">
        <v>387</v>
      </c>
      <c r="C220" s="163"/>
      <c r="D220" s="163">
        <v>768</v>
      </c>
      <c r="E220" s="265" t="s">
        <v>412</v>
      </c>
      <c r="F220" s="261" t="s">
        <v>478</v>
      </c>
      <c r="G220" s="265" t="s">
        <v>418</v>
      </c>
      <c r="H220" s="250">
        <v>0</v>
      </c>
      <c r="I220" s="250">
        <v>0</v>
      </c>
      <c r="J220" s="266">
        <v>0</v>
      </c>
    </row>
    <row r="221" spans="1:14" ht="54" customHeight="1" x14ac:dyDescent="0.3">
      <c r="A221" s="159" t="s">
        <v>388</v>
      </c>
      <c r="B221" s="163" t="s">
        <v>389</v>
      </c>
      <c r="C221" s="163"/>
      <c r="D221" s="256">
        <v>768</v>
      </c>
      <c r="E221" s="265" t="s">
        <v>466</v>
      </c>
      <c r="F221" s="261" t="s">
        <v>479</v>
      </c>
      <c r="G221" s="265" t="s">
        <v>480</v>
      </c>
      <c r="H221" s="269">
        <v>0</v>
      </c>
      <c r="I221" s="269">
        <v>0</v>
      </c>
      <c r="J221" s="268">
        <v>0</v>
      </c>
    </row>
    <row r="222" spans="1:14" ht="21" customHeight="1" x14ac:dyDescent="0.3">
      <c r="A222" s="466" t="s">
        <v>390</v>
      </c>
      <c r="B222" s="463" t="s">
        <v>481</v>
      </c>
      <c r="C222" s="498"/>
      <c r="D222" s="300">
        <v>768</v>
      </c>
      <c r="E222" s="282" t="s">
        <v>466</v>
      </c>
      <c r="F222" s="261" t="s">
        <v>482</v>
      </c>
      <c r="G222" s="265" t="s">
        <v>480</v>
      </c>
      <c r="H222" s="250">
        <v>0</v>
      </c>
      <c r="I222" s="268">
        <v>0</v>
      </c>
      <c r="J222" s="266">
        <v>0</v>
      </c>
    </row>
    <row r="223" spans="1:14" ht="21" customHeight="1" x14ac:dyDescent="0.3">
      <c r="A223" s="466"/>
      <c r="B223" s="464"/>
      <c r="C223" s="498"/>
      <c r="D223" s="256">
        <v>768</v>
      </c>
      <c r="E223" s="265" t="s">
        <v>466</v>
      </c>
      <c r="F223" s="261" t="s">
        <v>711</v>
      </c>
      <c r="G223" s="265" t="s">
        <v>480</v>
      </c>
      <c r="H223" s="264">
        <v>0</v>
      </c>
      <c r="I223" s="268">
        <v>0</v>
      </c>
      <c r="J223" s="266">
        <v>0</v>
      </c>
    </row>
    <row r="224" spans="1:14" ht="25.5" customHeight="1" x14ac:dyDescent="0.3">
      <c r="A224" s="466"/>
      <c r="B224" s="465"/>
      <c r="C224" s="498"/>
      <c r="D224" s="285">
        <v>775</v>
      </c>
      <c r="E224" s="276" t="s">
        <v>466</v>
      </c>
      <c r="F224" s="261" t="s">
        <v>711</v>
      </c>
      <c r="G224" s="265" t="s">
        <v>480</v>
      </c>
      <c r="H224" s="250">
        <v>144350.53</v>
      </c>
      <c r="I224" s="268">
        <v>144350.53</v>
      </c>
      <c r="J224" s="266">
        <v>117396.01</v>
      </c>
    </row>
    <row r="225" spans="1:10" ht="61.95" customHeight="1" x14ac:dyDescent="0.3">
      <c r="A225" s="159" t="s">
        <v>392</v>
      </c>
      <c r="B225" s="163" t="s">
        <v>483</v>
      </c>
      <c r="C225" s="163"/>
      <c r="D225" s="256">
        <v>768</v>
      </c>
      <c r="E225" s="256">
        <v>501</v>
      </c>
      <c r="F225" s="256">
        <v>699601</v>
      </c>
      <c r="G225" s="256">
        <v>520</v>
      </c>
      <c r="H225" s="264">
        <v>0</v>
      </c>
      <c r="I225" s="250">
        <v>0</v>
      </c>
      <c r="J225" s="266">
        <v>0</v>
      </c>
    </row>
    <row r="226" spans="1:10" ht="52.5" customHeight="1" x14ac:dyDescent="0.3">
      <c r="A226" s="466" t="s">
        <v>394</v>
      </c>
      <c r="B226" s="463" t="s">
        <v>395</v>
      </c>
      <c r="C226" s="498"/>
      <c r="D226" s="163">
        <v>768</v>
      </c>
      <c r="E226" s="265" t="s">
        <v>412</v>
      </c>
      <c r="F226" s="265" t="s">
        <v>484</v>
      </c>
      <c r="G226" s="256">
        <v>520</v>
      </c>
      <c r="H226" s="264">
        <v>0</v>
      </c>
      <c r="I226" s="250">
        <v>0</v>
      </c>
      <c r="J226" s="266">
        <v>0</v>
      </c>
    </row>
    <row r="227" spans="1:10" ht="51" customHeight="1" x14ac:dyDescent="0.3">
      <c r="A227" s="466"/>
      <c r="B227" s="465"/>
      <c r="C227" s="498"/>
      <c r="D227" s="163">
        <v>775</v>
      </c>
      <c r="E227" s="265" t="s">
        <v>412</v>
      </c>
      <c r="F227" s="265" t="s">
        <v>484</v>
      </c>
      <c r="G227" s="256">
        <v>520</v>
      </c>
      <c r="H227" s="250">
        <v>0</v>
      </c>
      <c r="I227" s="250">
        <v>0</v>
      </c>
      <c r="J227" s="266">
        <v>0</v>
      </c>
    </row>
    <row r="228" spans="1:10" ht="54.75" customHeight="1" x14ac:dyDescent="0.3">
      <c r="A228" s="241" t="s">
        <v>36</v>
      </c>
      <c r="B228" s="163" t="s">
        <v>789</v>
      </c>
      <c r="C228" s="163" t="s">
        <v>409</v>
      </c>
      <c r="D228" s="256">
        <v>768</v>
      </c>
      <c r="E228" s="256" t="s">
        <v>408</v>
      </c>
      <c r="F228" s="256" t="s">
        <v>408</v>
      </c>
      <c r="G228" s="256" t="s">
        <v>408</v>
      </c>
      <c r="H228" s="301">
        <f>H229+H232</f>
        <v>0</v>
      </c>
      <c r="I228" s="266">
        <f>I229+I232</f>
        <v>91962.28</v>
      </c>
      <c r="J228" s="266">
        <f>J229+J232</f>
        <v>88682.81</v>
      </c>
    </row>
    <row r="229" spans="1:10" ht="48" customHeight="1" x14ac:dyDescent="0.3">
      <c r="A229" s="158" t="s">
        <v>790</v>
      </c>
      <c r="B229" s="302" t="s">
        <v>791</v>
      </c>
      <c r="C229" s="239"/>
      <c r="D229" s="303" t="s">
        <v>408</v>
      </c>
      <c r="E229" s="303" t="s">
        <v>408</v>
      </c>
      <c r="F229" s="303" t="s">
        <v>408</v>
      </c>
      <c r="G229" s="303" t="s">
        <v>408</v>
      </c>
      <c r="H229" s="301">
        <f>H230+H231</f>
        <v>0</v>
      </c>
      <c r="I229" s="266">
        <f>I230+I231</f>
        <v>89442.880000000005</v>
      </c>
      <c r="J229" s="266">
        <f>J230+J231</f>
        <v>86163.41</v>
      </c>
    </row>
    <row r="230" spans="1:10" ht="41.25" customHeight="1" x14ac:dyDescent="0.3">
      <c r="A230" s="158" t="s">
        <v>792</v>
      </c>
      <c r="B230" s="304" t="s">
        <v>793</v>
      </c>
      <c r="C230" s="239"/>
      <c r="D230" s="303">
        <v>768</v>
      </c>
      <c r="E230" s="305" t="s">
        <v>794</v>
      </c>
      <c r="F230" s="303" t="s">
        <v>795</v>
      </c>
      <c r="G230" s="303">
        <v>520</v>
      </c>
      <c r="H230" s="301">
        <v>0</v>
      </c>
      <c r="I230" s="266">
        <v>78180.3</v>
      </c>
      <c r="J230" s="266">
        <v>78180.3</v>
      </c>
    </row>
    <row r="231" spans="1:10" ht="60.75" customHeight="1" x14ac:dyDescent="0.3">
      <c r="A231" s="158" t="s">
        <v>796</v>
      </c>
      <c r="B231" s="304" t="s">
        <v>797</v>
      </c>
      <c r="C231" s="239"/>
      <c r="D231" s="303">
        <v>768</v>
      </c>
      <c r="E231" s="305" t="s">
        <v>794</v>
      </c>
      <c r="F231" s="303" t="s">
        <v>798</v>
      </c>
      <c r="G231" s="303">
        <v>520</v>
      </c>
      <c r="H231" s="301">
        <v>0</v>
      </c>
      <c r="I231" s="266">
        <v>11262.58</v>
      </c>
      <c r="J231" s="266">
        <v>7983.11</v>
      </c>
    </row>
    <row r="232" spans="1:10" ht="43.5" customHeight="1" x14ac:dyDescent="0.3">
      <c r="A232" s="158" t="s">
        <v>799</v>
      </c>
      <c r="B232" s="302" t="s">
        <v>800</v>
      </c>
      <c r="C232" s="239"/>
      <c r="D232" s="256" t="s">
        <v>408</v>
      </c>
      <c r="E232" s="256" t="s">
        <v>408</v>
      </c>
      <c r="F232" s="256" t="s">
        <v>408</v>
      </c>
      <c r="G232" s="256" t="s">
        <v>408</v>
      </c>
      <c r="H232" s="301">
        <f>H233</f>
        <v>0</v>
      </c>
      <c r="I232" s="266">
        <f>I233</f>
        <v>2519.4</v>
      </c>
      <c r="J232" s="266">
        <f>J233</f>
        <v>2519.4</v>
      </c>
    </row>
    <row r="233" spans="1:10" ht="42.75" customHeight="1" thickBot="1" x14ac:dyDescent="0.35">
      <c r="A233" s="158" t="s">
        <v>801</v>
      </c>
      <c r="B233" s="306" t="s">
        <v>802</v>
      </c>
      <c r="C233" s="239"/>
      <c r="D233" s="158">
        <v>768</v>
      </c>
      <c r="E233" s="173" t="s">
        <v>794</v>
      </c>
      <c r="F233" s="303" t="s">
        <v>803</v>
      </c>
      <c r="G233" s="158">
        <v>520</v>
      </c>
      <c r="H233" s="301">
        <v>0</v>
      </c>
      <c r="I233" s="266">
        <v>2519.4</v>
      </c>
      <c r="J233" s="266">
        <v>2519.4</v>
      </c>
    </row>
    <row r="234" spans="1:10" x14ac:dyDescent="0.3">
      <c r="B234" s="151"/>
      <c r="C234" s="151"/>
    </row>
    <row r="235" spans="1:10" x14ac:dyDescent="0.3">
      <c r="B235" s="151"/>
      <c r="C235" s="151"/>
    </row>
    <row r="236" spans="1:10" x14ac:dyDescent="0.3">
      <c r="B236" s="151"/>
      <c r="C236" s="151"/>
    </row>
    <row r="237" spans="1:10" ht="53.25" customHeight="1" x14ac:dyDescent="0.3">
      <c r="B237" s="151"/>
      <c r="C237" s="151"/>
    </row>
    <row r="238" spans="1:10" ht="53.25" customHeight="1" x14ac:dyDescent="0.3">
      <c r="B238" s="151"/>
      <c r="C238" s="151"/>
    </row>
    <row r="239" spans="1:10" x14ac:dyDescent="0.3">
      <c r="B239" s="151"/>
      <c r="C239" s="151"/>
    </row>
    <row r="240" spans="1:10" ht="52.5" customHeight="1" x14ac:dyDescent="0.3">
      <c r="B240" s="151"/>
      <c r="C240" s="151"/>
    </row>
    <row r="241" spans="2:3" ht="108" customHeight="1" x14ac:dyDescent="0.3">
      <c r="B241" s="151"/>
      <c r="C241" s="151"/>
    </row>
    <row r="242" spans="2:3" ht="108" customHeight="1" x14ac:dyDescent="0.3">
      <c r="B242" s="151"/>
      <c r="C242" s="151"/>
    </row>
    <row r="243" spans="2:3" ht="108" customHeight="1" x14ac:dyDescent="0.3">
      <c r="B243" s="151"/>
      <c r="C243" s="151"/>
    </row>
    <row r="244" spans="2:3" ht="108" customHeight="1" x14ac:dyDescent="0.3">
      <c r="B244" s="151"/>
      <c r="C244" s="151"/>
    </row>
    <row r="245" spans="2:3" ht="50.25" customHeight="1" x14ac:dyDescent="0.3">
      <c r="B245" s="151"/>
      <c r="C245" s="151"/>
    </row>
    <row r="246" spans="2:3" ht="63" customHeight="1" x14ac:dyDescent="0.3">
      <c r="B246" s="151"/>
      <c r="C246" s="151"/>
    </row>
    <row r="247" spans="2:3" ht="51" customHeight="1" x14ac:dyDescent="0.3">
      <c r="B247" s="151"/>
      <c r="C247" s="151"/>
    </row>
    <row r="248" spans="2:3" ht="78" customHeight="1" x14ac:dyDescent="0.3">
      <c r="B248" s="151"/>
      <c r="C248" s="151"/>
    </row>
    <row r="327" ht="12" customHeight="1" x14ac:dyDescent="0.3"/>
    <row r="328" hidden="1" x14ac:dyDescent="0.3"/>
    <row r="329" hidden="1" x14ac:dyDescent="0.3"/>
    <row r="330" hidden="1" x14ac:dyDescent="0.3"/>
    <row r="331" hidden="1" x14ac:dyDescent="0.3"/>
    <row r="332" hidden="1" x14ac:dyDescent="0.3"/>
    <row r="333" hidden="1" x14ac:dyDescent="0.3"/>
    <row r="334" hidden="1" x14ac:dyDescent="0.3"/>
    <row r="335" hidden="1" x14ac:dyDescent="0.3"/>
    <row r="336" hidden="1" x14ac:dyDescent="0.3"/>
    <row r="337" hidden="1" x14ac:dyDescent="0.3"/>
    <row r="338" hidden="1" x14ac:dyDescent="0.3"/>
    <row r="339" hidden="1" x14ac:dyDescent="0.3"/>
    <row r="340" hidden="1" x14ac:dyDescent="0.3"/>
    <row r="341" hidden="1" x14ac:dyDescent="0.3"/>
    <row r="342" hidden="1" x14ac:dyDescent="0.3"/>
    <row r="343" hidden="1" x14ac:dyDescent="0.3"/>
    <row r="344" hidden="1" x14ac:dyDescent="0.3"/>
    <row r="345" hidden="1" x14ac:dyDescent="0.3"/>
    <row r="346" hidden="1" x14ac:dyDescent="0.3"/>
    <row r="347" hidden="1" x14ac:dyDescent="0.3"/>
    <row r="348" hidden="1" x14ac:dyDescent="0.3"/>
  </sheetData>
  <mergeCells count="220">
    <mergeCell ref="A193:A195"/>
    <mergeCell ref="B193:B195"/>
    <mergeCell ref="C193:C195"/>
    <mergeCell ref="D193:D195"/>
    <mergeCell ref="E193:E195"/>
    <mergeCell ref="F194:F195"/>
    <mergeCell ref="D34:D35"/>
    <mergeCell ref="J79:J80"/>
    <mergeCell ref="G102:G103"/>
    <mergeCell ref="H102:H103"/>
    <mergeCell ref="I102:I103"/>
    <mergeCell ref="F115:F117"/>
    <mergeCell ref="G115:G116"/>
    <mergeCell ref="H115:H116"/>
    <mergeCell ref="I115:I116"/>
    <mergeCell ref="F81:F82"/>
    <mergeCell ref="G81:G82"/>
    <mergeCell ref="H81:H82"/>
    <mergeCell ref="I81:I82"/>
    <mergeCell ref="J81:J82"/>
    <mergeCell ref="F79:F80"/>
    <mergeCell ref="G79:G80"/>
    <mergeCell ref="H79:H80"/>
    <mergeCell ref="I79:I80"/>
    <mergeCell ref="D102:D103"/>
    <mergeCell ref="E102:E103"/>
    <mergeCell ref="A94:A96"/>
    <mergeCell ref="B94:B96"/>
    <mergeCell ref="C94:C96"/>
    <mergeCell ref="A102:A105"/>
    <mergeCell ref="B102:B105"/>
    <mergeCell ref="C102:C103"/>
    <mergeCell ref="A34:A35"/>
    <mergeCell ref="B34:B35"/>
    <mergeCell ref="C34:C35"/>
    <mergeCell ref="A55:A56"/>
    <mergeCell ref="B55:B56"/>
    <mergeCell ref="A61:A62"/>
    <mergeCell ref="B61:B62"/>
    <mergeCell ref="C61:C62"/>
    <mergeCell ref="E71:E72"/>
    <mergeCell ref="A79:A80"/>
    <mergeCell ref="B79:B80"/>
    <mergeCell ref="C79:C80"/>
    <mergeCell ref="D79:D80"/>
    <mergeCell ref="E79:E80"/>
    <mergeCell ref="A81:A82"/>
    <mergeCell ref="B81:B82"/>
    <mergeCell ref="C81:C82"/>
    <mergeCell ref="D81:D82"/>
    <mergeCell ref="E81:E82"/>
    <mergeCell ref="A77:A78"/>
    <mergeCell ref="B77:B78"/>
    <mergeCell ref="C77:C78"/>
    <mergeCell ref="D71:D72"/>
    <mergeCell ref="E34:E35"/>
    <mergeCell ref="F34:F35"/>
    <mergeCell ref="G34:G35"/>
    <mergeCell ref="H34:H35"/>
    <mergeCell ref="I34:I35"/>
    <mergeCell ref="J34:J35"/>
    <mergeCell ref="A75:A76"/>
    <mergeCell ref="B75:B76"/>
    <mergeCell ref="C75:C76"/>
    <mergeCell ref="A71:A72"/>
    <mergeCell ref="B71:B72"/>
    <mergeCell ref="C71:C72"/>
    <mergeCell ref="F71:F72"/>
    <mergeCell ref="G71:G72"/>
    <mergeCell ref="H71:H72"/>
    <mergeCell ref="I71:I72"/>
    <mergeCell ref="J71:J72"/>
    <mergeCell ref="D75:D76"/>
    <mergeCell ref="E75:E76"/>
    <mergeCell ref="F75:F76"/>
    <mergeCell ref="G75:G76"/>
    <mergeCell ref="H75:H76"/>
    <mergeCell ref="I75:I76"/>
    <mergeCell ref="J75:J76"/>
    <mergeCell ref="A3:J3"/>
    <mergeCell ref="A4:J5"/>
    <mergeCell ref="A6:J6"/>
    <mergeCell ref="A8:A9"/>
    <mergeCell ref="B8:B9"/>
    <mergeCell ref="C8:C9"/>
    <mergeCell ref="D8:G8"/>
    <mergeCell ref="H8:J8"/>
    <mergeCell ref="A26:A27"/>
    <mergeCell ref="B26:B27"/>
    <mergeCell ref="C26:C27"/>
    <mergeCell ref="D26:D27"/>
    <mergeCell ref="E26:E27"/>
    <mergeCell ref="F26:F27"/>
    <mergeCell ref="F102:F103"/>
    <mergeCell ref="J102:J103"/>
    <mergeCell ref="A106:A107"/>
    <mergeCell ref="B106:B107"/>
    <mergeCell ref="C106:C107"/>
    <mergeCell ref="A108:A109"/>
    <mergeCell ref="B108:B109"/>
    <mergeCell ref="C108:C109"/>
    <mergeCell ref="D108:D109"/>
    <mergeCell ref="E108:E109"/>
    <mergeCell ref="F108:F109"/>
    <mergeCell ref="G108:G109"/>
    <mergeCell ref="H108:H109"/>
    <mergeCell ref="I108:I109"/>
    <mergeCell ref="J108:J109"/>
    <mergeCell ref="J163:J164"/>
    <mergeCell ref="J115:J116"/>
    <mergeCell ref="F118:F119"/>
    <mergeCell ref="A115:A120"/>
    <mergeCell ref="B115:B120"/>
    <mergeCell ref="C115:C120"/>
    <mergeCell ref="D115:D120"/>
    <mergeCell ref="E115:E120"/>
    <mergeCell ref="A125:A126"/>
    <mergeCell ref="B125:B126"/>
    <mergeCell ref="C125:C126"/>
    <mergeCell ref="D125:D126"/>
    <mergeCell ref="E125:E126"/>
    <mergeCell ref="F125:F126"/>
    <mergeCell ref="G125:G126"/>
    <mergeCell ref="A142:A143"/>
    <mergeCell ref="B142:B143"/>
    <mergeCell ref="C142:C143"/>
    <mergeCell ref="D142:D143"/>
    <mergeCell ref="E142:E143"/>
    <mergeCell ref="F142:F143"/>
    <mergeCell ref="G142:G143"/>
    <mergeCell ref="H142:H143"/>
    <mergeCell ref="A163:A164"/>
    <mergeCell ref="B163:B164"/>
    <mergeCell ref="C163:C164"/>
    <mergeCell ref="D163:D164"/>
    <mergeCell ref="E163:E164"/>
    <mergeCell ref="F163:F164"/>
    <mergeCell ref="G163:G164"/>
    <mergeCell ref="H163:H164"/>
    <mergeCell ref="I163:I164"/>
    <mergeCell ref="H125:H126"/>
    <mergeCell ref="I125:I126"/>
    <mergeCell ref="J125:J126"/>
    <mergeCell ref="A134:A135"/>
    <mergeCell ref="B134:B135"/>
    <mergeCell ref="C134:C135"/>
    <mergeCell ref="D134:D135"/>
    <mergeCell ref="E134:E135"/>
    <mergeCell ref="F134:F135"/>
    <mergeCell ref="G134:G135"/>
    <mergeCell ref="H134:H135"/>
    <mergeCell ref="I134:I135"/>
    <mergeCell ref="J134:J135"/>
    <mergeCell ref="I142:I143"/>
    <mergeCell ref="J142:J143"/>
    <mergeCell ref="A151:A152"/>
    <mergeCell ref="B151:B152"/>
    <mergeCell ref="A153:A154"/>
    <mergeCell ref="B153:B154"/>
    <mergeCell ref="C153:C154"/>
    <mergeCell ref="D153:D154"/>
    <mergeCell ref="E153:E154"/>
    <mergeCell ref="F153:F154"/>
    <mergeCell ref="G153:G154"/>
    <mergeCell ref="H153:H154"/>
    <mergeCell ref="I153:I154"/>
    <mergeCell ref="J153:J154"/>
    <mergeCell ref="I167:I168"/>
    <mergeCell ref="J167:J168"/>
    <mergeCell ref="A169:A170"/>
    <mergeCell ref="B169:B170"/>
    <mergeCell ref="C169:C170"/>
    <mergeCell ref="D169:D170"/>
    <mergeCell ref="E169:E170"/>
    <mergeCell ref="F169:F170"/>
    <mergeCell ref="G169:G170"/>
    <mergeCell ref="A167:A168"/>
    <mergeCell ref="B167:B168"/>
    <mergeCell ref="C167:C168"/>
    <mergeCell ref="D167:D168"/>
    <mergeCell ref="E167:E168"/>
    <mergeCell ref="F167:F168"/>
    <mergeCell ref="G167:G168"/>
    <mergeCell ref="H167:H168"/>
    <mergeCell ref="E180:E183"/>
    <mergeCell ref="A184:A187"/>
    <mergeCell ref="B184:B187"/>
    <mergeCell ref="C184:C187"/>
    <mergeCell ref="D184:D187"/>
    <mergeCell ref="E184:E187"/>
    <mergeCell ref="F185:F187"/>
    <mergeCell ref="A188:A191"/>
    <mergeCell ref="B188:B191"/>
    <mergeCell ref="C188:C191"/>
    <mergeCell ref="D188:D191"/>
    <mergeCell ref="E188:E191"/>
    <mergeCell ref="F189:F191"/>
    <mergeCell ref="A180:A183"/>
    <mergeCell ref="B180:B183"/>
    <mergeCell ref="C180:C183"/>
    <mergeCell ref="D180:D183"/>
    <mergeCell ref="A226:A227"/>
    <mergeCell ref="B226:B227"/>
    <mergeCell ref="C226:C227"/>
    <mergeCell ref="F197:F198"/>
    <mergeCell ref="G197:G198"/>
    <mergeCell ref="H197:H198"/>
    <mergeCell ref="I197:I198"/>
    <mergeCell ref="J197:J198"/>
    <mergeCell ref="A211:A216"/>
    <mergeCell ref="B211:B216"/>
    <mergeCell ref="C211:C216"/>
    <mergeCell ref="A222:A224"/>
    <mergeCell ref="B222:B224"/>
    <mergeCell ref="C222:C224"/>
    <mergeCell ref="A197:A198"/>
    <mergeCell ref="B197:B198"/>
    <mergeCell ref="C197:C198"/>
    <mergeCell ref="D197:D198"/>
    <mergeCell ref="E197:E19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4"/>
  <sheetViews>
    <sheetView workbookViewId="0">
      <selection sqref="A1:XFD1048576"/>
    </sheetView>
  </sheetViews>
  <sheetFormatPr defaultRowHeight="14.4" x14ac:dyDescent="0.3"/>
  <cols>
    <col min="1" max="1" width="7.5546875" style="151" customWidth="1"/>
    <col min="2" max="2" width="19.109375" style="307" customWidth="1"/>
    <col min="3" max="3" width="10.44140625" style="307" customWidth="1"/>
    <col min="4" max="4" width="24" style="151" customWidth="1"/>
    <col min="5" max="5" width="24" style="308" customWidth="1"/>
    <col min="6" max="6" width="16.88671875" style="151" customWidth="1"/>
    <col min="7" max="7" width="15.109375" style="151" customWidth="1"/>
    <col min="8" max="8" width="11.44140625" style="151" bestFit="1" customWidth="1"/>
    <col min="9" max="9" width="9.109375" style="151" customWidth="1"/>
    <col min="257" max="257" width="7.5546875" customWidth="1"/>
    <col min="258" max="258" width="19.109375" customWidth="1"/>
    <col min="259" max="259" width="10.44140625" customWidth="1"/>
    <col min="260" max="261" width="24" customWidth="1"/>
    <col min="262" max="262" width="16.88671875" customWidth="1"/>
    <col min="263" max="263" width="15.109375" customWidth="1"/>
    <col min="264" max="264" width="11.44140625" bestFit="1" customWidth="1"/>
    <col min="265" max="265" width="9.109375" customWidth="1"/>
    <col min="513" max="513" width="7.5546875" customWidth="1"/>
    <col min="514" max="514" width="19.109375" customWidth="1"/>
    <col min="515" max="515" width="10.44140625" customWidth="1"/>
    <col min="516" max="517" width="24" customWidth="1"/>
    <col min="518" max="518" width="16.88671875" customWidth="1"/>
    <col min="519" max="519" width="15.109375" customWidth="1"/>
    <col min="520" max="520" width="11.44140625" bestFit="1" customWidth="1"/>
    <col min="521" max="521" width="9.109375" customWidth="1"/>
    <col min="769" max="769" width="7.5546875" customWidth="1"/>
    <col min="770" max="770" width="19.109375" customWidth="1"/>
    <col min="771" max="771" width="10.44140625" customWidth="1"/>
    <col min="772" max="773" width="24" customWidth="1"/>
    <col min="774" max="774" width="16.88671875" customWidth="1"/>
    <col min="775" max="775" width="15.109375" customWidth="1"/>
    <col min="776" max="776" width="11.44140625" bestFit="1" customWidth="1"/>
    <col min="777" max="777" width="9.109375" customWidth="1"/>
    <col min="1025" max="1025" width="7.5546875" customWidth="1"/>
    <col min="1026" max="1026" width="19.109375" customWidth="1"/>
    <col min="1027" max="1027" width="10.44140625" customWidth="1"/>
    <col min="1028" max="1029" width="24" customWidth="1"/>
    <col min="1030" max="1030" width="16.88671875" customWidth="1"/>
    <col min="1031" max="1031" width="15.109375" customWidth="1"/>
    <col min="1032" max="1032" width="11.44140625" bestFit="1" customWidth="1"/>
    <col min="1033" max="1033" width="9.109375" customWidth="1"/>
    <col min="1281" max="1281" width="7.5546875" customWidth="1"/>
    <col min="1282" max="1282" width="19.109375" customWidth="1"/>
    <col min="1283" max="1283" width="10.44140625" customWidth="1"/>
    <col min="1284" max="1285" width="24" customWidth="1"/>
    <col min="1286" max="1286" width="16.88671875" customWidth="1"/>
    <col min="1287" max="1287" width="15.109375" customWidth="1"/>
    <col min="1288" max="1288" width="11.44140625" bestFit="1" customWidth="1"/>
    <col min="1289" max="1289" width="9.109375" customWidth="1"/>
    <col min="1537" max="1537" width="7.5546875" customWidth="1"/>
    <col min="1538" max="1538" width="19.109375" customWidth="1"/>
    <col min="1539" max="1539" width="10.44140625" customWidth="1"/>
    <col min="1540" max="1541" width="24" customWidth="1"/>
    <col min="1542" max="1542" width="16.88671875" customWidth="1"/>
    <col min="1543" max="1543" width="15.109375" customWidth="1"/>
    <col min="1544" max="1544" width="11.44140625" bestFit="1" customWidth="1"/>
    <col min="1545" max="1545" width="9.109375" customWidth="1"/>
    <col min="1793" max="1793" width="7.5546875" customWidth="1"/>
    <col min="1794" max="1794" width="19.109375" customWidth="1"/>
    <col min="1795" max="1795" width="10.44140625" customWidth="1"/>
    <col min="1796" max="1797" width="24" customWidth="1"/>
    <col min="1798" max="1798" width="16.88671875" customWidth="1"/>
    <col min="1799" max="1799" width="15.109375" customWidth="1"/>
    <col min="1800" max="1800" width="11.44140625" bestFit="1" customWidth="1"/>
    <col min="1801" max="1801" width="9.109375" customWidth="1"/>
    <col min="2049" max="2049" width="7.5546875" customWidth="1"/>
    <col min="2050" max="2050" width="19.109375" customWidth="1"/>
    <col min="2051" max="2051" width="10.44140625" customWidth="1"/>
    <col min="2052" max="2053" width="24" customWidth="1"/>
    <col min="2054" max="2054" width="16.88671875" customWidth="1"/>
    <col min="2055" max="2055" width="15.109375" customWidth="1"/>
    <col min="2056" max="2056" width="11.44140625" bestFit="1" customWidth="1"/>
    <col min="2057" max="2057" width="9.109375" customWidth="1"/>
    <col min="2305" max="2305" width="7.5546875" customWidth="1"/>
    <col min="2306" max="2306" width="19.109375" customWidth="1"/>
    <col min="2307" max="2307" width="10.44140625" customWidth="1"/>
    <col min="2308" max="2309" width="24" customWidth="1"/>
    <col min="2310" max="2310" width="16.88671875" customWidth="1"/>
    <col min="2311" max="2311" width="15.109375" customWidth="1"/>
    <col min="2312" max="2312" width="11.44140625" bestFit="1" customWidth="1"/>
    <col min="2313" max="2313" width="9.109375" customWidth="1"/>
    <col min="2561" max="2561" width="7.5546875" customWidth="1"/>
    <col min="2562" max="2562" width="19.109375" customWidth="1"/>
    <col min="2563" max="2563" width="10.44140625" customWidth="1"/>
    <col min="2564" max="2565" width="24" customWidth="1"/>
    <col min="2566" max="2566" width="16.88671875" customWidth="1"/>
    <col min="2567" max="2567" width="15.109375" customWidth="1"/>
    <col min="2568" max="2568" width="11.44140625" bestFit="1" customWidth="1"/>
    <col min="2569" max="2569" width="9.109375" customWidth="1"/>
    <col min="2817" max="2817" width="7.5546875" customWidth="1"/>
    <col min="2818" max="2818" width="19.109375" customWidth="1"/>
    <col min="2819" max="2819" width="10.44140625" customWidth="1"/>
    <col min="2820" max="2821" width="24" customWidth="1"/>
    <col min="2822" max="2822" width="16.88671875" customWidth="1"/>
    <col min="2823" max="2823" width="15.109375" customWidth="1"/>
    <col min="2824" max="2824" width="11.44140625" bestFit="1" customWidth="1"/>
    <col min="2825" max="2825" width="9.109375" customWidth="1"/>
    <col min="3073" max="3073" width="7.5546875" customWidth="1"/>
    <col min="3074" max="3074" width="19.109375" customWidth="1"/>
    <col min="3075" max="3075" width="10.44140625" customWidth="1"/>
    <col min="3076" max="3077" width="24" customWidth="1"/>
    <col min="3078" max="3078" width="16.88671875" customWidth="1"/>
    <col min="3079" max="3079" width="15.109375" customWidth="1"/>
    <col min="3080" max="3080" width="11.44140625" bestFit="1" customWidth="1"/>
    <col min="3081" max="3081" width="9.109375" customWidth="1"/>
    <col min="3329" max="3329" width="7.5546875" customWidth="1"/>
    <col min="3330" max="3330" width="19.109375" customWidth="1"/>
    <col min="3331" max="3331" width="10.44140625" customWidth="1"/>
    <col min="3332" max="3333" width="24" customWidth="1"/>
    <col min="3334" max="3334" width="16.88671875" customWidth="1"/>
    <col min="3335" max="3335" width="15.109375" customWidth="1"/>
    <col min="3336" max="3336" width="11.44140625" bestFit="1" customWidth="1"/>
    <col min="3337" max="3337" width="9.109375" customWidth="1"/>
    <col min="3585" max="3585" width="7.5546875" customWidth="1"/>
    <col min="3586" max="3586" width="19.109375" customWidth="1"/>
    <col min="3587" max="3587" width="10.44140625" customWidth="1"/>
    <col min="3588" max="3589" width="24" customWidth="1"/>
    <col min="3590" max="3590" width="16.88671875" customWidth="1"/>
    <col min="3591" max="3591" width="15.109375" customWidth="1"/>
    <col min="3592" max="3592" width="11.44140625" bestFit="1" customWidth="1"/>
    <col min="3593" max="3593" width="9.109375" customWidth="1"/>
    <col min="3841" max="3841" width="7.5546875" customWidth="1"/>
    <col min="3842" max="3842" width="19.109375" customWidth="1"/>
    <col min="3843" max="3843" width="10.44140625" customWidth="1"/>
    <col min="3844" max="3845" width="24" customWidth="1"/>
    <col min="3846" max="3846" width="16.88671875" customWidth="1"/>
    <col min="3847" max="3847" width="15.109375" customWidth="1"/>
    <col min="3848" max="3848" width="11.44140625" bestFit="1" customWidth="1"/>
    <col min="3849" max="3849" width="9.109375" customWidth="1"/>
    <col min="4097" max="4097" width="7.5546875" customWidth="1"/>
    <col min="4098" max="4098" width="19.109375" customWidth="1"/>
    <col min="4099" max="4099" width="10.44140625" customWidth="1"/>
    <col min="4100" max="4101" width="24" customWidth="1"/>
    <col min="4102" max="4102" width="16.88671875" customWidth="1"/>
    <col min="4103" max="4103" width="15.109375" customWidth="1"/>
    <col min="4104" max="4104" width="11.44140625" bestFit="1" customWidth="1"/>
    <col min="4105" max="4105" width="9.109375" customWidth="1"/>
    <col min="4353" max="4353" width="7.5546875" customWidth="1"/>
    <col min="4354" max="4354" width="19.109375" customWidth="1"/>
    <col min="4355" max="4355" width="10.44140625" customWidth="1"/>
    <col min="4356" max="4357" width="24" customWidth="1"/>
    <col min="4358" max="4358" width="16.88671875" customWidth="1"/>
    <col min="4359" max="4359" width="15.109375" customWidth="1"/>
    <col min="4360" max="4360" width="11.44140625" bestFit="1" customWidth="1"/>
    <col min="4361" max="4361" width="9.109375" customWidth="1"/>
    <col min="4609" max="4609" width="7.5546875" customWidth="1"/>
    <col min="4610" max="4610" width="19.109375" customWidth="1"/>
    <col min="4611" max="4611" width="10.44140625" customWidth="1"/>
    <col min="4612" max="4613" width="24" customWidth="1"/>
    <col min="4614" max="4614" width="16.88671875" customWidth="1"/>
    <col min="4615" max="4615" width="15.109375" customWidth="1"/>
    <col min="4616" max="4616" width="11.44140625" bestFit="1" customWidth="1"/>
    <col min="4617" max="4617" width="9.109375" customWidth="1"/>
    <col min="4865" max="4865" width="7.5546875" customWidth="1"/>
    <col min="4866" max="4866" width="19.109375" customWidth="1"/>
    <col min="4867" max="4867" width="10.44140625" customWidth="1"/>
    <col min="4868" max="4869" width="24" customWidth="1"/>
    <col min="4870" max="4870" width="16.88671875" customWidth="1"/>
    <col min="4871" max="4871" width="15.109375" customWidth="1"/>
    <col min="4872" max="4872" width="11.44140625" bestFit="1" customWidth="1"/>
    <col min="4873" max="4873" width="9.109375" customWidth="1"/>
    <col min="5121" max="5121" width="7.5546875" customWidth="1"/>
    <col min="5122" max="5122" width="19.109375" customWidth="1"/>
    <col min="5123" max="5123" width="10.44140625" customWidth="1"/>
    <col min="5124" max="5125" width="24" customWidth="1"/>
    <col min="5126" max="5126" width="16.88671875" customWidth="1"/>
    <col min="5127" max="5127" width="15.109375" customWidth="1"/>
    <col min="5128" max="5128" width="11.44140625" bestFit="1" customWidth="1"/>
    <col min="5129" max="5129" width="9.109375" customWidth="1"/>
    <col min="5377" max="5377" width="7.5546875" customWidth="1"/>
    <col min="5378" max="5378" width="19.109375" customWidth="1"/>
    <col min="5379" max="5379" width="10.44140625" customWidth="1"/>
    <col min="5380" max="5381" width="24" customWidth="1"/>
    <col min="5382" max="5382" width="16.88671875" customWidth="1"/>
    <col min="5383" max="5383" width="15.109375" customWidth="1"/>
    <col min="5384" max="5384" width="11.44140625" bestFit="1" customWidth="1"/>
    <col min="5385" max="5385" width="9.109375" customWidth="1"/>
    <col min="5633" max="5633" width="7.5546875" customWidth="1"/>
    <col min="5634" max="5634" width="19.109375" customWidth="1"/>
    <col min="5635" max="5635" width="10.44140625" customWidth="1"/>
    <col min="5636" max="5637" width="24" customWidth="1"/>
    <col min="5638" max="5638" width="16.88671875" customWidth="1"/>
    <col min="5639" max="5639" width="15.109375" customWidth="1"/>
    <col min="5640" max="5640" width="11.44140625" bestFit="1" customWidth="1"/>
    <col min="5641" max="5641" width="9.109375" customWidth="1"/>
    <col min="5889" max="5889" width="7.5546875" customWidth="1"/>
    <col min="5890" max="5890" width="19.109375" customWidth="1"/>
    <col min="5891" max="5891" width="10.44140625" customWidth="1"/>
    <col min="5892" max="5893" width="24" customWidth="1"/>
    <col min="5894" max="5894" width="16.88671875" customWidth="1"/>
    <col min="5895" max="5895" width="15.109375" customWidth="1"/>
    <col min="5896" max="5896" width="11.44140625" bestFit="1" customWidth="1"/>
    <col min="5897" max="5897" width="9.109375" customWidth="1"/>
    <col min="6145" max="6145" width="7.5546875" customWidth="1"/>
    <col min="6146" max="6146" width="19.109375" customWidth="1"/>
    <col min="6147" max="6147" width="10.44140625" customWidth="1"/>
    <col min="6148" max="6149" width="24" customWidth="1"/>
    <col min="6150" max="6150" width="16.88671875" customWidth="1"/>
    <col min="6151" max="6151" width="15.109375" customWidth="1"/>
    <col min="6152" max="6152" width="11.44140625" bestFit="1" customWidth="1"/>
    <col min="6153" max="6153" width="9.109375" customWidth="1"/>
    <col min="6401" max="6401" width="7.5546875" customWidth="1"/>
    <col min="6402" max="6402" width="19.109375" customWidth="1"/>
    <col min="6403" max="6403" width="10.44140625" customWidth="1"/>
    <col min="6404" max="6405" width="24" customWidth="1"/>
    <col min="6406" max="6406" width="16.88671875" customWidth="1"/>
    <col min="6407" max="6407" width="15.109375" customWidth="1"/>
    <col min="6408" max="6408" width="11.44140625" bestFit="1" customWidth="1"/>
    <col min="6409" max="6409" width="9.109375" customWidth="1"/>
    <col min="6657" max="6657" width="7.5546875" customWidth="1"/>
    <col min="6658" max="6658" width="19.109375" customWidth="1"/>
    <col min="6659" max="6659" width="10.44140625" customWidth="1"/>
    <col min="6660" max="6661" width="24" customWidth="1"/>
    <col min="6662" max="6662" width="16.88671875" customWidth="1"/>
    <col min="6663" max="6663" width="15.109375" customWidth="1"/>
    <col min="6664" max="6664" width="11.44140625" bestFit="1" customWidth="1"/>
    <col min="6665" max="6665" width="9.109375" customWidth="1"/>
    <col min="6913" max="6913" width="7.5546875" customWidth="1"/>
    <col min="6914" max="6914" width="19.109375" customWidth="1"/>
    <col min="6915" max="6915" width="10.44140625" customWidth="1"/>
    <col min="6916" max="6917" width="24" customWidth="1"/>
    <col min="6918" max="6918" width="16.88671875" customWidth="1"/>
    <col min="6919" max="6919" width="15.109375" customWidth="1"/>
    <col min="6920" max="6920" width="11.44140625" bestFit="1" customWidth="1"/>
    <col min="6921" max="6921" width="9.109375" customWidth="1"/>
    <col min="7169" max="7169" width="7.5546875" customWidth="1"/>
    <col min="7170" max="7170" width="19.109375" customWidth="1"/>
    <col min="7171" max="7171" width="10.44140625" customWidth="1"/>
    <col min="7172" max="7173" width="24" customWidth="1"/>
    <col min="7174" max="7174" width="16.88671875" customWidth="1"/>
    <col min="7175" max="7175" width="15.109375" customWidth="1"/>
    <col min="7176" max="7176" width="11.44140625" bestFit="1" customWidth="1"/>
    <col min="7177" max="7177" width="9.109375" customWidth="1"/>
    <col min="7425" max="7425" width="7.5546875" customWidth="1"/>
    <col min="7426" max="7426" width="19.109375" customWidth="1"/>
    <col min="7427" max="7427" width="10.44140625" customWidth="1"/>
    <col min="7428" max="7429" width="24" customWidth="1"/>
    <col min="7430" max="7430" width="16.88671875" customWidth="1"/>
    <col min="7431" max="7431" width="15.109375" customWidth="1"/>
    <col min="7432" max="7432" width="11.44140625" bestFit="1" customWidth="1"/>
    <col min="7433" max="7433" width="9.109375" customWidth="1"/>
    <col min="7681" max="7681" width="7.5546875" customWidth="1"/>
    <col min="7682" max="7682" width="19.109375" customWidth="1"/>
    <col min="7683" max="7683" width="10.44140625" customWidth="1"/>
    <col min="7684" max="7685" width="24" customWidth="1"/>
    <col min="7686" max="7686" width="16.88671875" customWidth="1"/>
    <col min="7687" max="7687" width="15.109375" customWidth="1"/>
    <col min="7688" max="7688" width="11.44140625" bestFit="1" customWidth="1"/>
    <col min="7689" max="7689" width="9.109375" customWidth="1"/>
    <col min="7937" max="7937" width="7.5546875" customWidth="1"/>
    <col min="7938" max="7938" width="19.109375" customWidth="1"/>
    <col min="7939" max="7939" width="10.44140625" customWidth="1"/>
    <col min="7940" max="7941" width="24" customWidth="1"/>
    <col min="7942" max="7942" width="16.88671875" customWidth="1"/>
    <col min="7943" max="7943" width="15.109375" customWidth="1"/>
    <col min="7944" max="7944" width="11.44140625" bestFit="1" customWidth="1"/>
    <col min="7945" max="7945" width="9.109375" customWidth="1"/>
    <col min="8193" max="8193" width="7.5546875" customWidth="1"/>
    <col min="8194" max="8194" width="19.109375" customWidth="1"/>
    <col min="8195" max="8195" width="10.44140625" customWidth="1"/>
    <col min="8196" max="8197" width="24" customWidth="1"/>
    <col min="8198" max="8198" width="16.88671875" customWidth="1"/>
    <col min="8199" max="8199" width="15.109375" customWidth="1"/>
    <col min="8200" max="8200" width="11.44140625" bestFit="1" customWidth="1"/>
    <col min="8201" max="8201" width="9.109375" customWidth="1"/>
    <col min="8449" max="8449" width="7.5546875" customWidth="1"/>
    <col min="8450" max="8450" width="19.109375" customWidth="1"/>
    <col min="8451" max="8451" width="10.44140625" customWidth="1"/>
    <col min="8452" max="8453" width="24" customWidth="1"/>
    <col min="8454" max="8454" width="16.88671875" customWidth="1"/>
    <col min="8455" max="8455" width="15.109375" customWidth="1"/>
    <col min="8456" max="8456" width="11.44140625" bestFit="1" customWidth="1"/>
    <col min="8457" max="8457" width="9.109375" customWidth="1"/>
    <col min="8705" max="8705" width="7.5546875" customWidth="1"/>
    <col min="8706" max="8706" width="19.109375" customWidth="1"/>
    <col min="8707" max="8707" width="10.44140625" customWidth="1"/>
    <col min="8708" max="8709" width="24" customWidth="1"/>
    <col min="8710" max="8710" width="16.88671875" customWidth="1"/>
    <col min="8711" max="8711" width="15.109375" customWidth="1"/>
    <col min="8712" max="8712" width="11.44140625" bestFit="1" customWidth="1"/>
    <col min="8713" max="8713" width="9.109375" customWidth="1"/>
    <col min="8961" max="8961" width="7.5546875" customWidth="1"/>
    <col min="8962" max="8962" width="19.109375" customWidth="1"/>
    <col min="8963" max="8963" width="10.44140625" customWidth="1"/>
    <col min="8964" max="8965" width="24" customWidth="1"/>
    <col min="8966" max="8966" width="16.88671875" customWidth="1"/>
    <col min="8967" max="8967" width="15.109375" customWidth="1"/>
    <col min="8968" max="8968" width="11.44140625" bestFit="1" customWidth="1"/>
    <col min="8969" max="8969" width="9.109375" customWidth="1"/>
    <col min="9217" max="9217" width="7.5546875" customWidth="1"/>
    <col min="9218" max="9218" width="19.109375" customWidth="1"/>
    <col min="9219" max="9219" width="10.44140625" customWidth="1"/>
    <col min="9220" max="9221" width="24" customWidth="1"/>
    <col min="9222" max="9222" width="16.88671875" customWidth="1"/>
    <col min="9223" max="9223" width="15.109375" customWidth="1"/>
    <col min="9224" max="9224" width="11.44140625" bestFit="1" customWidth="1"/>
    <col min="9225" max="9225" width="9.109375" customWidth="1"/>
    <col min="9473" max="9473" width="7.5546875" customWidth="1"/>
    <col min="9474" max="9474" width="19.109375" customWidth="1"/>
    <col min="9475" max="9475" width="10.44140625" customWidth="1"/>
    <col min="9476" max="9477" width="24" customWidth="1"/>
    <col min="9478" max="9478" width="16.88671875" customWidth="1"/>
    <col min="9479" max="9479" width="15.109375" customWidth="1"/>
    <col min="9480" max="9480" width="11.44140625" bestFit="1" customWidth="1"/>
    <col min="9481" max="9481" width="9.109375" customWidth="1"/>
    <col min="9729" max="9729" width="7.5546875" customWidth="1"/>
    <col min="9730" max="9730" width="19.109375" customWidth="1"/>
    <col min="9731" max="9731" width="10.44140625" customWidth="1"/>
    <col min="9732" max="9733" width="24" customWidth="1"/>
    <col min="9734" max="9734" width="16.88671875" customWidth="1"/>
    <col min="9735" max="9735" width="15.109375" customWidth="1"/>
    <col min="9736" max="9736" width="11.44140625" bestFit="1" customWidth="1"/>
    <col min="9737" max="9737" width="9.109375" customWidth="1"/>
    <col min="9985" max="9985" width="7.5546875" customWidth="1"/>
    <col min="9986" max="9986" width="19.109375" customWidth="1"/>
    <col min="9987" max="9987" width="10.44140625" customWidth="1"/>
    <col min="9988" max="9989" width="24" customWidth="1"/>
    <col min="9990" max="9990" width="16.88671875" customWidth="1"/>
    <col min="9991" max="9991" width="15.109375" customWidth="1"/>
    <col min="9992" max="9992" width="11.44140625" bestFit="1" customWidth="1"/>
    <col min="9993" max="9993" width="9.109375" customWidth="1"/>
    <col min="10241" max="10241" width="7.5546875" customWidth="1"/>
    <col min="10242" max="10242" width="19.109375" customWidth="1"/>
    <col min="10243" max="10243" width="10.44140625" customWidth="1"/>
    <col min="10244" max="10245" width="24" customWidth="1"/>
    <col min="10246" max="10246" width="16.88671875" customWidth="1"/>
    <col min="10247" max="10247" width="15.109375" customWidth="1"/>
    <col min="10248" max="10248" width="11.44140625" bestFit="1" customWidth="1"/>
    <col min="10249" max="10249" width="9.109375" customWidth="1"/>
    <col min="10497" max="10497" width="7.5546875" customWidth="1"/>
    <col min="10498" max="10498" width="19.109375" customWidth="1"/>
    <col min="10499" max="10499" width="10.44140625" customWidth="1"/>
    <col min="10500" max="10501" width="24" customWidth="1"/>
    <col min="10502" max="10502" width="16.88671875" customWidth="1"/>
    <col min="10503" max="10503" width="15.109375" customWidth="1"/>
    <col min="10504" max="10504" width="11.44140625" bestFit="1" customWidth="1"/>
    <col min="10505" max="10505" width="9.109375" customWidth="1"/>
    <col min="10753" max="10753" width="7.5546875" customWidth="1"/>
    <col min="10754" max="10754" width="19.109375" customWidth="1"/>
    <col min="10755" max="10755" width="10.44140625" customWidth="1"/>
    <col min="10756" max="10757" width="24" customWidth="1"/>
    <col min="10758" max="10758" width="16.88671875" customWidth="1"/>
    <col min="10759" max="10759" width="15.109375" customWidth="1"/>
    <col min="10760" max="10760" width="11.44140625" bestFit="1" customWidth="1"/>
    <col min="10761" max="10761" width="9.109375" customWidth="1"/>
    <col min="11009" max="11009" width="7.5546875" customWidth="1"/>
    <col min="11010" max="11010" width="19.109375" customWidth="1"/>
    <col min="11011" max="11011" width="10.44140625" customWidth="1"/>
    <col min="11012" max="11013" width="24" customWidth="1"/>
    <col min="11014" max="11014" width="16.88671875" customWidth="1"/>
    <col min="11015" max="11015" width="15.109375" customWidth="1"/>
    <col min="11016" max="11016" width="11.44140625" bestFit="1" customWidth="1"/>
    <col min="11017" max="11017" width="9.109375" customWidth="1"/>
    <col min="11265" max="11265" width="7.5546875" customWidth="1"/>
    <col min="11266" max="11266" width="19.109375" customWidth="1"/>
    <col min="11267" max="11267" width="10.44140625" customWidth="1"/>
    <col min="11268" max="11269" width="24" customWidth="1"/>
    <col min="11270" max="11270" width="16.88671875" customWidth="1"/>
    <col min="11271" max="11271" width="15.109375" customWidth="1"/>
    <col min="11272" max="11272" width="11.44140625" bestFit="1" customWidth="1"/>
    <col min="11273" max="11273" width="9.109375" customWidth="1"/>
    <col min="11521" max="11521" width="7.5546875" customWidth="1"/>
    <col min="11522" max="11522" width="19.109375" customWidth="1"/>
    <col min="11523" max="11523" width="10.44140625" customWidth="1"/>
    <col min="11524" max="11525" width="24" customWidth="1"/>
    <col min="11526" max="11526" width="16.88671875" customWidth="1"/>
    <col min="11527" max="11527" width="15.109375" customWidth="1"/>
    <col min="11528" max="11528" width="11.44140625" bestFit="1" customWidth="1"/>
    <col min="11529" max="11529" width="9.109375" customWidth="1"/>
    <col min="11777" max="11777" width="7.5546875" customWidth="1"/>
    <col min="11778" max="11778" width="19.109375" customWidth="1"/>
    <col min="11779" max="11779" width="10.44140625" customWidth="1"/>
    <col min="11780" max="11781" width="24" customWidth="1"/>
    <col min="11782" max="11782" width="16.88671875" customWidth="1"/>
    <col min="11783" max="11783" width="15.109375" customWidth="1"/>
    <col min="11784" max="11784" width="11.44140625" bestFit="1" customWidth="1"/>
    <col min="11785" max="11785" width="9.109375" customWidth="1"/>
    <col min="12033" max="12033" width="7.5546875" customWidth="1"/>
    <col min="12034" max="12034" width="19.109375" customWidth="1"/>
    <col min="12035" max="12035" width="10.44140625" customWidth="1"/>
    <col min="12036" max="12037" width="24" customWidth="1"/>
    <col min="12038" max="12038" width="16.88671875" customWidth="1"/>
    <col min="12039" max="12039" width="15.109375" customWidth="1"/>
    <col min="12040" max="12040" width="11.44140625" bestFit="1" customWidth="1"/>
    <col min="12041" max="12041" width="9.109375" customWidth="1"/>
    <col min="12289" max="12289" width="7.5546875" customWidth="1"/>
    <col min="12290" max="12290" width="19.109375" customWidth="1"/>
    <col min="12291" max="12291" width="10.44140625" customWidth="1"/>
    <col min="12292" max="12293" width="24" customWidth="1"/>
    <col min="12294" max="12294" width="16.88671875" customWidth="1"/>
    <col min="12295" max="12295" width="15.109375" customWidth="1"/>
    <col min="12296" max="12296" width="11.44140625" bestFit="1" customWidth="1"/>
    <col min="12297" max="12297" width="9.109375" customWidth="1"/>
    <col min="12545" max="12545" width="7.5546875" customWidth="1"/>
    <col min="12546" max="12546" width="19.109375" customWidth="1"/>
    <col min="12547" max="12547" width="10.44140625" customWidth="1"/>
    <col min="12548" max="12549" width="24" customWidth="1"/>
    <col min="12550" max="12550" width="16.88671875" customWidth="1"/>
    <col min="12551" max="12551" width="15.109375" customWidth="1"/>
    <col min="12552" max="12552" width="11.44140625" bestFit="1" customWidth="1"/>
    <col min="12553" max="12553" width="9.109375" customWidth="1"/>
    <col min="12801" max="12801" width="7.5546875" customWidth="1"/>
    <col min="12802" max="12802" width="19.109375" customWidth="1"/>
    <col min="12803" max="12803" width="10.44140625" customWidth="1"/>
    <col min="12804" max="12805" width="24" customWidth="1"/>
    <col min="12806" max="12806" width="16.88671875" customWidth="1"/>
    <col min="12807" max="12807" width="15.109375" customWidth="1"/>
    <col min="12808" max="12808" width="11.44140625" bestFit="1" customWidth="1"/>
    <col min="12809" max="12809" width="9.109375" customWidth="1"/>
    <col min="13057" max="13057" width="7.5546875" customWidth="1"/>
    <col min="13058" max="13058" width="19.109375" customWidth="1"/>
    <col min="13059" max="13059" width="10.44140625" customWidth="1"/>
    <col min="13060" max="13061" width="24" customWidth="1"/>
    <col min="13062" max="13062" width="16.88671875" customWidth="1"/>
    <col min="13063" max="13063" width="15.109375" customWidth="1"/>
    <col min="13064" max="13064" width="11.44140625" bestFit="1" customWidth="1"/>
    <col min="13065" max="13065" width="9.109375" customWidth="1"/>
    <col min="13313" max="13313" width="7.5546875" customWidth="1"/>
    <col min="13314" max="13314" width="19.109375" customWidth="1"/>
    <col min="13315" max="13315" width="10.44140625" customWidth="1"/>
    <col min="13316" max="13317" width="24" customWidth="1"/>
    <col min="13318" max="13318" width="16.88671875" customWidth="1"/>
    <col min="13319" max="13319" width="15.109375" customWidth="1"/>
    <col min="13320" max="13320" width="11.44140625" bestFit="1" customWidth="1"/>
    <col min="13321" max="13321" width="9.109375" customWidth="1"/>
    <col min="13569" max="13569" width="7.5546875" customWidth="1"/>
    <col min="13570" max="13570" width="19.109375" customWidth="1"/>
    <col min="13571" max="13571" width="10.44140625" customWidth="1"/>
    <col min="13572" max="13573" width="24" customWidth="1"/>
    <col min="13574" max="13574" width="16.88671875" customWidth="1"/>
    <col min="13575" max="13575" width="15.109375" customWidth="1"/>
    <col min="13576" max="13576" width="11.44140625" bestFit="1" customWidth="1"/>
    <col min="13577" max="13577" width="9.109375" customWidth="1"/>
    <col min="13825" max="13825" width="7.5546875" customWidth="1"/>
    <col min="13826" max="13826" width="19.109375" customWidth="1"/>
    <col min="13827" max="13827" width="10.44140625" customWidth="1"/>
    <col min="13828" max="13829" width="24" customWidth="1"/>
    <col min="13830" max="13830" width="16.88671875" customWidth="1"/>
    <col min="13831" max="13831" width="15.109375" customWidth="1"/>
    <col min="13832" max="13832" width="11.44140625" bestFit="1" customWidth="1"/>
    <col min="13833" max="13833" width="9.109375" customWidth="1"/>
    <col min="14081" max="14081" width="7.5546875" customWidth="1"/>
    <col min="14082" max="14082" width="19.109375" customWidth="1"/>
    <col min="14083" max="14083" width="10.44140625" customWidth="1"/>
    <col min="14084" max="14085" width="24" customWidth="1"/>
    <col min="14086" max="14086" width="16.88671875" customWidth="1"/>
    <col min="14087" max="14087" width="15.109375" customWidth="1"/>
    <col min="14088" max="14088" width="11.44140625" bestFit="1" customWidth="1"/>
    <col min="14089" max="14089" width="9.109375" customWidth="1"/>
    <col min="14337" max="14337" width="7.5546875" customWidth="1"/>
    <col min="14338" max="14338" width="19.109375" customWidth="1"/>
    <col min="14339" max="14339" width="10.44140625" customWidth="1"/>
    <col min="14340" max="14341" width="24" customWidth="1"/>
    <col min="14342" max="14342" width="16.88671875" customWidth="1"/>
    <col min="14343" max="14343" width="15.109375" customWidth="1"/>
    <col min="14344" max="14344" width="11.44140625" bestFit="1" customWidth="1"/>
    <col min="14345" max="14345" width="9.109375" customWidth="1"/>
    <col min="14593" max="14593" width="7.5546875" customWidth="1"/>
    <col min="14594" max="14594" width="19.109375" customWidth="1"/>
    <col min="14595" max="14595" width="10.44140625" customWidth="1"/>
    <col min="14596" max="14597" width="24" customWidth="1"/>
    <col min="14598" max="14598" width="16.88671875" customWidth="1"/>
    <col min="14599" max="14599" width="15.109375" customWidth="1"/>
    <col min="14600" max="14600" width="11.44140625" bestFit="1" customWidth="1"/>
    <col min="14601" max="14601" width="9.109375" customWidth="1"/>
    <col min="14849" max="14849" width="7.5546875" customWidth="1"/>
    <col min="14850" max="14850" width="19.109375" customWidth="1"/>
    <col min="14851" max="14851" width="10.44140625" customWidth="1"/>
    <col min="14852" max="14853" width="24" customWidth="1"/>
    <col min="14854" max="14854" width="16.88671875" customWidth="1"/>
    <col min="14855" max="14855" width="15.109375" customWidth="1"/>
    <col min="14856" max="14856" width="11.44140625" bestFit="1" customWidth="1"/>
    <col min="14857" max="14857" width="9.109375" customWidth="1"/>
    <col min="15105" max="15105" width="7.5546875" customWidth="1"/>
    <col min="15106" max="15106" width="19.109375" customWidth="1"/>
    <col min="15107" max="15107" width="10.44140625" customWidth="1"/>
    <col min="15108" max="15109" width="24" customWidth="1"/>
    <col min="15110" max="15110" width="16.88671875" customWidth="1"/>
    <col min="15111" max="15111" width="15.109375" customWidth="1"/>
    <col min="15112" max="15112" width="11.44140625" bestFit="1" customWidth="1"/>
    <col min="15113" max="15113" width="9.109375" customWidth="1"/>
    <col min="15361" max="15361" width="7.5546875" customWidth="1"/>
    <col min="15362" max="15362" width="19.109375" customWidth="1"/>
    <col min="15363" max="15363" width="10.44140625" customWidth="1"/>
    <col min="15364" max="15365" width="24" customWidth="1"/>
    <col min="15366" max="15366" width="16.88671875" customWidth="1"/>
    <col min="15367" max="15367" width="15.109375" customWidth="1"/>
    <col min="15368" max="15368" width="11.44140625" bestFit="1" customWidth="1"/>
    <col min="15369" max="15369" width="9.109375" customWidth="1"/>
    <col min="15617" max="15617" width="7.5546875" customWidth="1"/>
    <col min="15618" max="15618" width="19.109375" customWidth="1"/>
    <col min="15619" max="15619" width="10.44140625" customWidth="1"/>
    <col min="15620" max="15621" width="24" customWidth="1"/>
    <col min="15622" max="15622" width="16.88671875" customWidth="1"/>
    <col min="15623" max="15623" width="15.109375" customWidth="1"/>
    <col min="15624" max="15624" width="11.44140625" bestFit="1" customWidth="1"/>
    <col min="15625" max="15625" width="9.109375" customWidth="1"/>
    <col min="15873" max="15873" width="7.5546875" customWidth="1"/>
    <col min="15874" max="15874" width="19.109375" customWidth="1"/>
    <col min="15875" max="15875" width="10.44140625" customWidth="1"/>
    <col min="15876" max="15877" width="24" customWidth="1"/>
    <col min="15878" max="15878" width="16.88671875" customWidth="1"/>
    <col min="15879" max="15879" width="15.109375" customWidth="1"/>
    <col min="15880" max="15880" width="11.44140625" bestFit="1" customWidth="1"/>
    <col min="15881" max="15881" width="9.109375" customWidth="1"/>
    <col min="16129" max="16129" width="7.5546875" customWidth="1"/>
    <col min="16130" max="16130" width="19.109375" customWidth="1"/>
    <col min="16131" max="16131" width="10.44140625" customWidth="1"/>
    <col min="16132" max="16133" width="24" customWidth="1"/>
    <col min="16134" max="16134" width="16.88671875" customWidth="1"/>
    <col min="16135" max="16135" width="15.109375" customWidth="1"/>
    <col min="16136" max="16136" width="11.44140625" bestFit="1" customWidth="1"/>
    <col min="16137" max="16137" width="9.109375" customWidth="1"/>
  </cols>
  <sheetData>
    <row r="1" spans="1:8" ht="15.6" x14ac:dyDescent="0.3">
      <c r="G1" s="309" t="s">
        <v>485</v>
      </c>
    </row>
    <row r="2" spans="1:8" ht="18" customHeight="1" x14ac:dyDescent="0.3">
      <c r="A2" s="567" t="s">
        <v>486</v>
      </c>
      <c r="B2" s="567"/>
      <c r="C2" s="567"/>
      <c r="D2" s="567"/>
      <c r="E2" s="567"/>
      <c r="F2" s="567"/>
      <c r="G2" s="567"/>
    </row>
    <row r="3" spans="1:8" ht="91.5" customHeight="1" x14ac:dyDescent="0.3">
      <c r="A3" s="568" t="s">
        <v>1232</v>
      </c>
      <c r="B3" s="569"/>
      <c r="C3" s="569"/>
      <c r="D3" s="569"/>
      <c r="E3" s="569"/>
      <c r="F3" s="569"/>
      <c r="G3" s="569"/>
    </row>
    <row r="4" spans="1:8" ht="16.2" thickBot="1" x14ac:dyDescent="0.35">
      <c r="A4" s="310"/>
      <c r="G4" s="311" t="s">
        <v>487</v>
      </c>
    </row>
    <row r="5" spans="1:8" ht="76.5" customHeight="1" x14ac:dyDescent="0.3">
      <c r="A5" s="570" t="s">
        <v>398</v>
      </c>
      <c r="B5" s="572" t="s">
        <v>549</v>
      </c>
      <c r="C5" s="573"/>
      <c r="D5" s="572" t="s">
        <v>488</v>
      </c>
      <c r="E5" s="576" t="s">
        <v>401</v>
      </c>
      <c r="F5" s="570" t="s">
        <v>489</v>
      </c>
      <c r="G5" s="570" t="s">
        <v>490</v>
      </c>
    </row>
    <row r="6" spans="1:8" ht="45.75" customHeight="1" thickBot="1" x14ac:dyDescent="0.35">
      <c r="A6" s="571"/>
      <c r="B6" s="574"/>
      <c r="C6" s="575"/>
      <c r="D6" s="574"/>
      <c r="E6" s="577"/>
      <c r="F6" s="571"/>
      <c r="G6" s="571"/>
    </row>
    <row r="7" spans="1:8" ht="15" thickBot="1" x14ac:dyDescent="0.35">
      <c r="A7" s="312">
        <v>1</v>
      </c>
      <c r="B7" s="581">
        <v>2</v>
      </c>
      <c r="C7" s="582"/>
      <c r="D7" s="313">
        <v>3</v>
      </c>
      <c r="E7" s="314">
        <v>4</v>
      </c>
      <c r="F7" s="315">
        <v>5</v>
      </c>
      <c r="G7" s="315">
        <v>6</v>
      </c>
      <c r="H7" s="316"/>
    </row>
    <row r="8" spans="1:8" ht="124.8" thickBot="1" x14ac:dyDescent="0.35">
      <c r="A8" s="583"/>
      <c r="B8" s="543" t="s">
        <v>712</v>
      </c>
      <c r="C8" s="544"/>
      <c r="D8" s="317" t="s">
        <v>406</v>
      </c>
      <c r="E8" s="318" t="s">
        <v>491</v>
      </c>
      <c r="F8" s="319">
        <f>F9+F10+F11+F12+F13+F14</f>
        <v>13742453.93</v>
      </c>
      <c r="G8" s="319">
        <f>G9+G10+G11+G12+G13+G14</f>
        <v>11071706.639999999</v>
      </c>
      <c r="H8" s="316"/>
    </row>
    <row r="9" spans="1:8" ht="42" thickBot="1" x14ac:dyDescent="0.35">
      <c r="A9" s="584"/>
      <c r="B9" s="545"/>
      <c r="C9" s="546"/>
      <c r="D9" s="317" t="s">
        <v>492</v>
      </c>
      <c r="E9" s="318" t="s">
        <v>493</v>
      </c>
      <c r="F9" s="319">
        <f t="shared" ref="F9:G11" si="0">F17+F59+F318+F374+F465+F528+F671+F732+F748+F1004</f>
        <v>708591.09</v>
      </c>
      <c r="G9" s="319">
        <f t="shared" si="0"/>
        <v>578935.12</v>
      </c>
      <c r="H9" s="316"/>
    </row>
    <row r="10" spans="1:8" ht="134.25" customHeight="1" thickBot="1" x14ac:dyDescent="0.35">
      <c r="A10" s="584"/>
      <c r="B10" s="545"/>
      <c r="C10" s="546"/>
      <c r="D10" s="317" t="s">
        <v>494</v>
      </c>
      <c r="E10" s="318" t="s">
        <v>491</v>
      </c>
      <c r="F10" s="319">
        <f t="shared" si="0"/>
        <v>12277317.719999999</v>
      </c>
      <c r="G10" s="319">
        <f t="shared" si="0"/>
        <v>10196699.790000001</v>
      </c>
      <c r="H10" s="316"/>
    </row>
    <row r="11" spans="1:8" ht="62.25" customHeight="1" thickBot="1" x14ac:dyDescent="0.35">
      <c r="A11" s="584"/>
      <c r="B11" s="545"/>
      <c r="C11" s="546"/>
      <c r="D11" s="317" t="s">
        <v>495</v>
      </c>
      <c r="E11" s="318" t="s">
        <v>496</v>
      </c>
      <c r="F11" s="319">
        <f t="shared" si="0"/>
        <v>168676.72999999998</v>
      </c>
      <c r="G11" s="319">
        <f t="shared" si="0"/>
        <v>117404.44999999998</v>
      </c>
      <c r="H11" s="316"/>
    </row>
    <row r="12" spans="1:8" ht="42" thickBot="1" x14ac:dyDescent="0.35">
      <c r="A12" s="584"/>
      <c r="B12" s="545"/>
      <c r="C12" s="546"/>
      <c r="D12" s="317" t="s">
        <v>497</v>
      </c>
      <c r="E12" s="318"/>
      <c r="F12" s="319">
        <f t="shared" ref="F12:G14" si="1">F20+F62+F321+F377+F468+F531+F674+F735+F759+F815+F962</f>
        <v>0</v>
      </c>
      <c r="G12" s="319">
        <f t="shared" si="1"/>
        <v>0</v>
      </c>
      <c r="H12" s="316"/>
    </row>
    <row r="13" spans="1:8" ht="42" thickBot="1" x14ac:dyDescent="0.35">
      <c r="A13" s="584"/>
      <c r="B13" s="545"/>
      <c r="C13" s="546"/>
      <c r="D13" s="317" t="s">
        <v>498</v>
      </c>
      <c r="E13" s="318"/>
      <c r="F13" s="319">
        <f t="shared" si="1"/>
        <v>0</v>
      </c>
      <c r="G13" s="319">
        <f t="shared" si="1"/>
        <v>0</v>
      </c>
      <c r="H13" s="316"/>
    </row>
    <row r="14" spans="1:8" ht="42" thickBot="1" x14ac:dyDescent="0.35">
      <c r="A14" s="584"/>
      <c r="B14" s="545"/>
      <c r="C14" s="546"/>
      <c r="D14" s="317" t="s">
        <v>499</v>
      </c>
      <c r="E14" s="318" t="s">
        <v>500</v>
      </c>
      <c r="F14" s="319">
        <f t="shared" si="1"/>
        <v>587868.39</v>
      </c>
      <c r="G14" s="319">
        <f t="shared" si="1"/>
        <v>178667.28</v>
      </c>
      <c r="H14" s="316"/>
    </row>
    <row r="15" spans="1:8" ht="105.75" customHeight="1" thickBot="1" x14ac:dyDescent="0.35">
      <c r="A15" s="585"/>
      <c r="B15" s="547"/>
      <c r="C15" s="548"/>
      <c r="D15" s="317" t="s">
        <v>501</v>
      </c>
      <c r="E15" s="318" t="s">
        <v>496</v>
      </c>
      <c r="F15" s="319">
        <f>F677+F738+F965+F542</f>
        <v>188791.01</v>
      </c>
      <c r="G15" s="319">
        <f>G677+G738+G965+G542</f>
        <v>178667.28</v>
      </c>
      <c r="H15" s="316"/>
    </row>
    <row r="16" spans="1:8" ht="24.75" customHeight="1" thickBot="1" x14ac:dyDescent="0.35">
      <c r="A16" s="540">
        <v>1</v>
      </c>
      <c r="B16" s="543" t="s">
        <v>713</v>
      </c>
      <c r="C16" s="544"/>
      <c r="D16" s="320" t="s">
        <v>406</v>
      </c>
      <c r="E16" s="321">
        <v>775</v>
      </c>
      <c r="F16" s="322">
        <f t="shared" ref="F16:G22" si="2">F23+F51</f>
        <v>0</v>
      </c>
      <c r="G16" s="322">
        <f t="shared" si="2"/>
        <v>0</v>
      </c>
      <c r="H16" s="316"/>
    </row>
    <row r="17" spans="1:9" ht="15" thickBot="1" x14ac:dyDescent="0.35">
      <c r="A17" s="541"/>
      <c r="B17" s="545"/>
      <c r="C17" s="546"/>
      <c r="D17" s="317" t="s">
        <v>492</v>
      </c>
      <c r="E17" s="321">
        <v>775</v>
      </c>
      <c r="F17" s="322">
        <f t="shared" si="2"/>
        <v>0</v>
      </c>
      <c r="G17" s="322">
        <f t="shared" si="2"/>
        <v>0</v>
      </c>
      <c r="H17" s="316"/>
    </row>
    <row r="18" spans="1:9" ht="15" thickBot="1" x14ac:dyDescent="0.35">
      <c r="A18" s="541"/>
      <c r="B18" s="545"/>
      <c r="C18" s="546"/>
      <c r="D18" s="320" t="s">
        <v>494</v>
      </c>
      <c r="E18" s="321">
        <v>775</v>
      </c>
      <c r="F18" s="322">
        <f t="shared" si="2"/>
        <v>0</v>
      </c>
      <c r="G18" s="322">
        <f t="shared" si="2"/>
        <v>0</v>
      </c>
      <c r="H18" s="316"/>
    </row>
    <row r="19" spans="1:9" ht="28.2" thickBot="1" x14ac:dyDescent="0.35">
      <c r="A19" s="541"/>
      <c r="B19" s="545"/>
      <c r="C19" s="546"/>
      <c r="D19" s="317" t="s">
        <v>495</v>
      </c>
      <c r="E19" s="321">
        <v>775</v>
      </c>
      <c r="F19" s="322">
        <f t="shared" si="2"/>
        <v>0</v>
      </c>
      <c r="G19" s="322">
        <f t="shared" si="2"/>
        <v>0</v>
      </c>
      <c r="H19" s="316"/>
    </row>
    <row r="20" spans="1:9" ht="42" thickBot="1" x14ac:dyDescent="0.35">
      <c r="A20" s="541"/>
      <c r="B20" s="545"/>
      <c r="C20" s="546"/>
      <c r="D20" s="320" t="s">
        <v>497</v>
      </c>
      <c r="E20" s="321">
        <v>775</v>
      </c>
      <c r="F20" s="322">
        <f t="shared" si="2"/>
        <v>0</v>
      </c>
      <c r="G20" s="322">
        <f t="shared" si="2"/>
        <v>0</v>
      </c>
      <c r="H20" s="316"/>
      <c r="I20" s="246"/>
    </row>
    <row r="21" spans="1:9" ht="42" thickBot="1" x14ac:dyDescent="0.35">
      <c r="A21" s="541"/>
      <c r="B21" s="545"/>
      <c r="C21" s="546"/>
      <c r="D21" s="320" t="s">
        <v>498</v>
      </c>
      <c r="E21" s="321">
        <v>775</v>
      </c>
      <c r="F21" s="322">
        <f t="shared" si="2"/>
        <v>0</v>
      </c>
      <c r="G21" s="322">
        <f t="shared" si="2"/>
        <v>0</v>
      </c>
      <c r="H21" s="316"/>
    </row>
    <row r="22" spans="1:9" ht="28.2" thickBot="1" x14ac:dyDescent="0.35">
      <c r="A22" s="542"/>
      <c r="B22" s="547"/>
      <c r="C22" s="548"/>
      <c r="D22" s="320" t="s">
        <v>499</v>
      </c>
      <c r="E22" s="321">
        <v>775</v>
      </c>
      <c r="F22" s="322">
        <f t="shared" si="2"/>
        <v>0</v>
      </c>
      <c r="G22" s="322">
        <f t="shared" si="2"/>
        <v>0</v>
      </c>
      <c r="H22" s="316"/>
    </row>
    <row r="23" spans="1:9" ht="15.75" customHeight="1" thickBot="1" x14ac:dyDescent="0.35">
      <c r="A23" s="540" t="s">
        <v>5</v>
      </c>
      <c r="B23" s="543" t="s">
        <v>609</v>
      </c>
      <c r="C23" s="544"/>
      <c r="D23" s="320" t="s">
        <v>406</v>
      </c>
      <c r="E23" s="321"/>
      <c r="F23" s="322">
        <f>F24+F25+F26+F27+F28+F29</f>
        <v>0</v>
      </c>
      <c r="G23" s="322">
        <f>G24+G25+G26+G27+G28+G29</f>
        <v>0</v>
      </c>
      <c r="H23" s="316"/>
    </row>
    <row r="24" spans="1:9" ht="15" thickBot="1" x14ac:dyDescent="0.35">
      <c r="A24" s="541"/>
      <c r="B24" s="545"/>
      <c r="C24" s="546"/>
      <c r="D24" s="317" t="s">
        <v>492</v>
      </c>
      <c r="E24" s="321"/>
      <c r="F24" s="322">
        <f t="shared" ref="F24:G29" si="3">F31+F38</f>
        <v>0</v>
      </c>
      <c r="G24" s="322">
        <f t="shared" si="3"/>
        <v>0</v>
      </c>
      <c r="H24" s="316"/>
    </row>
    <row r="25" spans="1:9" ht="15" thickBot="1" x14ac:dyDescent="0.35">
      <c r="A25" s="541"/>
      <c r="B25" s="545"/>
      <c r="C25" s="546"/>
      <c r="D25" s="320" t="s">
        <v>494</v>
      </c>
      <c r="E25" s="321">
        <v>775</v>
      </c>
      <c r="F25" s="322">
        <f t="shared" si="3"/>
        <v>0</v>
      </c>
      <c r="G25" s="322">
        <f t="shared" si="3"/>
        <v>0</v>
      </c>
      <c r="H25" s="316"/>
    </row>
    <row r="26" spans="1:9" ht="28.2" thickBot="1" x14ac:dyDescent="0.35">
      <c r="A26" s="541"/>
      <c r="B26" s="545"/>
      <c r="C26" s="546"/>
      <c r="D26" s="317" t="s">
        <v>495</v>
      </c>
      <c r="E26" s="321"/>
      <c r="F26" s="322">
        <f t="shared" si="3"/>
        <v>0</v>
      </c>
      <c r="G26" s="322">
        <f t="shared" si="3"/>
        <v>0</v>
      </c>
      <c r="H26" s="316"/>
    </row>
    <row r="27" spans="1:9" ht="42" thickBot="1" x14ac:dyDescent="0.35">
      <c r="A27" s="541"/>
      <c r="B27" s="545"/>
      <c r="C27" s="546"/>
      <c r="D27" s="320" t="s">
        <v>497</v>
      </c>
      <c r="E27" s="321"/>
      <c r="F27" s="322">
        <f t="shared" si="3"/>
        <v>0</v>
      </c>
      <c r="G27" s="322">
        <f t="shared" si="3"/>
        <v>0</v>
      </c>
      <c r="H27" s="316"/>
    </row>
    <row r="28" spans="1:9" ht="42" thickBot="1" x14ac:dyDescent="0.35">
      <c r="A28" s="541"/>
      <c r="B28" s="545"/>
      <c r="C28" s="546"/>
      <c r="D28" s="320" t="s">
        <v>498</v>
      </c>
      <c r="E28" s="321"/>
      <c r="F28" s="322">
        <f t="shared" si="3"/>
        <v>0</v>
      </c>
      <c r="G28" s="322">
        <f t="shared" si="3"/>
        <v>0</v>
      </c>
      <c r="H28" s="316"/>
    </row>
    <row r="29" spans="1:9" ht="28.2" thickBot="1" x14ac:dyDescent="0.35">
      <c r="A29" s="542"/>
      <c r="B29" s="547"/>
      <c r="C29" s="548"/>
      <c r="D29" s="320" t="s">
        <v>499</v>
      </c>
      <c r="E29" s="321">
        <v>775</v>
      </c>
      <c r="F29" s="322">
        <f t="shared" si="3"/>
        <v>0</v>
      </c>
      <c r="G29" s="322">
        <f t="shared" si="3"/>
        <v>0</v>
      </c>
      <c r="H29" s="316"/>
    </row>
    <row r="30" spans="1:9" ht="15.75" customHeight="1" thickBot="1" x14ac:dyDescent="0.35">
      <c r="A30" s="540" t="s">
        <v>138</v>
      </c>
      <c r="B30" s="543" t="s">
        <v>610</v>
      </c>
      <c r="C30" s="544"/>
      <c r="D30" s="320" t="s">
        <v>406</v>
      </c>
      <c r="E30" s="321">
        <v>775</v>
      </c>
      <c r="F30" s="322">
        <f>F31+F32+F33+F34+F35+F36</f>
        <v>0</v>
      </c>
      <c r="G30" s="322">
        <v>0</v>
      </c>
      <c r="H30" s="316"/>
    </row>
    <row r="31" spans="1:9" ht="15" thickBot="1" x14ac:dyDescent="0.35">
      <c r="A31" s="541"/>
      <c r="B31" s="545"/>
      <c r="C31" s="546"/>
      <c r="D31" s="317" t="s">
        <v>492</v>
      </c>
      <c r="E31" s="321"/>
      <c r="F31" s="322">
        <v>0</v>
      </c>
      <c r="G31" s="322">
        <v>0</v>
      </c>
      <c r="H31" s="316"/>
    </row>
    <row r="32" spans="1:9" ht="15" thickBot="1" x14ac:dyDescent="0.35">
      <c r="A32" s="541"/>
      <c r="B32" s="545"/>
      <c r="C32" s="546"/>
      <c r="D32" s="320" t="s">
        <v>494</v>
      </c>
      <c r="E32" s="321">
        <v>775</v>
      </c>
      <c r="F32" s="322">
        <v>0</v>
      </c>
      <c r="G32" s="322">
        <v>0</v>
      </c>
      <c r="H32" s="316"/>
    </row>
    <row r="33" spans="1:8" ht="28.2" thickBot="1" x14ac:dyDescent="0.35">
      <c r="A33" s="541"/>
      <c r="B33" s="545"/>
      <c r="C33" s="546"/>
      <c r="D33" s="317" t="s">
        <v>495</v>
      </c>
      <c r="E33" s="321"/>
      <c r="F33" s="322">
        <v>0</v>
      </c>
      <c r="G33" s="322">
        <v>0</v>
      </c>
      <c r="H33" s="316"/>
    </row>
    <row r="34" spans="1:8" ht="42" thickBot="1" x14ac:dyDescent="0.35">
      <c r="A34" s="541"/>
      <c r="B34" s="545"/>
      <c r="C34" s="546"/>
      <c r="D34" s="320" t="s">
        <v>497</v>
      </c>
      <c r="E34" s="321"/>
      <c r="F34" s="322">
        <v>0</v>
      </c>
      <c r="G34" s="322">
        <v>0</v>
      </c>
      <c r="H34" s="316"/>
    </row>
    <row r="35" spans="1:8" ht="42" thickBot="1" x14ac:dyDescent="0.35">
      <c r="A35" s="541"/>
      <c r="B35" s="545"/>
      <c r="C35" s="546"/>
      <c r="D35" s="320" t="s">
        <v>498</v>
      </c>
      <c r="E35" s="321"/>
      <c r="F35" s="322">
        <v>0</v>
      </c>
      <c r="G35" s="322">
        <v>0</v>
      </c>
      <c r="H35" s="316"/>
    </row>
    <row r="36" spans="1:8" ht="28.5" customHeight="1" thickBot="1" x14ac:dyDescent="0.35">
      <c r="A36" s="542"/>
      <c r="B36" s="547"/>
      <c r="C36" s="548"/>
      <c r="D36" s="320" t="s">
        <v>499</v>
      </c>
      <c r="E36" s="321">
        <v>775</v>
      </c>
      <c r="F36" s="322">
        <v>0</v>
      </c>
      <c r="G36" s="322">
        <v>0</v>
      </c>
      <c r="H36" s="316"/>
    </row>
    <row r="37" spans="1:8" ht="23.25" customHeight="1" thickBot="1" x14ac:dyDescent="0.35">
      <c r="A37" s="540" t="s">
        <v>140</v>
      </c>
      <c r="B37" s="551" t="s">
        <v>141</v>
      </c>
      <c r="C37" s="578"/>
      <c r="D37" s="320" t="s">
        <v>406</v>
      </c>
      <c r="E37" s="321">
        <v>775</v>
      </c>
      <c r="F37" s="322">
        <f>F38+F39+F40+F41+F42+F43</f>
        <v>0</v>
      </c>
      <c r="G37" s="322">
        <f>G38+G39+G40+G41+G42+G43</f>
        <v>0</v>
      </c>
      <c r="H37" s="316"/>
    </row>
    <row r="38" spans="1:8" ht="23.25" customHeight="1" thickBot="1" x14ac:dyDescent="0.35">
      <c r="A38" s="541"/>
      <c r="B38" s="553"/>
      <c r="C38" s="579"/>
      <c r="D38" s="317" t="s">
        <v>492</v>
      </c>
      <c r="E38" s="321"/>
      <c r="F38" s="322">
        <f t="shared" ref="F38:G43" si="4">F45</f>
        <v>0</v>
      </c>
      <c r="G38" s="322">
        <f>G45</f>
        <v>0</v>
      </c>
      <c r="H38" s="316"/>
    </row>
    <row r="39" spans="1:8" ht="23.25" customHeight="1" thickBot="1" x14ac:dyDescent="0.35">
      <c r="A39" s="541"/>
      <c r="B39" s="553"/>
      <c r="C39" s="579"/>
      <c r="D39" s="320" t="s">
        <v>494</v>
      </c>
      <c r="E39" s="321">
        <v>775</v>
      </c>
      <c r="F39" s="322">
        <f>F46</f>
        <v>0</v>
      </c>
      <c r="G39" s="322">
        <f>G46</f>
        <v>0</v>
      </c>
      <c r="H39" s="316"/>
    </row>
    <row r="40" spans="1:8" ht="31.5" customHeight="1" thickBot="1" x14ac:dyDescent="0.35">
      <c r="A40" s="541"/>
      <c r="B40" s="553"/>
      <c r="C40" s="579"/>
      <c r="D40" s="317" t="s">
        <v>495</v>
      </c>
      <c r="E40" s="321"/>
      <c r="F40" s="322">
        <f t="shared" si="4"/>
        <v>0</v>
      </c>
      <c r="G40" s="322">
        <f t="shared" si="4"/>
        <v>0</v>
      </c>
      <c r="H40" s="316"/>
    </row>
    <row r="41" spans="1:8" ht="43.5" customHeight="1" thickBot="1" x14ac:dyDescent="0.35">
      <c r="A41" s="541"/>
      <c r="B41" s="553"/>
      <c r="C41" s="579"/>
      <c r="D41" s="320" t="s">
        <v>497</v>
      </c>
      <c r="E41" s="321"/>
      <c r="F41" s="322">
        <f t="shared" si="4"/>
        <v>0</v>
      </c>
      <c r="G41" s="322">
        <f t="shared" si="4"/>
        <v>0</v>
      </c>
      <c r="H41" s="316"/>
    </row>
    <row r="42" spans="1:8" ht="48" customHeight="1" thickBot="1" x14ac:dyDescent="0.35">
      <c r="A42" s="541"/>
      <c r="B42" s="553"/>
      <c r="C42" s="579"/>
      <c r="D42" s="320" t="s">
        <v>498</v>
      </c>
      <c r="E42" s="321"/>
      <c r="F42" s="322">
        <f t="shared" si="4"/>
        <v>0</v>
      </c>
      <c r="G42" s="322">
        <f t="shared" si="4"/>
        <v>0</v>
      </c>
      <c r="H42" s="316"/>
    </row>
    <row r="43" spans="1:8" ht="34.5" customHeight="1" thickBot="1" x14ac:dyDescent="0.35">
      <c r="A43" s="542"/>
      <c r="B43" s="556"/>
      <c r="C43" s="580"/>
      <c r="D43" s="320" t="s">
        <v>499</v>
      </c>
      <c r="E43" s="321"/>
      <c r="F43" s="322">
        <f t="shared" si="4"/>
        <v>0</v>
      </c>
      <c r="G43" s="322">
        <f t="shared" si="4"/>
        <v>0</v>
      </c>
      <c r="H43" s="316"/>
    </row>
    <row r="44" spans="1:8" ht="34.5" customHeight="1" thickBot="1" x14ac:dyDescent="0.35">
      <c r="A44" s="540" t="s">
        <v>502</v>
      </c>
      <c r="B44" s="551" t="s">
        <v>143</v>
      </c>
      <c r="C44" s="552"/>
      <c r="D44" s="320" t="s">
        <v>406</v>
      </c>
      <c r="E44" s="321">
        <v>775</v>
      </c>
      <c r="F44" s="322">
        <f>F45+F46+F47+F48+F49+F50</f>
        <v>0</v>
      </c>
      <c r="G44" s="322">
        <f>G45+G46+G47+G48+G49+G50</f>
        <v>0</v>
      </c>
      <c r="H44" s="316"/>
    </row>
    <row r="45" spans="1:8" ht="34.5" customHeight="1" thickBot="1" x14ac:dyDescent="0.35">
      <c r="A45" s="541"/>
      <c r="B45" s="553"/>
      <c r="C45" s="554"/>
      <c r="D45" s="317" t="s">
        <v>492</v>
      </c>
      <c r="E45" s="321"/>
      <c r="F45" s="322">
        <v>0</v>
      </c>
      <c r="G45" s="322">
        <v>0</v>
      </c>
      <c r="H45" s="316"/>
    </row>
    <row r="46" spans="1:8" ht="34.5" customHeight="1" thickBot="1" x14ac:dyDescent="0.35">
      <c r="A46" s="541"/>
      <c r="B46" s="553"/>
      <c r="C46" s="554"/>
      <c r="D46" s="320" t="s">
        <v>494</v>
      </c>
      <c r="E46" s="321">
        <v>775</v>
      </c>
      <c r="F46" s="322">
        <v>0</v>
      </c>
      <c r="G46" s="322">
        <v>0</v>
      </c>
      <c r="H46" s="316"/>
    </row>
    <row r="47" spans="1:8" ht="34.5" customHeight="1" thickBot="1" x14ac:dyDescent="0.35">
      <c r="A47" s="541"/>
      <c r="B47" s="553"/>
      <c r="C47" s="554"/>
      <c r="D47" s="317" t="s">
        <v>495</v>
      </c>
      <c r="E47" s="321"/>
      <c r="F47" s="322">
        <v>0</v>
      </c>
      <c r="G47" s="322">
        <v>0</v>
      </c>
      <c r="H47" s="316"/>
    </row>
    <row r="48" spans="1:8" ht="44.25" customHeight="1" thickBot="1" x14ac:dyDescent="0.35">
      <c r="A48" s="541"/>
      <c r="B48" s="553"/>
      <c r="C48" s="554"/>
      <c r="D48" s="320" t="s">
        <v>497</v>
      </c>
      <c r="E48" s="321"/>
      <c r="F48" s="322">
        <v>0</v>
      </c>
      <c r="G48" s="322">
        <v>0</v>
      </c>
      <c r="H48" s="316"/>
    </row>
    <row r="49" spans="1:11" ht="44.25" customHeight="1" thickBot="1" x14ac:dyDescent="0.35">
      <c r="A49" s="541"/>
      <c r="B49" s="553"/>
      <c r="C49" s="554"/>
      <c r="D49" s="320" t="s">
        <v>498</v>
      </c>
      <c r="E49" s="321"/>
      <c r="F49" s="322">
        <v>0</v>
      </c>
      <c r="G49" s="322">
        <v>0</v>
      </c>
      <c r="H49" s="316"/>
    </row>
    <row r="50" spans="1:11" ht="34.5" customHeight="1" thickBot="1" x14ac:dyDescent="0.35">
      <c r="A50" s="542"/>
      <c r="B50" s="556"/>
      <c r="C50" s="557"/>
      <c r="D50" s="320" t="s">
        <v>499</v>
      </c>
      <c r="E50" s="321"/>
      <c r="F50" s="322">
        <v>0</v>
      </c>
      <c r="G50" s="322">
        <v>0</v>
      </c>
      <c r="H50" s="316"/>
    </row>
    <row r="51" spans="1:11" ht="15.75" customHeight="1" thickBot="1" x14ac:dyDescent="0.35">
      <c r="A51" s="540" t="s">
        <v>7</v>
      </c>
      <c r="B51" s="543" t="s">
        <v>612</v>
      </c>
      <c r="C51" s="544"/>
      <c r="D51" s="320" t="s">
        <v>406</v>
      </c>
      <c r="E51" s="321">
        <v>779.77499999999998</v>
      </c>
      <c r="F51" s="322">
        <f>F52+F53+F54+F55+F56+F57</f>
        <v>0</v>
      </c>
      <c r="G51" s="322">
        <f>G52+G53+G54+G55+G56+G57</f>
        <v>0</v>
      </c>
      <c r="H51" s="316"/>
    </row>
    <row r="52" spans="1:11" ht="15" thickBot="1" x14ac:dyDescent="0.35">
      <c r="A52" s="541"/>
      <c r="B52" s="545"/>
      <c r="C52" s="546"/>
      <c r="D52" s="317" t="s">
        <v>492</v>
      </c>
      <c r="E52" s="321">
        <v>775</v>
      </c>
      <c r="F52" s="322">
        <v>0</v>
      </c>
      <c r="G52" s="322">
        <v>0</v>
      </c>
      <c r="H52" s="316"/>
    </row>
    <row r="53" spans="1:11" ht="15" thickBot="1" x14ac:dyDescent="0.35">
      <c r="A53" s="541"/>
      <c r="B53" s="545"/>
      <c r="C53" s="546"/>
      <c r="D53" s="320" t="s">
        <v>494</v>
      </c>
      <c r="E53" s="321">
        <v>779.77499999999998</v>
      </c>
      <c r="F53" s="322">
        <v>0</v>
      </c>
      <c r="G53" s="322">
        <v>0</v>
      </c>
      <c r="H53" s="316"/>
    </row>
    <row r="54" spans="1:11" ht="28.2" thickBot="1" x14ac:dyDescent="0.35">
      <c r="A54" s="541"/>
      <c r="B54" s="545"/>
      <c r="C54" s="546"/>
      <c r="D54" s="317" t="s">
        <v>495</v>
      </c>
      <c r="E54" s="321">
        <v>775</v>
      </c>
      <c r="F54" s="322">
        <v>0</v>
      </c>
      <c r="G54" s="322">
        <v>0</v>
      </c>
      <c r="H54" s="316"/>
      <c r="K54" s="586"/>
    </row>
    <row r="55" spans="1:11" ht="42" thickBot="1" x14ac:dyDescent="0.35">
      <c r="A55" s="541"/>
      <c r="B55" s="545"/>
      <c r="C55" s="546"/>
      <c r="D55" s="320" t="s">
        <v>497</v>
      </c>
      <c r="E55" s="321"/>
      <c r="F55" s="322">
        <v>0</v>
      </c>
      <c r="G55" s="322">
        <v>0</v>
      </c>
      <c r="H55" s="316"/>
      <c r="K55" s="586"/>
    </row>
    <row r="56" spans="1:11" ht="42" thickBot="1" x14ac:dyDescent="0.35">
      <c r="A56" s="541"/>
      <c r="B56" s="545"/>
      <c r="C56" s="546"/>
      <c r="D56" s="320" t="s">
        <v>498</v>
      </c>
      <c r="E56" s="321"/>
      <c r="F56" s="322">
        <v>0</v>
      </c>
      <c r="G56" s="322">
        <v>0</v>
      </c>
      <c r="H56" s="316"/>
    </row>
    <row r="57" spans="1:11" ht="28.2" thickBot="1" x14ac:dyDescent="0.35">
      <c r="A57" s="542"/>
      <c r="B57" s="547"/>
      <c r="C57" s="548"/>
      <c r="D57" s="320" t="s">
        <v>499</v>
      </c>
      <c r="E57" s="321">
        <v>775</v>
      </c>
      <c r="F57" s="322">
        <v>0</v>
      </c>
      <c r="G57" s="322">
        <v>0</v>
      </c>
      <c r="H57" s="316"/>
    </row>
    <row r="58" spans="1:11" ht="15.75" customHeight="1" thickBot="1" x14ac:dyDescent="0.35">
      <c r="A58" s="540">
        <v>2</v>
      </c>
      <c r="B58" s="543" t="s">
        <v>613</v>
      </c>
      <c r="C58" s="544"/>
      <c r="D58" s="320" t="s">
        <v>406</v>
      </c>
      <c r="E58" s="321">
        <v>779.77499999999998</v>
      </c>
      <c r="F58" s="322">
        <f>F59+F60+F61+F62+F63+F64</f>
        <v>174212.45</v>
      </c>
      <c r="G58" s="323">
        <f>G59+G60+G61+G62+G63+G64</f>
        <v>161254.45000000001</v>
      </c>
      <c r="H58" s="316"/>
    </row>
    <row r="59" spans="1:11" ht="15" thickBot="1" x14ac:dyDescent="0.35">
      <c r="A59" s="541"/>
      <c r="B59" s="545"/>
      <c r="C59" s="546"/>
      <c r="D59" s="317" t="s">
        <v>492</v>
      </c>
      <c r="E59" s="321">
        <v>775</v>
      </c>
      <c r="F59" s="322">
        <f t="shared" ref="F59:G64" si="5">F66+F129+F199+F213+F255+F297</f>
        <v>0</v>
      </c>
      <c r="G59" s="322">
        <f t="shared" si="5"/>
        <v>0</v>
      </c>
      <c r="H59" s="316"/>
    </row>
    <row r="60" spans="1:11" ht="42" thickBot="1" x14ac:dyDescent="0.35">
      <c r="A60" s="541"/>
      <c r="B60" s="545"/>
      <c r="C60" s="546"/>
      <c r="D60" s="320" t="s">
        <v>494</v>
      </c>
      <c r="E60" s="321" t="s">
        <v>714</v>
      </c>
      <c r="F60" s="322">
        <f t="shared" si="5"/>
        <v>167962.45</v>
      </c>
      <c r="G60" s="322">
        <f t="shared" si="5"/>
        <v>155458.05000000002</v>
      </c>
      <c r="H60" s="316"/>
    </row>
    <row r="61" spans="1:11" ht="28.2" thickBot="1" x14ac:dyDescent="0.35">
      <c r="A61" s="541"/>
      <c r="B61" s="545"/>
      <c r="C61" s="546"/>
      <c r="D61" s="317" t="s">
        <v>495</v>
      </c>
      <c r="E61" s="321">
        <v>775</v>
      </c>
      <c r="F61" s="322">
        <f t="shared" si="5"/>
        <v>6250</v>
      </c>
      <c r="G61" s="322">
        <f t="shared" si="5"/>
        <v>5796.4</v>
      </c>
      <c r="H61" s="316"/>
    </row>
    <row r="62" spans="1:11" ht="42" thickBot="1" x14ac:dyDescent="0.35">
      <c r="A62" s="541"/>
      <c r="B62" s="545"/>
      <c r="C62" s="546"/>
      <c r="D62" s="320" t="s">
        <v>497</v>
      </c>
      <c r="E62" s="321"/>
      <c r="F62" s="322">
        <f t="shared" si="5"/>
        <v>0</v>
      </c>
      <c r="G62" s="322">
        <f t="shared" si="5"/>
        <v>0</v>
      </c>
      <c r="H62" s="316"/>
    </row>
    <row r="63" spans="1:11" ht="42" thickBot="1" x14ac:dyDescent="0.35">
      <c r="A63" s="541"/>
      <c r="B63" s="545"/>
      <c r="C63" s="546"/>
      <c r="D63" s="320" t="s">
        <v>498</v>
      </c>
      <c r="E63" s="321"/>
      <c r="F63" s="322">
        <f t="shared" si="5"/>
        <v>0</v>
      </c>
      <c r="G63" s="322">
        <f t="shared" si="5"/>
        <v>0</v>
      </c>
      <c r="H63" s="316"/>
    </row>
    <row r="64" spans="1:11" ht="28.2" thickBot="1" x14ac:dyDescent="0.35">
      <c r="A64" s="542"/>
      <c r="B64" s="547"/>
      <c r="C64" s="548"/>
      <c r="D64" s="320" t="s">
        <v>499</v>
      </c>
      <c r="E64" s="321">
        <v>775</v>
      </c>
      <c r="F64" s="322">
        <f t="shared" si="5"/>
        <v>0</v>
      </c>
      <c r="G64" s="322">
        <f t="shared" si="5"/>
        <v>0</v>
      </c>
      <c r="H64" s="316"/>
    </row>
    <row r="65" spans="1:8" ht="15.75" customHeight="1" thickBot="1" x14ac:dyDescent="0.35">
      <c r="A65" s="540" t="s">
        <v>145</v>
      </c>
      <c r="B65" s="543" t="s">
        <v>614</v>
      </c>
      <c r="C65" s="544"/>
      <c r="D65" s="320" t="s">
        <v>406</v>
      </c>
      <c r="E65" s="321">
        <v>775</v>
      </c>
      <c r="F65" s="322">
        <f t="shared" ref="F65:G67" si="6">F72+F79+F86+F93+F100+F107+F114+F121</f>
        <v>37962.449999999997</v>
      </c>
      <c r="G65" s="322">
        <f t="shared" si="6"/>
        <v>27962.45</v>
      </c>
      <c r="H65" s="316"/>
    </row>
    <row r="66" spans="1:8" ht="15" thickBot="1" x14ac:dyDescent="0.35">
      <c r="A66" s="541"/>
      <c r="B66" s="545"/>
      <c r="C66" s="546"/>
      <c r="D66" s="317" t="s">
        <v>492</v>
      </c>
      <c r="E66" s="321"/>
      <c r="F66" s="322">
        <f t="shared" si="6"/>
        <v>0</v>
      </c>
      <c r="G66" s="322">
        <f t="shared" si="6"/>
        <v>0</v>
      </c>
      <c r="H66" s="316"/>
    </row>
    <row r="67" spans="1:8" ht="15" thickBot="1" x14ac:dyDescent="0.35">
      <c r="A67" s="541"/>
      <c r="B67" s="545"/>
      <c r="C67" s="546"/>
      <c r="D67" s="320" t="s">
        <v>494</v>
      </c>
      <c r="E67" s="321">
        <v>775</v>
      </c>
      <c r="F67" s="322">
        <f t="shared" si="6"/>
        <v>37962.449999999997</v>
      </c>
      <c r="G67" s="322">
        <f t="shared" si="6"/>
        <v>27962.45</v>
      </c>
      <c r="H67" s="316"/>
    </row>
    <row r="68" spans="1:8" ht="28.2" thickBot="1" x14ac:dyDescent="0.35">
      <c r="A68" s="541"/>
      <c r="B68" s="545"/>
      <c r="C68" s="546"/>
      <c r="D68" s="317" t="s">
        <v>495</v>
      </c>
      <c r="E68" s="321">
        <v>775</v>
      </c>
      <c r="F68" s="322">
        <f>F75+F82+F89+F96</f>
        <v>0</v>
      </c>
      <c r="G68" s="322">
        <f>G75+G82+G89+G96</f>
        <v>0</v>
      </c>
      <c r="H68" s="316"/>
    </row>
    <row r="69" spans="1:8" ht="42" thickBot="1" x14ac:dyDescent="0.35">
      <c r="A69" s="541"/>
      <c r="B69" s="545"/>
      <c r="C69" s="546"/>
      <c r="D69" s="320" t="s">
        <v>497</v>
      </c>
      <c r="E69" s="321"/>
      <c r="F69" s="322">
        <f>F76+F83+F90+F97</f>
        <v>0</v>
      </c>
      <c r="G69" s="322">
        <f>G76+G83+G90+G97</f>
        <v>0</v>
      </c>
      <c r="H69" s="316"/>
    </row>
    <row r="70" spans="1:8" ht="42" thickBot="1" x14ac:dyDescent="0.35">
      <c r="A70" s="541"/>
      <c r="B70" s="545"/>
      <c r="C70" s="546"/>
      <c r="D70" s="320" t="s">
        <v>498</v>
      </c>
      <c r="E70" s="321"/>
      <c r="F70" s="322">
        <f>G77+G84+G91+G98</f>
        <v>0</v>
      </c>
      <c r="G70" s="322">
        <f>H77+H84+H91+H98</f>
        <v>0</v>
      </c>
      <c r="H70" s="316"/>
    </row>
    <row r="71" spans="1:8" ht="28.2" thickBot="1" x14ac:dyDescent="0.35">
      <c r="A71" s="542"/>
      <c r="B71" s="547"/>
      <c r="C71" s="548"/>
      <c r="D71" s="320" t="s">
        <v>499</v>
      </c>
      <c r="E71" s="321"/>
      <c r="F71" s="322">
        <f>F78+F85+F92+F99</f>
        <v>0</v>
      </c>
      <c r="G71" s="322">
        <f>G78+G85+G92+G99</f>
        <v>0</v>
      </c>
      <c r="H71" s="316"/>
    </row>
    <row r="72" spans="1:8" ht="15.75" customHeight="1" thickBot="1" x14ac:dyDescent="0.35">
      <c r="A72" s="540" t="s">
        <v>148</v>
      </c>
      <c r="B72" s="543" t="s">
        <v>149</v>
      </c>
      <c r="C72" s="544"/>
      <c r="D72" s="320" t="s">
        <v>406</v>
      </c>
      <c r="E72" s="321">
        <v>775</v>
      </c>
      <c r="F72" s="322">
        <f>F73+F74+F75+F76+F77+F78</f>
        <v>0</v>
      </c>
      <c r="G72" s="322">
        <f>G73+G74+G75+G76+G77+G78</f>
        <v>0</v>
      </c>
      <c r="H72" s="316"/>
    </row>
    <row r="73" spans="1:8" ht="15" thickBot="1" x14ac:dyDescent="0.35">
      <c r="A73" s="541"/>
      <c r="B73" s="545"/>
      <c r="C73" s="546"/>
      <c r="D73" s="317" t="s">
        <v>492</v>
      </c>
      <c r="E73" s="321"/>
      <c r="F73" s="322">
        <v>0</v>
      </c>
      <c r="G73" s="322">
        <v>0</v>
      </c>
      <c r="H73" s="316"/>
    </row>
    <row r="74" spans="1:8" ht="15" thickBot="1" x14ac:dyDescent="0.35">
      <c r="A74" s="541"/>
      <c r="B74" s="545"/>
      <c r="C74" s="546"/>
      <c r="D74" s="320" t="s">
        <v>494</v>
      </c>
      <c r="E74" s="321">
        <v>775</v>
      </c>
      <c r="F74" s="322">
        <v>0</v>
      </c>
      <c r="G74" s="322">
        <v>0</v>
      </c>
      <c r="H74" s="316"/>
    </row>
    <row r="75" spans="1:8" ht="28.2" thickBot="1" x14ac:dyDescent="0.35">
      <c r="A75" s="541"/>
      <c r="B75" s="545"/>
      <c r="C75" s="546"/>
      <c r="D75" s="317" t="s">
        <v>495</v>
      </c>
      <c r="E75" s="321">
        <v>775</v>
      </c>
      <c r="F75" s="322">
        <v>0</v>
      </c>
      <c r="G75" s="322">
        <v>0</v>
      </c>
      <c r="H75" s="316"/>
    </row>
    <row r="76" spans="1:8" ht="42" thickBot="1" x14ac:dyDescent="0.35">
      <c r="A76" s="541"/>
      <c r="B76" s="545"/>
      <c r="C76" s="546"/>
      <c r="D76" s="320" t="s">
        <v>497</v>
      </c>
      <c r="E76" s="321"/>
      <c r="F76" s="322">
        <v>0</v>
      </c>
      <c r="G76" s="322">
        <v>0</v>
      </c>
      <c r="H76" s="316"/>
    </row>
    <row r="77" spans="1:8" ht="42" thickBot="1" x14ac:dyDescent="0.35">
      <c r="A77" s="541"/>
      <c r="B77" s="545"/>
      <c r="C77" s="546"/>
      <c r="D77" s="320" t="s">
        <v>498</v>
      </c>
      <c r="E77" s="321"/>
      <c r="F77" s="322">
        <v>0</v>
      </c>
      <c r="G77" s="322">
        <v>0</v>
      </c>
      <c r="H77" s="316"/>
    </row>
    <row r="78" spans="1:8" ht="28.2" thickBot="1" x14ac:dyDescent="0.35">
      <c r="A78" s="542"/>
      <c r="B78" s="547"/>
      <c r="C78" s="548"/>
      <c r="D78" s="320" t="s">
        <v>499</v>
      </c>
      <c r="E78" s="321"/>
      <c r="F78" s="322">
        <v>0</v>
      </c>
      <c r="G78" s="322">
        <v>0</v>
      </c>
      <c r="H78" s="316"/>
    </row>
    <row r="79" spans="1:8" ht="15.75" customHeight="1" thickBot="1" x14ac:dyDescent="0.35">
      <c r="A79" s="540" t="s">
        <v>150</v>
      </c>
      <c r="B79" s="543" t="s">
        <v>151</v>
      </c>
      <c r="C79" s="544"/>
      <c r="D79" s="320" t="s">
        <v>406</v>
      </c>
      <c r="E79" s="321">
        <v>775</v>
      </c>
      <c r="F79" s="322">
        <f>F80+F81+F82+F83+F84+F85</f>
        <v>0</v>
      </c>
      <c r="G79" s="322">
        <f>G80+G81+G82+G83+G84+G85</f>
        <v>0</v>
      </c>
      <c r="H79" s="316"/>
    </row>
    <row r="80" spans="1:8" ht="15" thickBot="1" x14ac:dyDescent="0.35">
      <c r="A80" s="541"/>
      <c r="B80" s="545"/>
      <c r="C80" s="546"/>
      <c r="D80" s="317" t="s">
        <v>492</v>
      </c>
      <c r="E80" s="321"/>
      <c r="F80" s="322">
        <v>0</v>
      </c>
      <c r="G80" s="322">
        <v>0</v>
      </c>
      <c r="H80" s="316"/>
    </row>
    <row r="81" spans="1:8" ht="15" thickBot="1" x14ac:dyDescent="0.35">
      <c r="A81" s="541"/>
      <c r="B81" s="545"/>
      <c r="C81" s="546"/>
      <c r="D81" s="320" t="s">
        <v>494</v>
      </c>
      <c r="E81" s="321"/>
      <c r="F81" s="322">
        <v>0</v>
      </c>
      <c r="G81" s="322">
        <v>0</v>
      </c>
      <c r="H81" s="316"/>
    </row>
    <row r="82" spans="1:8" ht="28.2" thickBot="1" x14ac:dyDescent="0.35">
      <c r="A82" s="541"/>
      <c r="B82" s="545"/>
      <c r="C82" s="546"/>
      <c r="D82" s="317" t="s">
        <v>495</v>
      </c>
      <c r="E82" s="321"/>
      <c r="F82" s="322">
        <v>0</v>
      </c>
      <c r="G82" s="322">
        <v>0</v>
      </c>
      <c r="H82" s="316"/>
    </row>
    <row r="83" spans="1:8" ht="42" thickBot="1" x14ac:dyDescent="0.35">
      <c r="A83" s="541"/>
      <c r="B83" s="545"/>
      <c r="C83" s="546"/>
      <c r="D83" s="320" t="s">
        <v>497</v>
      </c>
      <c r="E83" s="321"/>
      <c r="F83" s="322">
        <v>0</v>
      </c>
      <c r="G83" s="322">
        <v>0</v>
      </c>
      <c r="H83" s="316"/>
    </row>
    <row r="84" spans="1:8" ht="42" thickBot="1" x14ac:dyDescent="0.35">
      <c r="A84" s="541"/>
      <c r="B84" s="545"/>
      <c r="C84" s="546"/>
      <c r="D84" s="320" t="s">
        <v>498</v>
      </c>
      <c r="E84" s="321"/>
      <c r="F84" s="322">
        <v>0</v>
      </c>
      <c r="G84" s="322">
        <v>0</v>
      </c>
      <c r="H84" s="316"/>
    </row>
    <row r="85" spans="1:8" ht="28.2" thickBot="1" x14ac:dyDescent="0.35">
      <c r="A85" s="542"/>
      <c r="B85" s="547"/>
      <c r="C85" s="548"/>
      <c r="D85" s="320" t="s">
        <v>499</v>
      </c>
      <c r="E85" s="321"/>
      <c r="F85" s="322">
        <v>0</v>
      </c>
      <c r="G85" s="322">
        <v>0</v>
      </c>
      <c r="H85" s="316"/>
    </row>
    <row r="86" spans="1:8" ht="25.5" customHeight="1" thickBot="1" x14ac:dyDescent="0.35">
      <c r="A86" s="559" t="s">
        <v>152</v>
      </c>
      <c r="B86" s="543" t="s">
        <v>153</v>
      </c>
      <c r="C86" s="544"/>
      <c r="D86" s="320" t="s">
        <v>406</v>
      </c>
      <c r="E86" s="324">
        <v>775</v>
      </c>
      <c r="F86" s="325">
        <f>F87+F88+F89+F90+F91+F92</f>
        <v>0</v>
      </c>
      <c r="G86" s="325">
        <f>G87+G88+G89+G90+G91+G92</f>
        <v>0</v>
      </c>
      <c r="H86" s="316"/>
    </row>
    <row r="87" spans="1:8" ht="63" customHeight="1" thickBot="1" x14ac:dyDescent="0.35">
      <c r="A87" s="560"/>
      <c r="B87" s="545"/>
      <c r="C87" s="546"/>
      <c r="D87" s="317" t="s">
        <v>492</v>
      </c>
      <c r="E87" s="326"/>
      <c r="F87" s="327">
        <v>0</v>
      </c>
      <c r="G87" s="327">
        <v>0</v>
      </c>
      <c r="H87" s="316"/>
    </row>
    <row r="88" spans="1:8" ht="15.75" customHeight="1" thickBot="1" x14ac:dyDescent="0.35">
      <c r="A88" s="560"/>
      <c r="B88" s="545"/>
      <c r="C88" s="546"/>
      <c r="D88" s="320" t="s">
        <v>494</v>
      </c>
      <c r="E88" s="326">
        <v>775</v>
      </c>
      <c r="F88" s="327">
        <v>0</v>
      </c>
      <c r="G88" s="322">
        <v>0</v>
      </c>
      <c r="H88" s="316"/>
    </row>
    <row r="89" spans="1:8" ht="30" customHeight="1" thickBot="1" x14ac:dyDescent="0.35">
      <c r="A89" s="560"/>
      <c r="B89" s="545"/>
      <c r="C89" s="546"/>
      <c r="D89" s="317" t="s">
        <v>495</v>
      </c>
      <c r="E89" s="326"/>
      <c r="F89" s="327">
        <v>0</v>
      </c>
      <c r="G89" s="322">
        <v>0</v>
      </c>
      <c r="H89" s="316"/>
    </row>
    <row r="90" spans="1:8" ht="45" customHeight="1" thickBot="1" x14ac:dyDescent="0.35">
      <c r="A90" s="560"/>
      <c r="B90" s="545"/>
      <c r="C90" s="546"/>
      <c r="D90" s="320" t="s">
        <v>497</v>
      </c>
      <c r="E90" s="326"/>
      <c r="F90" s="327">
        <v>0</v>
      </c>
      <c r="G90" s="322">
        <v>0</v>
      </c>
      <c r="H90" s="316"/>
    </row>
    <row r="91" spans="1:8" ht="45" customHeight="1" thickBot="1" x14ac:dyDescent="0.35">
      <c r="A91" s="560"/>
      <c r="B91" s="545"/>
      <c r="C91" s="546"/>
      <c r="D91" s="320" t="s">
        <v>498</v>
      </c>
      <c r="E91" s="326"/>
      <c r="F91" s="327">
        <v>0</v>
      </c>
      <c r="G91" s="322">
        <v>0</v>
      </c>
      <c r="H91" s="316"/>
    </row>
    <row r="92" spans="1:8" ht="30" customHeight="1" thickBot="1" x14ac:dyDescent="0.35">
      <c r="A92" s="561"/>
      <c r="B92" s="547"/>
      <c r="C92" s="548"/>
      <c r="D92" s="320" t="s">
        <v>499</v>
      </c>
      <c r="E92" s="328"/>
      <c r="F92" s="327">
        <v>0</v>
      </c>
      <c r="G92" s="322">
        <v>0</v>
      </c>
      <c r="H92" s="316"/>
    </row>
    <row r="93" spans="1:8" ht="30" customHeight="1" thickBot="1" x14ac:dyDescent="0.35">
      <c r="A93" s="559" t="s">
        <v>154</v>
      </c>
      <c r="B93" s="543" t="s">
        <v>155</v>
      </c>
      <c r="C93" s="544"/>
      <c r="D93" s="320" t="s">
        <v>406</v>
      </c>
      <c r="E93" s="329">
        <v>775</v>
      </c>
      <c r="F93" s="322">
        <f>F94+F95+F96+F97+F98+F99</f>
        <v>0</v>
      </c>
      <c r="G93" s="322">
        <f>G94+G95+G96+G97+G98+G99</f>
        <v>0</v>
      </c>
      <c r="H93" s="316"/>
    </row>
    <row r="94" spans="1:8" ht="30" customHeight="1" thickBot="1" x14ac:dyDescent="0.35">
      <c r="A94" s="560"/>
      <c r="B94" s="545"/>
      <c r="C94" s="546"/>
      <c r="D94" s="317" t="s">
        <v>492</v>
      </c>
      <c r="E94" s="329"/>
      <c r="F94" s="322">
        <v>0</v>
      </c>
      <c r="G94" s="322">
        <v>0</v>
      </c>
      <c r="H94" s="316"/>
    </row>
    <row r="95" spans="1:8" ht="30" customHeight="1" thickBot="1" x14ac:dyDescent="0.35">
      <c r="A95" s="560"/>
      <c r="B95" s="545"/>
      <c r="C95" s="546"/>
      <c r="D95" s="320" t="s">
        <v>494</v>
      </c>
      <c r="E95" s="329">
        <v>775</v>
      </c>
      <c r="F95" s="322">
        <v>0</v>
      </c>
      <c r="G95" s="322">
        <v>0</v>
      </c>
      <c r="H95" s="316"/>
    </row>
    <row r="96" spans="1:8" ht="30" customHeight="1" thickBot="1" x14ac:dyDescent="0.35">
      <c r="A96" s="560"/>
      <c r="B96" s="545"/>
      <c r="C96" s="546"/>
      <c r="D96" s="317" t="s">
        <v>495</v>
      </c>
      <c r="E96" s="329"/>
      <c r="F96" s="322">
        <v>0</v>
      </c>
      <c r="G96" s="322">
        <v>0</v>
      </c>
      <c r="H96" s="316"/>
    </row>
    <row r="97" spans="1:10" ht="30" customHeight="1" thickBot="1" x14ac:dyDescent="0.35">
      <c r="A97" s="560"/>
      <c r="B97" s="545"/>
      <c r="C97" s="546"/>
      <c r="D97" s="320" t="s">
        <v>497</v>
      </c>
      <c r="E97" s="329"/>
      <c r="F97" s="322">
        <v>0</v>
      </c>
      <c r="G97" s="322">
        <v>0</v>
      </c>
      <c r="H97" s="316"/>
    </row>
    <row r="98" spans="1:10" ht="30" customHeight="1" thickBot="1" x14ac:dyDescent="0.35">
      <c r="A98" s="560"/>
      <c r="B98" s="545"/>
      <c r="C98" s="546"/>
      <c r="D98" s="320" t="s">
        <v>498</v>
      </c>
      <c r="E98" s="329"/>
      <c r="F98" s="322">
        <v>0</v>
      </c>
      <c r="G98" s="322">
        <v>0</v>
      </c>
      <c r="H98" s="316"/>
      <c r="J98" s="330"/>
    </row>
    <row r="99" spans="1:10" ht="30" customHeight="1" thickBot="1" x14ac:dyDescent="0.35">
      <c r="A99" s="561"/>
      <c r="B99" s="547"/>
      <c r="C99" s="548"/>
      <c r="D99" s="320" t="s">
        <v>499</v>
      </c>
      <c r="E99" s="329"/>
      <c r="F99" s="322">
        <v>0</v>
      </c>
      <c r="G99" s="322">
        <v>0</v>
      </c>
      <c r="H99" s="316"/>
    </row>
    <row r="100" spans="1:10" ht="30" customHeight="1" thickBot="1" x14ac:dyDescent="0.35">
      <c r="A100" s="559" t="s">
        <v>617</v>
      </c>
      <c r="B100" s="543" t="s">
        <v>618</v>
      </c>
      <c r="C100" s="544"/>
      <c r="D100" s="320" t="s">
        <v>406</v>
      </c>
      <c r="E100" s="321"/>
      <c r="F100" s="322">
        <f>F101+F102+F103+F104+F105+F106</f>
        <v>0</v>
      </c>
      <c r="G100" s="322">
        <f>G101+G102+G103+G104+G105+G106</f>
        <v>0</v>
      </c>
      <c r="H100" s="316"/>
    </row>
    <row r="101" spans="1:10" ht="30" customHeight="1" thickBot="1" x14ac:dyDescent="0.35">
      <c r="A101" s="560"/>
      <c r="B101" s="545"/>
      <c r="C101" s="546"/>
      <c r="D101" s="317" t="s">
        <v>492</v>
      </c>
      <c r="E101" s="321"/>
      <c r="F101" s="322">
        <v>0</v>
      </c>
      <c r="G101" s="322">
        <v>0</v>
      </c>
      <c r="H101" s="316"/>
    </row>
    <row r="102" spans="1:10" ht="30" customHeight="1" thickBot="1" x14ac:dyDescent="0.35">
      <c r="A102" s="560"/>
      <c r="B102" s="545"/>
      <c r="C102" s="546"/>
      <c r="D102" s="320" t="s">
        <v>494</v>
      </c>
      <c r="E102" s="321" t="s">
        <v>411</v>
      </c>
      <c r="F102" s="322">
        <v>0</v>
      </c>
      <c r="G102" s="322">
        <v>0</v>
      </c>
      <c r="H102" s="316"/>
    </row>
    <row r="103" spans="1:10" ht="30" customHeight="1" thickBot="1" x14ac:dyDescent="0.35">
      <c r="A103" s="560"/>
      <c r="B103" s="545"/>
      <c r="C103" s="546"/>
      <c r="D103" s="317" t="s">
        <v>495</v>
      </c>
      <c r="E103" s="321"/>
      <c r="F103" s="322">
        <v>0</v>
      </c>
      <c r="G103" s="322">
        <v>0</v>
      </c>
      <c r="H103" s="316"/>
    </row>
    <row r="104" spans="1:10" ht="30" customHeight="1" thickBot="1" x14ac:dyDescent="0.35">
      <c r="A104" s="560"/>
      <c r="B104" s="545"/>
      <c r="C104" s="546"/>
      <c r="D104" s="320" t="s">
        <v>497</v>
      </c>
      <c r="E104" s="321"/>
      <c r="F104" s="322">
        <v>0</v>
      </c>
      <c r="G104" s="322">
        <v>0</v>
      </c>
      <c r="H104" s="316"/>
    </row>
    <row r="105" spans="1:10" ht="30" customHeight="1" thickBot="1" x14ac:dyDescent="0.35">
      <c r="A105" s="560"/>
      <c r="B105" s="545"/>
      <c r="C105" s="546"/>
      <c r="D105" s="320" t="s">
        <v>498</v>
      </c>
      <c r="E105" s="321"/>
      <c r="F105" s="322">
        <v>0</v>
      </c>
      <c r="G105" s="322">
        <v>0</v>
      </c>
      <c r="H105" s="316"/>
    </row>
    <row r="106" spans="1:10" ht="30" customHeight="1" thickBot="1" x14ac:dyDescent="0.35">
      <c r="A106" s="561"/>
      <c r="B106" s="547"/>
      <c r="C106" s="548"/>
      <c r="D106" s="320" t="s">
        <v>499</v>
      </c>
      <c r="E106" s="321"/>
      <c r="F106" s="322">
        <v>0</v>
      </c>
      <c r="G106" s="322">
        <v>0</v>
      </c>
      <c r="H106" s="316"/>
    </row>
    <row r="107" spans="1:10" ht="30" customHeight="1" thickBot="1" x14ac:dyDescent="0.35">
      <c r="A107" s="559" t="s">
        <v>620</v>
      </c>
      <c r="B107" s="543" t="s">
        <v>574</v>
      </c>
      <c r="C107" s="544"/>
      <c r="D107" s="320" t="s">
        <v>406</v>
      </c>
      <c r="E107" s="321"/>
      <c r="F107" s="322">
        <f>F108+F109+F110+F111+F112+F113</f>
        <v>0</v>
      </c>
      <c r="G107" s="322">
        <f>G108+G109+G110+G111+G112+G113</f>
        <v>0</v>
      </c>
      <c r="H107" s="316"/>
    </row>
    <row r="108" spans="1:10" ht="30" customHeight="1" thickBot="1" x14ac:dyDescent="0.35">
      <c r="A108" s="560"/>
      <c r="B108" s="545"/>
      <c r="C108" s="546"/>
      <c r="D108" s="317" t="s">
        <v>492</v>
      </c>
      <c r="E108" s="321"/>
      <c r="F108" s="322">
        <v>0</v>
      </c>
      <c r="G108" s="322">
        <v>0</v>
      </c>
      <c r="H108" s="316"/>
    </row>
    <row r="109" spans="1:10" ht="30" customHeight="1" thickBot="1" x14ac:dyDescent="0.35">
      <c r="A109" s="560"/>
      <c r="B109" s="545"/>
      <c r="C109" s="546"/>
      <c r="D109" s="320" t="s">
        <v>494</v>
      </c>
      <c r="E109" s="321" t="s">
        <v>411</v>
      </c>
      <c r="F109" s="322">
        <v>0</v>
      </c>
      <c r="G109" s="322">
        <v>0</v>
      </c>
      <c r="H109" s="316"/>
    </row>
    <row r="110" spans="1:10" ht="30" customHeight="1" thickBot="1" x14ac:dyDescent="0.35">
      <c r="A110" s="560"/>
      <c r="B110" s="545"/>
      <c r="C110" s="546"/>
      <c r="D110" s="317" t="s">
        <v>495</v>
      </c>
      <c r="E110" s="321"/>
      <c r="F110" s="322">
        <v>0</v>
      </c>
      <c r="G110" s="322">
        <v>0</v>
      </c>
      <c r="H110" s="316"/>
    </row>
    <row r="111" spans="1:10" ht="30" customHeight="1" thickBot="1" x14ac:dyDescent="0.35">
      <c r="A111" s="560"/>
      <c r="B111" s="545"/>
      <c r="C111" s="546"/>
      <c r="D111" s="320" t="s">
        <v>497</v>
      </c>
      <c r="E111" s="321"/>
      <c r="F111" s="322">
        <v>0</v>
      </c>
      <c r="G111" s="322">
        <v>0</v>
      </c>
      <c r="H111" s="316"/>
    </row>
    <row r="112" spans="1:10" ht="30" customHeight="1" thickBot="1" x14ac:dyDescent="0.35">
      <c r="A112" s="560"/>
      <c r="B112" s="545"/>
      <c r="C112" s="546"/>
      <c r="D112" s="320" t="s">
        <v>498</v>
      </c>
      <c r="E112" s="321"/>
      <c r="F112" s="322">
        <v>0</v>
      </c>
      <c r="G112" s="322">
        <v>0</v>
      </c>
      <c r="H112" s="316"/>
    </row>
    <row r="113" spans="1:8" ht="30" customHeight="1" thickBot="1" x14ac:dyDescent="0.35">
      <c r="A113" s="561"/>
      <c r="B113" s="547"/>
      <c r="C113" s="548"/>
      <c r="D113" s="320" t="s">
        <v>499</v>
      </c>
      <c r="E113" s="321"/>
      <c r="F113" s="322">
        <v>0</v>
      </c>
      <c r="G113" s="322">
        <v>0</v>
      </c>
      <c r="H113" s="316"/>
    </row>
    <row r="114" spans="1:8" ht="30" customHeight="1" thickBot="1" x14ac:dyDescent="0.35">
      <c r="A114" s="559" t="s">
        <v>622</v>
      </c>
      <c r="B114" s="543" t="s">
        <v>577</v>
      </c>
      <c r="C114" s="544"/>
      <c r="D114" s="320" t="s">
        <v>406</v>
      </c>
      <c r="E114" s="321"/>
      <c r="F114" s="322">
        <f>F115+F116+F117+F118+F119+F120</f>
        <v>0</v>
      </c>
      <c r="G114" s="322">
        <f>G115+G116+G117+G118+G119+G120</f>
        <v>0</v>
      </c>
      <c r="H114" s="316"/>
    </row>
    <row r="115" spans="1:8" ht="30" customHeight="1" thickBot="1" x14ac:dyDescent="0.35">
      <c r="A115" s="560"/>
      <c r="B115" s="545"/>
      <c r="C115" s="546"/>
      <c r="D115" s="317" t="s">
        <v>492</v>
      </c>
      <c r="E115" s="321"/>
      <c r="F115" s="322">
        <v>0</v>
      </c>
      <c r="G115" s="322">
        <v>0</v>
      </c>
      <c r="H115" s="316"/>
    </row>
    <row r="116" spans="1:8" ht="30" customHeight="1" thickBot="1" x14ac:dyDescent="0.35">
      <c r="A116" s="560"/>
      <c r="B116" s="545"/>
      <c r="C116" s="546"/>
      <c r="D116" s="320" t="s">
        <v>494</v>
      </c>
      <c r="E116" s="321" t="s">
        <v>411</v>
      </c>
      <c r="F116" s="322">
        <v>0</v>
      </c>
      <c r="G116" s="322">
        <v>0</v>
      </c>
      <c r="H116" s="316"/>
    </row>
    <row r="117" spans="1:8" ht="30" customHeight="1" thickBot="1" x14ac:dyDescent="0.35">
      <c r="A117" s="560"/>
      <c r="B117" s="545"/>
      <c r="C117" s="546"/>
      <c r="D117" s="317" t="s">
        <v>495</v>
      </c>
      <c r="E117" s="321"/>
      <c r="F117" s="322">
        <v>0</v>
      </c>
      <c r="G117" s="322">
        <v>0</v>
      </c>
      <c r="H117" s="316"/>
    </row>
    <row r="118" spans="1:8" ht="30" customHeight="1" thickBot="1" x14ac:dyDescent="0.35">
      <c r="A118" s="560"/>
      <c r="B118" s="545"/>
      <c r="C118" s="546"/>
      <c r="D118" s="320" t="s">
        <v>497</v>
      </c>
      <c r="E118" s="321"/>
      <c r="F118" s="322">
        <v>0</v>
      </c>
      <c r="G118" s="322">
        <v>0</v>
      </c>
      <c r="H118" s="316"/>
    </row>
    <row r="119" spans="1:8" ht="30" customHeight="1" thickBot="1" x14ac:dyDescent="0.35">
      <c r="A119" s="560"/>
      <c r="B119" s="545"/>
      <c r="C119" s="546"/>
      <c r="D119" s="320" t="s">
        <v>498</v>
      </c>
      <c r="E119" s="321"/>
      <c r="F119" s="322">
        <v>0</v>
      </c>
      <c r="G119" s="322">
        <v>0</v>
      </c>
      <c r="H119" s="316"/>
    </row>
    <row r="120" spans="1:8" ht="30" customHeight="1" thickBot="1" x14ac:dyDescent="0.35">
      <c r="A120" s="561"/>
      <c r="B120" s="547"/>
      <c r="C120" s="548"/>
      <c r="D120" s="320" t="s">
        <v>499</v>
      </c>
      <c r="E120" s="321"/>
      <c r="F120" s="322">
        <v>0</v>
      </c>
      <c r="G120" s="322">
        <v>0</v>
      </c>
      <c r="H120" s="316"/>
    </row>
    <row r="121" spans="1:8" ht="30" customHeight="1" thickBot="1" x14ac:dyDescent="0.35">
      <c r="A121" s="559" t="s">
        <v>624</v>
      </c>
      <c r="B121" s="543" t="s">
        <v>578</v>
      </c>
      <c r="C121" s="544"/>
      <c r="D121" s="320" t="s">
        <v>406</v>
      </c>
      <c r="E121" s="321"/>
      <c r="F121" s="322">
        <f>F122+F123+F124+F125+F126+F127</f>
        <v>37962.449999999997</v>
      </c>
      <c r="G121" s="322">
        <f>G122+G123+G124+G125+G126+G127</f>
        <v>27962.45</v>
      </c>
      <c r="H121" s="316"/>
    </row>
    <row r="122" spans="1:8" ht="30" customHeight="1" thickBot="1" x14ac:dyDescent="0.35">
      <c r="A122" s="560"/>
      <c r="B122" s="545"/>
      <c r="C122" s="546"/>
      <c r="D122" s="317" t="s">
        <v>492</v>
      </c>
      <c r="E122" s="321"/>
      <c r="F122" s="322">
        <v>0</v>
      </c>
      <c r="G122" s="322">
        <v>0</v>
      </c>
      <c r="H122" s="316"/>
    </row>
    <row r="123" spans="1:8" ht="30" customHeight="1" thickBot="1" x14ac:dyDescent="0.35">
      <c r="A123" s="560"/>
      <c r="B123" s="545"/>
      <c r="C123" s="546"/>
      <c r="D123" s="320" t="s">
        <v>494</v>
      </c>
      <c r="E123" s="321" t="s">
        <v>411</v>
      </c>
      <c r="F123" s="322">
        <v>37962.449999999997</v>
      </c>
      <c r="G123" s="322">
        <v>27962.45</v>
      </c>
      <c r="H123" s="316"/>
    </row>
    <row r="124" spans="1:8" ht="30" customHeight="1" thickBot="1" x14ac:dyDescent="0.35">
      <c r="A124" s="560"/>
      <c r="B124" s="545"/>
      <c r="C124" s="546"/>
      <c r="D124" s="317" t="s">
        <v>495</v>
      </c>
      <c r="E124" s="321"/>
      <c r="F124" s="322">
        <v>0</v>
      </c>
      <c r="G124" s="322">
        <v>0</v>
      </c>
      <c r="H124" s="316"/>
    </row>
    <row r="125" spans="1:8" ht="30" customHeight="1" thickBot="1" x14ac:dyDescent="0.35">
      <c r="A125" s="560"/>
      <c r="B125" s="545"/>
      <c r="C125" s="546"/>
      <c r="D125" s="320" t="s">
        <v>497</v>
      </c>
      <c r="E125" s="321"/>
      <c r="F125" s="322">
        <v>0</v>
      </c>
      <c r="G125" s="322">
        <v>0</v>
      </c>
      <c r="H125" s="316"/>
    </row>
    <row r="126" spans="1:8" ht="30" customHeight="1" thickBot="1" x14ac:dyDescent="0.35">
      <c r="A126" s="560"/>
      <c r="B126" s="545"/>
      <c r="C126" s="546"/>
      <c r="D126" s="320" t="s">
        <v>498</v>
      </c>
      <c r="E126" s="321"/>
      <c r="F126" s="322">
        <v>0</v>
      </c>
      <c r="G126" s="322">
        <v>0</v>
      </c>
      <c r="H126" s="316"/>
    </row>
    <row r="127" spans="1:8" ht="30" customHeight="1" thickBot="1" x14ac:dyDescent="0.35">
      <c r="A127" s="561"/>
      <c r="B127" s="547"/>
      <c r="C127" s="548"/>
      <c r="D127" s="320" t="s">
        <v>499</v>
      </c>
      <c r="E127" s="321"/>
      <c r="F127" s="322">
        <v>0</v>
      </c>
      <c r="G127" s="322">
        <v>0</v>
      </c>
      <c r="H127" s="316"/>
    </row>
    <row r="128" spans="1:8" ht="15.75" customHeight="1" thickBot="1" x14ac:dyDescent="0.35">
      <c r="A128" s="540" t="s">
        <v>159</v>
      </c>
      <c r="B128" s="543" t="s">
        <v>626</v>
      </c>
      <c r="C128" s="544"/>
      <c r="D128" s="320" t="s">
        <v>406</v>
      </c>
      <c r="E128" s="321">
        <v>779</v>
      </c>
      <c r="F128" s="322">
        <f>F135+F142+F149+F156+F163+F170+F177+F184</f>
        <v>0</v>
      </c>
      <c r="G128" s="322">
        <f>G135+G142+G149+G156+G163+G170+G177+G184</f>
        <v>0</v>
      </c>
      <c r="H128" s="316"/>
    </row>
    <row r="129" spans="1:8" ht="15" thickBot="1" x14ac:dyDescent="0.35">
      <c r="A129" s="541"/>
      <c r="B129" s="545"/>
      <c r="C129" s="546"/>
      <c r="D129" s="317" t="s">
        <v>492</v>
      </c>
      <c r="E129" s="321"/>
      <c r="F129" s="322">
        <f t="shared" ref="F129:G134" si="7">F136+F143+F150+F157+F164+F171</f>
        <v>0</v>
      </c>
      <c r="G129" s="322">
        <f t="shared" si="7"/>
        <v>0</v>
      </c>
      <c r="H129" s="316"/>
    </row>
    <row r="130" spans="1:8" ht="15" thickBot="1" x14ac:dyDescent="0.35">
      <c r="A130" s="541"/>
      <c r="B130" s="545"/>
      <c r="C130" s="546"/>
      <c r="D130" s="320" t="s">
        <v>494</v>
      </c>
      <c r="E130" s="321">
        <v>779</v>
      </c>
      <c r="F130" s="322">
        <f>F137+F144+F151+F158+F165+F172+F179+F186+F193</f>
        <v>105000</v>
      </c>
      <c r="G130" s="322">
        <f>G137+G144+G151+G158+G165+G172+G179+G186+G193</f>
        <v>105000</v>
      </c>
      <c r="H130" s="316"/>
    </row>
    <row r="131" spans="1:8" ht="28.2" thickBot="1" x14ac:dyDescent="0.35">
      <c r="A131" s="541"/>
      <c r="B131" s="545"/>
      <c r="C131" s="546"/>
      <c r="D131" s="317" t="s">
        <v>495</v>
      </c>
      <c r="E131" s="321"/>
      <c r="F131" s="322">
        <f t="shared" si="7"/>
        <v>0</v>
      </c>
      <c r="G131" s="322">
        <f t="shared" si="7"/>
        <v>0</v>
      </c>
      <c r="H131" s="316"/>
    </row>
    <row r="132" spans="1:8" ht="42" thickBot="1" x14ac:dyDescent="0.35">
      <c r="A132" s="541"/>
      <c r="B132" s="545"/>
      <c r="C132" s="546"/>
      <c r="D132" s="320" t="s">
        <v>497</v>
      </c>
      <c r="E132" s="321"/>
      <c r="F132" s="322">
        <f t="shared" si="7"/>
        <v>0</v>
      </c>
      <c r="G132" s="322">
        <f t="shared" si="7"/>
        <v>0</v>
      </c>
      <c r="H132" s="316"/>
    </row>
    <row r="133" spans="1:8" ht="42" thickBot="1" x14ac:dyDescent="0.35">
      <c r="A133" s="541"/>
      <c r="B133" s="545"/>
      <c r="C133" s="546"/>
      <c r="D133" s="320" t="s">
        <v>498</v>
      </c>
      <c r="E133" s="321"/>
      <c r="F133" s="322">
        <f t="shared" si="7"/>
        <v>0</v>
      </c>
      <c r="G133" s="322">
        <f t="shared" si="7"/>
        <v>0</v>
      </c>
      <c r="H133" s="316"/>
    </row>
    <row r="134" spans="1:8" ht="28.2" thickBot="1" x14ac:dyDescent="0.35">
      <c r="A134" s="542"/>
      <c r="B134" s="547"/>
      <c r="C134" s="548"/>
      <c r="D134" s="320" t="s">
        <v>499</v>
      </c>
      <c r="E134" s="321"/>
      <c r="F134" s="322">
        <f t="shared" si="7"/>
        <v>0</v>
      </c>
      <c r="G134" s="322">
        <f t="shared" si="7"/>
        <v>0</v>
      </c>
      <c r="H134" s="316"/>
    </row>
    <row r="135" spans="1:8" ht="15" thickBot="1" x14ac:dyDescent="0.35">
      <c r="A135" s="559" t="s">
        <v>161</v>
      </c>
      <c r="B135" s="543" t="s">
        <v>170</v>
      </c>
      <c r="C135" s="544"/>
      <c r="D135" s="320" t="s">
        <v>406</v>
      </c>
      <c r="E135" s="321">
        <v>779</v>
      </c>
      <c r="F135" s="322">
        <f>F136+F137+F138+F139+F140+F141</f>
        <v>0</v>
      </c>
      <c r="G135" s="322">
        <f>G136+G137+G138+G139+G140+G141</f>
        <v>0</v>
      </c>
      <c r="H135" s="316"/>
    </row>
    <row r="136" spans="1:8" ht="15" thickBot="1" x14ac:dyDescent="0.35">
      <c r="A136" s="560"/>
      <c r="B136" s="545"/>
      <c r="C136" s="546"/>
      <c r="D136" s="317" t="s">
        <v>492</v>
      </c>
      <c r="E136" s="321"/>
      <c r="F136" s="322">
        <v>0</v>
      </c>
      <c r="G136" s="322">
        <v>0</v>
      </c>
      <c r="H136" s="316"/>
    </row>
    <row r="137" spans="1:8" ht="15" thickBot="1" x14ac:dyDescent="0.35">
      <c r="A137" s="560"/>
      <c r="B137" s="545"/>
      <c r="C137" s="546"/>
      <c r="D137" s="320" t="s">
        <v>494</v>
      </c>
      <c r="E137" s="321">
        <v>779</v>
      </c>
      <c r="F137" s="322">
        <v>0</v>
      </c>
      <c r="G137" s="322">
        <v>0</v>
      </c>
      <c r="H137" s="316"/>
    </row>
    <row r="138" spans="1:8" ht="28.2" thickBot="1" x14ac:dyDescent="0.35">
      <c r="A138" s="560"/>
      <c r="B138" s="545"/>
      <c r="C138" s="546"/>
      <c r="D138" s="317" t="s">
        <v>495</v>
      </c>
      <c r="E138" s="321"/>
      <c r="F138" s="322">
        <v>0</v>
      </c>
      <c r="G138" s="322">
        <v>0</v>
      </c>
      <c r="H138" s="316"/>
    </row>
    <row r="139" spans="1:8" ht="42" thickBot="1" x14ac:dyDescent="0.35">
      <c r="A139" s="560"/>
      <c r="B139" s="545"/>
      <c r="C139" s="546"/>
      <c r="D139" s="320" t="s">
        <v>497</v>
      </c>
      <c r="E139" s="321"/>
      <c r="F139" s="322">
        <v>0</v>
      </c>
      <c r="G139" s="322">
        <v>0</v>
      </c>
      <c r="H139" s="316"/>
    </row>
    <row r="140" spans="1:8" ht="42" thickBot="1" x14ac:dyDescent="0.35">
      <c r="A140" s="560"/>
      <c r="B140" s="545"/>
      <c r="C140" s="546"/>
      <c r="D140" s="320" t="s">
        <v>498</v>
      </c>
      <c r="E140" s="321"/>
      <c r="F140" s="322">
        <v>0</v>
      </c>
      <c r="G140" s="322">
        <v>0</v>
      </c>
      <c r="H140" s="316"/>
    </row>
    <row r="141" spans="1:8" ht="28.2" thickBot="1" x14ac:dyDescent="0.35">
      <c r="A141" s="561"/>
      <c r="B141" s="547"/>
      <c r="C141" s="548"/>
      <c r="D141" s="320" t="s">
        <v>499</v>
      </c>
      <c r="E141" s="321"/>
      <c r="F141" s="322">
        <v>0</v>
      </c>
      <c r="G141" s="322">
        <v>0</v>
      </c>
      <c r="H141" s="316"/>
    </row>
    <row r="142" spans="1:8" ht="23.25" customHeight="1" thickBot="1" x14ac:dyDescent="0.35">
      <c r="A142" s="559" t="s">
        <v>163</v>
      </c>
      <c r="B142" s="543" t="s">
        <v>715</v>
      </c>
      <c r="C142" s="544"/>
      <c r="D142" s="320" t="s">
        <v>406</v>
      </c>
      <c r="E142" s="321">
        <v>779</v>
      </c>
      <c r="F142" s="322">
        <f>F143+F144+F145+F146+F147+F148</f>
        <v>0</v>
      </c>
      <c r="G142" s="322">
        <f>G143+G144+G145+G146+G147+G148</f>
        <v>0</v>
      </c>
      <c r="H142" s="316"/>
    </row>
    <row r="143" spans="1:8" ht="15" thickBot="1" x14ac:dyDescent="0.35">
      <c r="A143" s="560"/>
      <c r="B143" s="545"/>
      <c r="C143" s="546"/>
      <c r="D143" s="317" t="s">
        <v>492</v>
      </c>
      <c r="E143" s="321"/>
      <c r="F143" s="322">
        <v>0</v>
      </c>
      <c r="G143" s="322">
        <v>0</v>
      </c>
      <c r="H143" s="316"/>
    </row>
    <row r="144" spans="1:8" ht="22.5" customHeight="1" thickBot="1" x14ac:dyDescent="0.35">
      <c r="A144" s="560"/>
      <c r="B144" s="545"/>
      <c r="C144" s="546"/>
      <c r="D144" s="320" t="s">
        <v>494</v>
      </c>
      <c r="E144" s="321">
        <v>779</v>
      </c>
      <c r="F144" s="322">
        <v>0</v>
      </c>
      <c r="G144" s="322">
        <v>0</v>
      </c>
      <c r="H144" s="316"/>
    </row>
    <row r="145" spans="1:8" ht="28.2" thickBot="1" x14ac:dyDescent="0.35">
      <c r="A145" s="560"/>
      <c r="B145" s="545"/>
      <c r="C145" s="546"/>
      <c r="D145" s="317" t="s">
        <v>495</v>
      </c>
      <c r="E145" s="321"/>
      <c r="F145" s="322">
        <v>0</v>
      </c>
      <c r="G145" s="322">
        <v>0</v>
      </c>
      <c r="H145" s="316"/>
    </row>
    <row r="146" spans="1:8" ht="42" thickBot="1" x14ac:dyDescent="0.35">
      <c r="A146" s="560"/>
      <c r="B146" s="545"/>
      <c r="C146" s="546"/>
      <c r="D146" s="320" t="s">
        <v>497</v>
      </c>
      <c r="E146" s="321"/>
      <c r="F146" s="322">
        <v>0</v>
      </c>
      <c r="G146" s="322">
        <v>0</v>
      </c>
      <c r="H146" s="316"/>
    </row>
    <row r="147" spans="1:8" ht="42" thickBot="1" x14ac:dyDescent="0.35">
      <c r="A147" s="560"/>
      <c r="B147" s="545"/>
      <c r="C147" s="546"/>
      <c r="D147" s="320" t="s">
        <v>498</v>
      </c>
      <c r="E147" s="321"/>
      <c r="F147" s="322">
        <v>0</v>
      </c>
      <c r="G147" s="322">
        <v>0</v>
      </c>
      <c r="H147" s="316"/>
    </row>
    <row r="148" spans="1:8" ht="28.2" thickBot="1" x14ac:dyDescent="0.35">
      <c r="A148" s="561"/>
      <c r="B148" s="547"/>
      <c r="C148" s="548"/>
      <c r="D148" s="320" t="s">
        <v>499</v>
      </c>
      <c r="E148" s="321"/>
      <c r="F148" s="322">
        <v>0</v>
      </c>
      <c r="G148" s="322">
        <v>0</v>
      </c>
      <c r="H148" s="316"/>
    </row>
    <row r="149" spans="1:8" ht="15.75" customHeight="1" thickBot="1" x14ac:dyDescent="0.35">
      <c r="A149" s="540" t="s">
        <v>165</v>
      </c>
      <c r="B149" s="543" t="s">
        <v>166</v>
      </c>
      <c r="C149" s="544"/>
      <c r="D149" s="320" t="s">
        <v>406</v>
      </c>
      <c r="E149" s="321">
        <v>775</v>
      </c>
      <c r="F149" s="322">
        <f>F150+F151+F152+F153+F154+F155</f>
        <v>0</v>
      </c>
      <c r="G149" s="322">
        <f>G150+G151+G152+G153+G154+G155</f>
        <v>0</v>
      </c>
      <c r="H149" s="316"/>
    </row>
    <row r="150" spans="1:8" ht="15" thickBot="1" x14ac:dyDescent="0.35">
      <c r="A150" s="541"/>
      <c r="B150" s="545"/>
      <c r="C150" s="546"/>
      <c r="D150" s="317" t="s">
        <v>492</v>
      </c>
      <c r="E150" s="321"/>
      <c r="F150" s="322">
        <v>0</v>
      </c>
      <c r="G150" s="322">
        <v>0</v>
      </c>
      <c r="H150" s="316"/>
    </row>
    <row r="151" spans="1:8" ht="15" thickBot="1" x14ac:dyDescent="0.35">
      <c r="A151" s="541"/>
      <c r="B151" s="545"/>
      <c r="C151" s="546"/>
      <c r="D151" s="320" t="s">
        <v>494</v>
      </c>
      <c r="E151" s="321"/>
      <c r="F151" s="322">
        <v>0</v>
      </c>
      <c r="G151" s="322">
        <v>0</v>
      </c>
      <c r="H151" s="316"/>
    </row>
    <row r="152" spans="1:8" ht="28.2" thickBot="1" x14ac:dyDescent="0.35">
      <c r="A152" s="541"/>
      <c r="B152" s="545"/>
      <c r="C152" s="546"/>
      <c r="D152" s="317" t="s">
        <v>495</v>
      </c>
      <c r="E152" s="321"/>
      <c r="F152" s="322">
        <v>0</v>
      </c>
      <c r="G152" s="322">
        <v>0</v>
      </c>
      <c r="H152" s="316"/>
    </row>
    <row r="153" spans="1:8" ht="42" thickBot="1" x14ac:dyDescent="0.35">
      <c r="A153" s="541"/>
      <c r="B153" s="545"/>
      <c r="C153" s="546"/>
      <c r="D153" s="320" t="s">
        <v>497</v>
      </c>
      <c r="E153" s="321"/>
      <c r="F153" s="322">
        <v>0</v>
      </c>
      <c r="G153" s="322">
        <v>0</v>
      </c>
      <c r="H153" s="316"/>
    </row>
    <row r="154" spans="1:8" ht="42" thickBot="1" x14ac:dyDescent="0.35">
      <c r="A154" s="541"/>
      <c r="B154" s="545"/>
      <c r="C154" s="546"/>
      <c r="D154" s="320" t="s">
        <v>498</v>
      </c>
      <c r="E154" s="321"/>
      <c r="F154" s="322">
        <v>0</v>
      </c>
      <c r="G154" s="322">
        <v>0</v>
      </c>
      <c r="H154" s="316"/>
    </row>
    <row r="155" spans="1:8" ht="28.2" thickBot="1" x14ac:dyDescent="0.35">
      <c r="A155" s="542"/>
      <c r="B155" s="547"/>
      <c r="C155" s="548"/>
      <c r="D155" s="320" t="s">
        <v>499</v>
      </c>
      <c r="E155" s="321"/>
      <c r="F155" s="322">
        <v>0</v>
      </c>
      <c r="G155" s="322">
        <v>0</v>
      </c>
      <c r="H155" s="316"/>
    </row>
    <row r="156" spans="1:8" ht="15.75" customHeight="1" thickBot="1" x14ac:dyDescent="0.35">
      <c r="A156" s="559" t="s">
        <v>167</v>
      </c>
      <c r="B156" s="543" t="s">
        <v>168</v>
      </c>
      <c r="C156" s="544"/>
      <c r="D156" s="320" t="s">
        <v>406</v>
      </c>
      <c r="E156" s="321">
        <v>775</v>
      </c>
      <c r="F156" s="322">
        <f>F157+F158+F159+F160+F161+F162</f>
        <v>0</v>
      </c>
      <c r="G156" s="322">
        <f>G157+G158+G159+G160+G161+G162</f>
        <v>0</v>
      </c>
      <c r="H156" s="316"/>
    </row>
    <row r="157" spans="1:8" ht="15" thickBot="1" x14ac:dyDescent="0.35">
      <c r="A157" s="560"/>
      <c r="B157" s="545"/>
      <c r="C157" s="546"/>
      <c r="D157" s="317" t="s">
        <v>492</v>
      </c>
      <c r="E157" s="321"/>
      <c r="F157" s="322">
        <v>0</v>
      </c>
      <c r="G157" s="322">
        <v>0</v>
      </c>
      <c r="H157" s="316"/>
    </row>
    <row r="158" spans="1:8" ht="15" thickBot="1" x14ac:dyDescent="0.35">
      <c r="A158" s="560"/>
      <c r="B158" s="545"/>
      <c r="C158" s="546"/>
      <c r="D158" s="320" t="s">
        <v>494</v>
      </c>
      <c r="E158" s="321"/>
      <c r="F158" s="322">
        <v>0</v>
      </c>
      <c r="G158" s="322">
        <v>0</v>
      </c>
      <c r="H158" s="316"/>
    </row>
    <row r="159" spans="1:8" ht="28.2" thickBot="1" x14ac:dyDescent="0.35">
      <c r="A159" s="560"/>
      <c r="B159" s="545"/>
      <c r="C159" s="546"/>
      <c r="D159" s="317" t="s">
        <v>495</v>
      </c>
      <c r="E159" s="321"/>
      <c r="F159" s="322">
        <v>0</v>
      </c>
      <c r="G159" s="322">
        <v>0</v>
      </c>
      <c r="H159" s="316"/>
    </row>
    <row r="160" spans="1:8" ht="42" thickBot="1" x14ac:dyDescent="0.35">
      <c r="A160" s="560"/>
      <c r="B160" s="545"/>
      <c r="C160" s="546"/>
      <c r="D160" s="320" t="s">
        <v>497</v>
      </c>
      <c r="E160" s="321"/>
      <c r="F160" s="322">
        <v>0</v>
      </c>
      <c r="G160" s="322">
        <v>0</v>
      </c>
      <c r="H160" s="316"/>
    </row>
    <row r="161" spans="1:8" ht="42" thickBot="1" x14ac:dyDescent="0.35">
      <c r="A161" s="560"/>
      <c r="B161" s="545"/>
      <c r="C161" s="546"/>
      <c r="D161" s="320" t="s">
        <v>498</v>
      </c>
      <c r="E161" s="321"/>
      <c r="F161" s="322">
        <v>0</v>
      </c>
      <c r="G161" s="322">
        <v>0</v>
      </c>
      <c r="H161" s="316"/>
    </row>
    <row r="162" spans="1:8" ht="28.2" thickBot="1" x14ac:dyDescent="0.35">
      <c r="A162" s="561"/>
      <c r="B162" s="547"/>
      <c r="C162" s="548"/>
      <c r="D162" s="320" t="s">
        <v>499</v>
      </c>
      <c r="E162" s="321"/>
      <c r="F162" s="322">
        <v>0</v>
      </c>
      <c r="G162" s="322">
        <v>0</v>
      </c>
      <c r="H162" s="316"/>
    </row>
    <row r="163" spans="1:8" ht="15.75" customHeight="1" thickBot="1" x14ac:dyDescent="0.35">
      <c r="A163" s="559" t="s">
        <v>169</v>
      </c>
      <c r="B163" s="543" t="s">
        <v>170</v>
      </c>
      <c r="C163" s="544"/>
      <c r="D163" s="320" t="s">
        <v>406</v>
      </c>
      <c r="E163" s="321">
        <v>779</v>
      </c>
      <c r="F163" s="322">
        <f>F164+F165+F166+F167+F168+F169</f>
        <v>0</v>
      </c>
      <c r="G163" s="322">
        <f>G164+G165+G166+G167+G168+G169</f>
        <v>0</v>
      </c>
      <c r="H163" s="316"/>
    </row>
    <row r="164" spans="1:8" ht="15" thickBot="1" x14ac:dyDescent="0.35">
      <c r="A164" s="560"/>
      <c r="B164" s="545"/>
      <c r="C164" s="546"/>
      <c r="D164" s="317" t="s">
        <v>492</v>
      </c>
      <c r="E164" s="321"/>
      <c r="F164" s="322">
        <v>0</v>
      </c>
      <c r="G164" s="322">
        <v>0</v>
      </c>
      <c r="H164" s="316"/>
    </row>
    <row r="165" spans="1:8" ht="15" thickBot="1" x14ac:dyDescent="0.35">
      <c r="A165" s="560"/>
      <c r="B165" s="545"/>
      <c r="C165" s="546"/>
      <c r="D165" s="320" t="s">
        <v>494</v>
      </c>
      <c r="E165" s="321">
        <v>779</v>
      </c>
      <c r="F165" s="322">
        <v>0</v>
      </c>
      <c r="G165" s="322">
        <v>0</v>
      </c>
      <c r="H165" s="316"/>
    </row>
    <row r="166" spans="1:8" ht="28.2" thickBot="1" x14ac:dyDescent="0.35">
      <c r="A166" s="560"/>
      <c r="B166" s="545"/>
      <c r="C166" s="546"/>
      <c r="D166" s="317" t="s">
        <v>495</v>
      </c>
      <c r="E166" s="321"/>
      <c r="F166" s="322">
        <v>0</v>
      </c>
      <c r="G166" s="322">
        <v>0</v>
      </c>
      <c r="H166" s="316"/>
    </row>
    <row r="167" spans="1:8" ht="42" thickBot="1" x14ac:dyDescent="0.35">
      <c r="A167" s="560"/>
      <c r="B167" s="545"/>
      <c r="C167" s="546"/>
      <c r="D167" s="320" t="s">
        <v>497</v>
      </c>
      <c r="E167" s="321"/>
      <c r="F167" s="322">
        <v>0</v>
      </c>
      <c r="G167" s="322">
        <v>0</v>
      </c>
      <c r="H167" s="316"/>
    </row>
    <row r="168" spans="1:8" ht="42" thickBot="1" x14ac:dyDescent="0.35">
      <c r="A168" s="560"/>
      <c r="B168" s="545"/>
      <c r="C168" s="546"/>
      <c r="D168" s="320" t="s">
        <v>498</v>
      </c>
      <c r="E168" s="321"/>
      <c r="F168" s="322">
        <v>0</v>
      </c>
      <c r="G168" s="322">
        <v>0</v>
      </c>
      <c r="H168" s="316"/>
    </row>
    <row r="169" spans="1:8" ht="28.2" thickBot="1" x14ac:dyDescent="0.35">
      <c r="A169" s="561"/>
      <c r="B169" s="547"/>
      <c r="C169" s="548"/>
      <c r="D169" s="320" t="s">
        <v>499</v>
      </c>
      <c r="E169" s="321"/>
      <c r="F169" s="322">
        <v>0</v>
      </c>
      <c r="G169" s="322">
        <v>0</v>
      </c>
      <c r="H169" s="316"/>
    </row>
    <row r="170" spans="1:8" ht="15.75" customHeight="1" thickBot="1" x14ac:dyDescent="0.35">
      <c r="A170" s="559" t="s">
        <v>171</v>
      </c>
      <c r="B170" s="543" t="s">
        <v>629</v>
      </c>
      <c r="C170" s="544"/>
      <c r="D170" s="320" t="s">
        <v>406</v>
      </c>
      <c r="E170" s="321">
        <v>775</v>
      </c>
      <c r="F170" s="322">
        <f>F171+F172+F173+F174+F175+F176</f>
        <v>0</v>
      </c>
      <c r="G170" s="322">
        <f>G171+G172+G173+G174+G175+G176</f>
        <v>0</v>
      </c>
      <c r="H170" s="316"/>
    </row>
    <row r="171" spans="1:8" ht="15" thickBot="1" x14ac:dyDescent="0.35">
      <c r="A171" s="560"/>
      <c r="B171" s="545"/>
      <c r="C171" s="546"/>
      <c r="D171" s="317" t="s">
        <v>492</v>
      </c>
      <c r="E171" s="321"/>
      <c r="F171" s="322">
        <v>0</v>
      </c>
      <c r="G171" s="322">
        <v>0</v>
      </c>
      <c r="H171" s="316"/>
    </row>
    <row r="172" spans="1:8" ht="15" thickBot="1" x14ac:dyDescent="0.35">
      <c r="A172" s="560"/>
      <c r="B172" s="545"/>
      <c r="C172" s="546"/>
      <c r="D172" s="320" t="s">
        <v>494</v>
      </c>
      <c r="E172" s="321">
        <v>775</v>
      </c>
      <c r="F172" s="322">
        <v>0</v>
      </c>
      <c r="G172" s="322">
        <v>0</v>
      </c>
      <c r="H172" s="316"/>
    </row>
    <row r="173" spans="1:8" ht="28.2" thickBot="1" x14ac:dyDescent="0.35">
      <c r="A173" s="560"/>
      <c r="B173" s="545"/>
      <c r="C173" s="546"/>
      <c r="D173" s="317" t="s">
        <v>495</v>
      </c>
      <c r="E173" s="321"/>
      <c r="F173" s="322">
        <v>0</v>
      </c>
      <c r="G173" s="322">
        <v>0</v>
      </c>
      <c r="H173" s="316"/>
    </row>
    <row r="174" spans="1:8" ht="42" thickBot="1" x14ac:dyDescent="0.35">
      <c r="A174" s="560"/>
      <c r="B174" s="545"/>
      <c r="C174" s="546"/>
      <c r="D174" s="320" t="s">
        <v>497</v>
      </c>
      <c r="E174" s="321"/>
      <c r="F174" s="322">
        <v>0</v>
      </c>
      <c r="G174" s="322">
        <v>0</v>
      </c>
      <c r="H174" s="316"/>
    </row>
    <row r="175" spans="1:8" ht="42" thickBot="1" x14ac:dyDescent="0.35">
      <c r="A175" s="560"/>
      <c r="B175" s="545"/>
      <c r="C175" s="546"/>
      <c r="D175" s="320" t="s">
        <v>498</v>
      </c>
      <c r="E175" s="321"/>
      <c r="F175" s="322">
        <v>0</v>
      </c>
      <c r="G175" s="322">
        <v>0</v>
      </c>
      <c r="H175" s="316"/>
    </row>
    <row r="176" spans="1:8" ht="28.2" thickBot="1" x14ac:dyDescent="0.35">
      <c r="A176" s="561"/>
      <c r="B176" s="547"/>
      <c r="C176" s="548"/>
      <c r="D176" s="320" t="s">
        <v>499</v>
      </c>
      <c r="E176" s="321"/>
      <c r="F176" s="322">
        <v>0</v>
      </c>
      <c r="G176" s="322">
        <v>0</v>
      </c>
      <c r="H176" s="316"/>
    </row>
    <row r="177" spans="1:8" ht="15.75" customHeight="1" thickBot="1" x14ac:dyDescent="0.35">
      <c r="A177" s="559" t="s">
        <v>631</v>
      </c>
      <c r="B177" s="543" t="s">
        <v>580</v>
      </c>
      <c r="C177" s="544"/>
      <c r="D177" s="320" t="s">
        <v>406</v>
      </c>
      <c r="E177" s="321"/>
      <c r="F177" s="322">
        <f>F178+F179+F180+F181+F182+F183</f>
        <v>0</v>
      </c>
      <c r="G177" s="322">
        <f>G178+G179+G180+G181+G182+G183</f>
        <v>0</v>
      </c>
      <c r="H177" s="316"/>
    </row>
    <row r="178" spans="1:8" ht="15" thickBot="1" x14ac:dyDescent="0.35">
      <c r="A178" s="560"/>
      <c r="B178" s="545"/>
      <c r="C178" s="546"/>
      <c r="D178" s="317" t="s">
        <v>492</v>
      </c>
      <c r="E178" s="321"/>
      <c r="F178" s="322">
        <v>0</v>
      </c>
      <c r="G178" s="322">
        <v>0</v>
      </c>
      <c r="H178" s="316"/>
    </row>
    <row r="179" spans="1:8" ht="15" thickBot="1" x14ac:dyDescent="0.35">
      <c r="A179" s="560"/>
      <c r="B179" s="545"/>
      <c r="C179" s="546"/>
      <c r="D179" s="320" t="s">
        <v>494</v>
      </c>
      <c r="E179" s="321" t="s">
        <v>411</v>
      </c>
      <c r="F179" s="322">
        <v>0</v>
      </c>
      <c r="G179" s="322">
        <v>0</v>
      </c>
      <c r="H179" s="316"/>
    </row>
    <row r="180" spans="1:8" ht="28.2" thickBot="1" x14ac:dyDescent="0.35">
      <c r="A180" s="560"/>
      <c r="B180" s="545"/>
      <c r="C180" s="546"/>
      <c r="D180" s="317" t="s">
        <v>495</v>
      </c>
      <c r="E180" s="321"/>
      <c r="F180" s="322">
        <v>0</v>
      </c>
      <c r="G180" s="322">
        <v>0</v>
      </c>
      <c r="H180" s="316"/>
    </row>
    <row r="181" spans="1:8" ht="42" thickBot="1" x14ac:dyDescent="0.35">
      <c r="A181" s="560"/>
      <c r="B181" s="545"/>
      <c r="C181" s="546"/>
      <c r="D181" s="320" t="s">
        <v>497</v>
      </c>
      <c r="E181" s="321"/>
      <c r="F181" s="322">
        <v>0</v>
      </c>
      <c r="G181" s="322">
        <v>0</v>
      </c>
      <c r="H181" s="316"/>
    </row>
    <row r="182" spans="1:8" ht="42" thickBot="1" x14ac:dyDescent="0.35">
      <c r="A182" s="560"/>
      <c r="B182" s="545"/>
      <c r="C182" s="546"/>
      <c r="D182" s="320" t="s">
        <v>498</v>
      </c>
      <c r="E182" s="321"/>
      <c r="F182" s="322">
        <v>0</v>
      </c>
      <c r="G182" s="322">
        <v>0</v>
      </c>
      <c r="H182" s="316"/>
    </row>
    <row r="183" spans="1:8" ht="28.2" thickBot="1" x14ac:dyDescent="0.35">
      <c r="A183" s="561"/>
      <c r="B183" s="547"/>
      <c r="C183" s="548"/>
      <c r="D183" s="320" t="s">
        <v>499</v>
      </c>
      <c r="E183" s="321"/>
      <c r="F183" s="322">
        <v>0</v>
      </c>
      <c r="G183" s="322">
        <v>0</v>
      </c>
      <c r="H183" s="316"/>
    </row>
    <row r="184" spans="1:8" ht="21.75" customHeight="1" thickBot="1" x14ac:dyDescent="0.35">
      <c r="A184" s="559" t="s">
        <v>763</v>
      </c>
      <c r="B184" s="543" t="s">
        <v>764</v>
      </c>
      <c r="C184" s="544"/>
      <c r="D184" s="320" t="s">
        <v>406</v>
      </c>
      <c r="E184" s="321"/>
      <c r="F184" s="322">
        <f>F185+F186+F187+F188+F189+F190</f>
        <v>0</v>
      </c>
      <c r="G184" s="322">
        <f>G185+G186+G187+G188+G189+G190</f>
        <v>0</v>
      </c>
      <c r="H184" s="316"/>
    </row>
    <row r="185" spans="1:8" ht="22.5" customHeight="1" thickBot="1" x14ac:dyDescent="0.35">
      <c r="A185" s="560"/>
      <c r="B185" s="545"/>
      <c r="C185" s="546"/>
      <c r="D185" s="317" t="s">
        <v>492</v>
      </c>
      <c r="E185" s="321"/>
      <c r="F185" s="322">
        <v>0</v>
      </c>
      <c r="G185" s="322">
        <v>0</v>
      </c>
      <c r="H185" s="316"/>
    </row>
    <row r="186" spans="1:8" ht="24" customHeight="1" thickBot="1" x14ac:dyDescent="0.35">
      <c r="A186" s="560"/>
      <c r="B186" s="545"/>
      <c r="C186" s="546"/>
      <c r="D186" s="320" t="s">
        <v>494</v>
      </c>
      <c r="E186" s="321" t="s">
        <v>411</v>
      </c>
      <c r="F186" s="322">
        <v>0</v>
      </c>
      <c r="G186" s="322">
        <v>0</v>
      </c>
      <c r="H186" s="316"/>
    </row>
    <row r="187" spans="1:8" ht="33.75" customHeight="1" thickBot="1" x14ac:dyDescent="0.35">
      <c r="A187" s="560"/>
      <c r="B187" s="545"/>
      <c r="C187" s="546"/>
      <c r="D187" s="317" t="s">
        <v>495</v>
      </c>
      <c r="E187" s="321"/>
      <c r="F187" s="322">
        <v>0</v>
      </c>
      <c r="G187" s="322">
        <v>0</v>
      </c>
      <c r="H187" s="316"/>
    </row>
    <row r="188" spans="1:8" ht="28.5" customHeight="1" thickBot="1" x14ac:dyDescent="0.35">
      <c r="A188" s="560"/>
      <c r="B188" s="545"/>
      <c r="C188" s="546"/>
      <c r="D188" s="320" t="s">
        <v>497</v>
      </c>
      <c r="E188" s="321"/>
      <c r="F188" s="322">
        <v>0</v>
      </c>
      <c r="G188" s="322">
        <v>0</v>
      </c>
      <c r="H188" s="316"/>
    </row>
    <row r="189" spans="1:8" ht="44.25" customHeight="1" thickBot="1" x14ac:dyDescent="0.35">
      <c r="A189" s="560"/>
      <c r="B189" s="545"/>
      <c r="C189" s="546"/>
      <c r="D189" s="320" t="s">
        <v>498</v>
      </c>
      <c r="E189" s="321"/>
      <c r="F189" s="322">
        <v>0</v>
      </c>
      <c r="G189" s="322">
        <v>0</v>
      </c>
      <c r="H189" s="316"/>
    </row>
    <row r="190" spans="1:8" ht="39.75" customHeight="1" thickBot="1" x14ac:dyDescent="0.35">
      <c r="A190" s="561"/>
      <c r="B190" s="547"/>
      <c r="C190" s="548"/>
      <c r="D190" s="320" t="s">
        <v>499</v>
      </c>
      <c r="E190" s="321"/>
      <c r="F190" s="322">
        <v>0</v>
      </c>
      <c r="G190" s="322">
        <v>0</v>
      </c>
      <c r="H190" s="316"/>
    </row>
    <row r="191" spans="1:8" ht="39.75" customHeight="1" thickBot="1" x14ac:dyDescent="0.35">
      <c r="A191" s="559" t="s">
        <v>766</v>
      </c>
      <c r="B191" s="543" t="s">
        <v>804</v>
      </c>
      <c r="C191" s="544"/>
      <c r="D191" s="320" t="s">
        <v>406</v>
      </c>
      <c r="E191" s="321"/>
      <c r="F191" s="322">
        <v>0</v>
      </c>
      <c r="G191" s="322">
        <v>0</v>
      </c>
      <c r="H191" s="316"/>
    </row>
    <row r="192" spans="1:8" ht="39.75" customHeight="1" thickBot="1" x14ac:dyDescent="0.35">
      <c r="A192" s="560"/>
      <c r="B192" s="545"/>
      <c r="C192" s="546"/>
      <c r="D192" s="317" t="s">
        <v>492</v>
      </c>
      <c r="E192" s="321"/>
      <c r="F192" s="322">
        <v>0</v>
      </c>
      <c r="G192" s="322">
        <v>0</v>
      </c>
      <c r="H192" s="316"/>
    </row>
    <row r="193" spans="1:8" ht="39.75" customHeight="1" thickBot="1" x14ac:dyDescent="0.35">
      <c r="A193" s="560"/>
      <c r="B193" s="545"/>
      <c r="C193" s="546"/>
      <c r="D193" s="320" t="s">
        <v>494</v>
      </c>
      <c r="E193" s="321"/>
      <c r="F193" s="322">
        <v>105000</v>
      </c>
      <c r="G193" s="322">
        <v>105000</v>
      </c>
      <c r="H193" s="316"/>
    </row>
    <row r="194" spans="1:8" ht="39.75" customHeight="1" thickBot="1" x14ac:dyDescent="0.35">
      <c r="A194" s="560"/>
      <c r="B194" s="545"/>
      <c r="C194" s="546"/>
      <c r="D194" s="317" t="s">
        <v>495</v>
      </c>
      <c r="E194" s="321"/>
      <c r="F194" s="322">
        <v>0</v>
      </c>
      <c r="G194" s="322">
        <v>0</v>
      </c>
      <c r="H194" s="316"/>
    </row>
    <row r="195" spans="1:8" ht="50.25" customHeight="1" thickBot="1" x14ac:dyDescent="0.35">
      <c r="A195" s="560"/>
      <c r="B195" s="545"/>
      <c r="C195" s="546"/>
      <c r="D195" s="320" t="s">
        <v>497</v>
      </c>
      <c r="E195" s="321"/>
      <c r="F195" s="322">
        <v>0</v>
      </c>
      <c r="G195" s="322">
        <v>0</v>
      </c>
      <c r="H195" s="316"/>
    </row>
    <row r="196" spans="1:8" ht="49.5" customHeight="1" thickBot="1" x14ac:dyDescent="0.35">
      <c r="A196" s="560"/>
      <c r="B196" s="545"/>
      <c r="C196" s="546"/>
      <c r="D196" s="320" t="s">
        <v>498</v>
      </c>
      <c r="E196" s="321"/>
      <c r="F196" s="322">
        <v>0</v>
      </c>
      <c r="G196" s="322">
        <v>0</v>
      </c>
      <c r="H196" s="316"/>
    </row>
    <row r="197" spans="1:8" ht="39.75" customHeight="1" thickBot="1" x14ac:dyDescent="0.35">
      <c r="A197" s="561"/>
      <c r="B197" s="547"/>
      <c r="C197" s="548"/>
      <c r="D197" s="320" t="s">
        <v>499</v>
      </c>
      <c r="E197" s="321"/>
      <c r="F197" s="322">
        <v>0</v>
      </c>
      <c r="G197" s="322">
        <v>0</v>
      </c>
      <c r="H197" s="316"/>
    </row>
    <row r="198" spans="1:8" ht="15.75" customHeight="1" thickBot="1" x14ac:dyDescent="0.35">
      <c r="A198" s="540" t="s">
        <v>172</v>
      </c>
      <c r="B198" s="543" t="s">
        <v>632</v>
      </c>
      <c r="C198" s="544"/>
      <c r="D198" s="320" t="s">
        <v>406</v>
      </c>
      <c r="E198" s="321">
        <v>775</v>
      </c>
      <c r="F198" s="322">
        <f t="shared" ref="F198:G204" si="8">F205</f>
        <v>0</v>
      </c>
      <c r="G198" s="322">
        <f t="shared" si="8"/>
        <v>0</v>
      </c>
      <c r="H198" s="316"/>
    </row>
    <row r="199" spans="1:8" ht="15" thickBot="1" x14ac:dyDescent="0.35">
      <c r="A199" s="541"/>
      <c r="B199" s="545"/>
      <c r="C199" s="546"/>
      <c r="D199" s="317" t="s">
        <v>492</v>
      </c>
      <c r="E199" s="321"/>
      <c r="F199" s="331">
        <f t="shared" si="8"/>
        <v>0</v>
      </c>
      <c r="G199" s="331">
        <f t="shared" si="8"/>
        <v>0</v>
      </c>
      <c r="H199" s="316"/>
    </row>
    <row r="200" spans="1:8" ht="15" thickBot="1" x14ac:dyDescent="0.35">
      <c r="A200" s="541"/>
      <c r="B200" s="545"/>
      <c r="C200" s="546"/>
      <c r="D200" s="320" t="s">
        <v>494</v>
      </c>
      <c r="E200" s="321"/>
      <c r="F200" s="331">
        <f t="shared" si="8"/>
        <v>0</v>
      </c>
      <c r="G200" s="331">
        <f t="shared" si="8"/>
        <v>0</v>
      </c>
      <c r="H200" s="316"/>
    </row>
    <row r="201" spans="1:8" ht="28.2" thickBot="1" x14ac:dyDescent="0.35">
      <c r="A201" s="541"/>
      <c r="B201" s="545"/>
      <c r="C201" s="546"/>
      <c r="D201" s="317" t="s">
        <v>495</v>
      </c>
      <c r="E201" s="321"/>
      <c r="F201" s="331">
        <f t="shared" si="8"/>
        <v>0</v>
      </c>
      <c r="G201" s="331">
        <f t="shared" si="8"/>
        <v>0</v>
      </c>
      <c r="H201" s="316"/>
    </row>
    <row r="202" spans="1:8" ht="42" thickBot="1" x14ac:dyDescent="0.35">
      <c r="A202" s="541"/>
      <c r="B202" s="545"/>
      <c r="C202" s="546"/>
      <c r="D202" s="320" t="s">
        <v>497</v>
      </c>
      <c r="E202" s="321"/>
      <c r="F202" s="331">
        <f t="shared" si="8"/>
        <v>0</v>
      </c>
      <c r="G202" s="331">
        <f t="shared" si="8"/>
        <v>0</v>
      </c>
      <c r="H202" s="316"/>
    </row>
    <row r="203" spans="1:8" ht="42" thickBot="1" x14ac:dyDescent="0.35">
      <c r="A203" s="541"/>
      <c r="B203" s="545"/>
      <c r="C203" s="546"/>
      <c r="D203" s="320" t="s">
        <v>498</v>
      </c>
      <c r="E203" s="321"/>
      <c r="F203" s="331">
        <f t="shared" si="8"/>
        <v>0</v>
      </c>
      <c r="G203" s="331">
        <f t="shared" si="8"/>
        <v>0</v>
      </c>
      <c r="H203" s="316"/>
    </row>
    <row r="204" spans="1:8" ht="28.2" thickBot="1" x14ac:dyDescent="0.35">
      <c r="A204" s="542"/>
      <c r="B204" s="547"/>
      <c r="C204" s="548"/>
      <c r="D204" s="320" t="s">
        <v>499</v>
      </c>
      <c r="E204" s="321"/>
      <c r="F204" s="331">
        <f t="shared" si="8"/>
        <v>0</v>
      </c>
      <c r="G204" s="331">
        <f t="shared" si="8"/>
        <v>0</v>
      </c>
      <c r="H204" s="316"/>
    </row>
    <row r="205" spans="1:8" ht="15" thickBot="1" x14ac:dyDescent="0.35">
      <c r="A205" s="540" t="s">
        <v>173</v>
      </c>
      <c r="B205" s="543" t="s">
        <v>503</v>
      </c>
      <c r="C205" s="544"/>
      <c r="D205" s="320" t="s">
        <v>406</v>
      </c>
      <c r="E205" s="321">
        <v>775</v>
      </c>
      <c r="F205" s="322">
        <f>F206+F207+F208+F209+F210+F211</f>
        <v>0</v>
      </c>
      <c r="G205" s="322">
        <f>G206+G207+G208+G209+G210+G211</f>
        <v>0</v>
      </c>
      <c r="H205" s="316"/>
    </row>
    <row r="206" spans="1:8" ht="15" thickBot="1" x14ac:dyDescent="0.35">
      <c r="A206" s="541"/>
      <c r="B206" s="545"/>
      <c r="C206" s="546"/>
      <c r="D206" s="317" t="s">
        <v>492</v>
      </c>
      <c r="E206" s="321"/>
      <c r="F206" s="322">
        <v>0</v>
      </c>
      <c r="G206" s="322">
        <v>0</v>
      </c>
      <c r="H206" s="316"/>
    </row>
    <row r="207" spans="1:8" ht="15" thickBot="1" x14ac:dyDescent="0.35">
      <c r="A207" s="541"/>
      <c r="B207" s="545"/>
      <c r="C207" s="546"/>
      <c r="D207" s="320" t="s">
        <v>494</v>
      </c>
      <c r="E207" s="321"/>
      <c r="F207" s="322">
        <v>0</v>
      </c>
      <c r="G207" s="322">
        <v>0</v>
      </c>
      <c r="H207" s="316"/>
    </row>
    <row r="208" spans="1:8" ht="28.2" thickBot="1" x14ac:dyDescent="0.35">
      <c r="A208" s="541"/>
      <c r="B208" s="545"/>
      <c r="C208" s="546"/>
      <c r="D208" s="317" t="s">
        <v>495</v>
      </c>
      <c r="E208" s="321"/>
      <c r="F208" s="322">
        <v>0</v>
      </c>
      <c r="G208" s="322">
        <v>0</v>
      </c>
      <c r="H208" s="316"/>
    </row>
    <row r="209" spans="1:8" ht="42" thickBot="1" x14ac:dyDescent="0.35">
      <c r="A209" s="541"/>
      <c r="B209" s="545"/>
      <c r="C209" s="546"/>
      <c r="D209" s="320" t="s">
        <v>497</v>
      </c>
      <c r="E209" s="321"/>
      <c r="F209" s="322">
        <v>0</v>
      </c>
      <c r="G209" s="322">
        <v>0</v>
      </c>
      <c r="H209" s="316"/>
    </row>
    <row r="210" spans="1:8" ht="42" thickBot="1" x14ac:dyDescent="0.35">
      <c r="A210" s="541"/>
      <c r="B210" s="545"/>
      <c r="C210" s="546"/>
      <c r="D210" s="320" t="s">
        <v>498</v>
      </c>
      <c r="E210" s="321"/>
      <c r="F210" s="322">
        <v>0</v>
      </c>
      <c r="G210" s="322">
        <v>0</v>
      </c>
      <c r="H210" s="316"/>
    </row>
    <row r="211" spans="1:8" ht="28.2" thickBot="1" x14ac:dyDescent="0.35">
      <c r="A211" s="542"/>
      <c r="B211" s="547"/>
      <c r="C211" s="548"/>
      <c r="D211" s="320" t="s">
        <v>499</v>
      </c>
      <c r="E211" s="321"/>
      <c r="F211" s="322">
        <v>0</v>
      </c>
      <c r="G211" s="322">
        <v>0</v>
      </c>
      <c r="H211" s="316"/>
    </row>
    <row r="212" spans="1:8" ht="22.5" customHeight="1" thickBot="1" x14ac:dyDescent="0.35">
      <c r="A212" s="540" t="s">
        <v>175</v>
      </c>
      <c r="B212" s="543" t="s">
        <v>633</v>
      </c>
      <c r="C212" s="544"/>
      <c r="D212" s="320" t="s">
        <v>406</v>
      </c>
      <c r="E212" s="321">
        <v>775</v>
      </c>
      <c r="F212" s="322">
        <f>F213+F214+F215+F216+F217+F218</f>
        <v>31250</v>
      </c>
      <c r="G212" s="322">
        <f>G213+G214+G215+G216+G217+G218</f>
        <v>28292</v>
      </c>
      <c r="H212" s="316"/>
    </row>
    <row r="213" spans="1:8" ht="15" thickBot="1" x14ac:dyDescent="0.35">
      <c r="A213" s="541"/>
      <c r="B213" s="545"/>
      <c r="C213" s="546"/>
      <c r="D213" s="317" t="s">
        <v>492</v>
      </c>
      <c r="E213" s="321">
        <v>775</v>
      </c>
      <c r="F213" s="322">
        <f t="shared" ref="F213:G218" si="9">F220+F227+F234+F241+F248</f>
        <v>0</v>
      </c>
      <c r="G213" s="322">
        <f t="shared" si="9"/>
        <v>0</v>
      </c>
      <c r="H213" s="316"/>
    </row>
    <row r="214" spans="1:8" ht="15" thickBot="1" x14ac:dyDescent="0.35">
      <c r="A214" s="541"/>
      <c r="B214" s="545"/>
      <c r="C214" s="546"/>
      <c r="D214" s="320" t="s">
        <v>494</v>
      </c>
      <c r="E214" s="321" t="s">
        <v>805</v>
      </c>
      <c r="F214" s="322">
        <f t="shared" si="9"/>
        <v>25000</v>
      </c>
      <c r="G214" s="322">
        <f t="shared" si="9"/>
        <v>22495.599999999999</v>
      </c>
      <c r="H214" s="316"/>
    </row>
    <row r="215" spans="1:8" ht="28.2" thickBot="1" x14ac:dyDescent="0.35">
      <c r="A215" s="541"/>
      <c r="B215" s="545"/>
      <c r="C215" s="546"/>
      <c r="D215" s="317" t="s">
        <v>495</v>
      </c>
      <c r="E215" s="321">
        <v>775</v>
      </c>
      <c r="F215" s="322">
        <f t="shared" si="9"/>
        <v>6250</v>
      </c>
      <c r="G215" s="322">
        <f t="shared" si="9"/>
        <v>5796.4</v>
      </c>
      <c r="H215" s="316"/>
    </row>
    <row r="216" spans="1:8" ht="42" thickBot="1" x14ac:dyDescent="0.35">
      <c r="A216" s="541"/>
      <c r="B216" s="545"/>
      <c r="C216" s="546"/>
      <c r="D216" s="320" t="s">
        <v>497</v>
      </c>
      <c r="E216" s="321"/>
      <c r="F216" s="322">
        <f t="shared" si="9"/>
        <v>0</v>
      </c>
      <c r="G216" s="322">
        <f t="shared" si="9"/>
        <v>0</v>
      </c>
      <c r="H216" s="316"/>
    </row>
    <row r="217" spans="1:8" ht="42" thickBot="1" x14ac:dyDescent="0.35">
      <c r="A217" s="541"/>
      <c r="B217" s="545"/>
      <c r="C217" s="546"/>
      <c r="D217" s="320" t="s">
        <v>498</v>
      </c>
      <c r="E217" s="321"/>
      <c r="F217" s="322">
        <f t="shared" si="9"/>
        <v>0</v>
      </c>
      <c r="G217" s="322">
        <f t="shared" si="9"/>
        <v>0</v>
      </c>
      <c r="H217" s="316"/>
    </row>
    <row r="218" spans="1:8" ht="28.2" thickBot="1" x14ac:dyDescent="0.35">
      <c r="A218" s="542"/>
      <c r="B218" s="547"/>
      <c r="C218" s="548"/>
      <c r="D218" s="320" t="s">
        <v>499</v>
      </c>
      <c r="E218" s="321">
        <v>775</v>
      </c>
      <c r="F218" s="322">
        <f t="shared" si="9"/>
        <v>0</v>
      </c>
      <c r="G218" s="322">
        <f t="shared" si="9"/>
        <v>0</v>
      </c>
      <c r="H218" s="316"/>
    </row>
    <row r="219" spans="1:8" ht="15.75" customHeight="1" thickBot="1" x14ac:dyDescent="0.35">
      <c r="A219" s="540" t="s">
        <v>176</v>
      </c>
      <c r="B219" s="543" t="s">
        <v>634</v>
      </c>
      <c r="C219" s="544"/>
      <c r="D219" s="320" t="s">
        <v>406</v>
      </c>
      <c r="E219" s="321">
        <v>775</v>
      </c>
      <c r="F219" s="322">
        <f>F220+F221+F222+F223+F224+F225</f>
        <v>0</v>
      </c>
      <c r="G219" s="322">
        <f>G220+G221+G222+G223+G224+G225</f>
        <v>0</v>
      </c>
      <c r="H219" s="316"/>
    </row>
    <row r="220" spans="1:8" ht="15" thickBot="1" x14ac:dyDescent="0.35">
      <c r="A220" s="541"/>
      <c r="B220" s="545"/>
      <c r="C220" s="546"/>
      <c r="D220" s="317" t="s">
        <v>492</v>
      </c>
      <c r="E220" s="321"/>
      <c r="F220" s="322">
        <v>0</v>
      </c>
      <c r="G220" s="322">
        <v>0</v>
      </c>
      <c r="H220" s="316"/>
    </row>
    <row r="221" spans="1:8" ht="15" thickBot="1" x14ac:dyDescent="0.35">
      <c r="A221" s="541"/>
      <c r="B221" s="545"/>
      <c r="C221" s="546"/>
      <c r="D221" s="320" t="s">
        <v>494</v>
      </c>
      <c r="E221" s="321">
        <v>775</v>
      </c>
      <c r="F221" s="322">
        <v>0</v>
      </c>
      <c r="G221" s="322">
        <v>0</v>
      </c>
      <c r="H221" s="316"/>
    </row>
    <row r="222" spans="1:8" ht="28.2" thickBot="1" x14ac:dyDescent="0.35">
      <c r="A222" s="541"/>
      <c r="B222" s="545"/>
      <c r="C222" s="546"/>
      <c r="D222" s="317" t="s">
        <v>495</v>
      </c>
      <c r="E222" s="321">
        <v>775</v>
      </c>
      <c r="F222" s="322">
        <v>0</v>
      </c>
      <c r="G222" s="322">
        <v>0</v>
      </c>
      <c r="H222" s="316"/>
    </row>
    <row r="223" spans="1:8" ht="42" thickBot="1" x14ac:dyDescent="0.35">
      <c r="A223" s="541"/>
      <c r="B223" s="545"/>
      <c r="C223" s="546"/>
      <c r="D223" s="320" t="s">
        <v>497</v>
      </c>
      <c r="E223" s="321"/>
      <c r="F223" s="322">
        <v>0</v>
      </c>
      <c r="G223" s="322">
        <v>0</v>
      </c>
      <c r="H223" s="316"/>
    </row>
    <row r="224" spans="1:8" ht="42" thickBot="1" x14ac:dyDescent="0.35">
      <c r="A224" s="541"/>
      <c r="B224" s="545"/>
      <c r="C224" s="546"/>
      <c r="D224" s="320" t="s">
        <v>498</v>
      </c>
      <c r="E224" s="321"/>
      <c r="F224" s="322">
        <v>0</v>
      </c>
      <c r="G224" s="322">
        <v>0</v>
      </c>
      <c r="H224" s="316"/>
    </row>
    <row r="225" spans="1:8" ht="28.2" thickBot="1" x14ac:dyDescent="0.35">
      <c r="A225" s="542"/>
      <c r="B225" s="547"/>
      <c r="C225" s="548"/>
      <c r="D225" s="320" t="s">
        <v>499</v>
      </c>
      <c r="E225" s="321"/>
      <c r="F225" s="322">
        <v>0</v>
      </c>
      <c r="G225" s="322">
        <v>0</v>
      </c>
      <c r="H225" s="316"/>
    </row>
    <row r="226" spans="1:8" ht="15.75" customHeight="1" thickBot="1" x14ac:dyDescent="0.35">
      <c r="A226" s="540" t="s">
        <v>184</v>
      </c>
      <c r="B226" s="543" t="s">
        <v>185</v>
      </c>
      <c r="C226" s="544"/>
      <c r="D226" s="320" t="s">
        <v>406</v>
      </c>
      <c r="E226" s="321">
        <v>775</v>
      </c>
      <c r="F226" s="322">
        <f>F227+F228+F229+F230+F231+F232</f>
        <v>0</v>
      </c>
      <c r="G226" s="322">
        <f>G227+G228+G229+G230+G231+G232</f>
        <v>0</v>
      </c>
      <c r="H226" s="316"/>
    </row>
    <row r="227" spans="1:8" ht="15" thickBot="1" x14ac:dyDescent="0.35">
      <c r="A227" s="541"/>
      <c r="B227" s="545"/>
      <c r="C227" s="546"/>
      <c r="D227" s="317" t="s">
        <v>492</v>
      </c>
      <c r="E227" s="321">
        <v>775</v>
      </c>
      <c r="F227" s="322">
        <v>0</v>
      </c>
      <c r="G227" s="322">
        <v>0</v>
      </c>
      <c r="H227" s="316"/>
    </row>
    <row r="228" spans="1:8" ht="15" thickBot="1" x14ac:dyDescent="0.35">
      <c r="A228" s="541"/>
      <c r="B228" s="545"/>
      <c r="C228" s="546"/>
      <c r="D228" s="320" t="s">
        <v>494</v>
      </c>
      <c r="E228" s="321"/>
      <c r="F228" s="322">
        <v>0</v>
      </c>
      <c r="G228" s="322">
        <v>0</v>
      </c>
      <c r="H228" s="316"/>
    </row>
    <row r="229" spans="1:8" ht="28.2" thickBot="1" x14ac:dyDescent="0.35">
      <c r="A229" s="541"/>
      <c r="B229" s="545"/>
      <c r="C229" s="546"/>
      <c r="D229" s="317" t="s">
        <v>495</v>
      </c>
      <c r="E229" s="321">
        <v>775</v>
      </c>
      <c r="F229" s="322">
        <v>0</v>
      </c>
      <c r="G229" s="322">
        <v>0</v>
      </c>
      <c r="H229" s="316"/>
    </row>
    <row r="230" spans="1:8" ht="42" thickBot="1" x14ac:dyDescent="0.35">
      <c r="A230" s="541"/>
      <c r="B230" s="545"/>
      <c r="C230" s="546"/>
      <c r="D230" s="320" t="s">
        <v>497</v>
      </c>
      <c r="E230" s="321"/>
      <c r="F230" s="322">
        <v>0</v>
      </c>
      <c r="G230" s="322">
        <v>0</v>
      </c>
      <c r="H230" s="316"/>
    </row>
    <row r="231" spans="1:8" ht="42" thickBot="1" x14ac:dyDescent="0.35">
      <c r="A231" s="541"/>
      <c r="B231" s="545"/>
      <c r="C231" s="546"/>
      <c r="D231" s="320" t="s">
        <v>498</v>
      </c>
      <c r="E231" s="321"/>
      <c r="F231" s="322">
        <v>0</v>
      </c>
      <c r="G231" s="322">
        <v>0</v>
      </c>
      <c r="H231" s="316"/>
    </row>
    <row r="232" spans="1:8" ht="28.2" thickBot="1" x14ac:dyDescent="0.35">
      <c r="A232" s="542"/>
      <c r="B232" s="547"/>
      <c r="C232" s="548"/>
      <c r="D232" s="320" t="s">
        <v>499</v>
      </c>
      <c r="E232" s="321"/>
      <c r="F232" s="322">
        <v>0</v>
      </c>
      <c r="G232" s="322">
        <v>0</v>
      </c>
      <c r="H232" s="316"/>
    </row>
    <row r="233" spans="1:8" ht="15.75" customHeight="1" thickBot="1" x14ac:dyDescent="0.35">
      <c r="A233" s="540" t="s">
        <v>186</v>
      </c>
      <c r="B233" s="543" t="s">
        <v>187</v>
      </c>
      <c r="C233" s="544"/>
      <c r="D233" s="320" t="s">
        <v>406</v>
      </c>
      <c r="E233" s="321">
        <v>775</v>
      </c>
      <c r="F233" s="322">
        <f>F234+F235+F236+F237+F238+F239</f>
        <v>0</v>
      </c>
      <c r="G233" s="322">
        <f>G234+G235+G236+G237+G238+G239</f>
        <v>0</v>
      </c>
      <c r="H233" s="316"/>
    </row>
    <row r="234" spans="1:8" ht="15" thickBot="1" x14ac:dyDescent="0.35">
      <c r="A234" s="541"/>
      <c r="B234" s="545"/>
      <c r="C234" s="546"/>
      <c r="D234" s="317" t="s">
        <v>492</v>
      </c>
      <c r="E234" s="321">
        <v>775</v>
      </c>
      <c r="F234" s="322">
        <v>0</v>
      </c>
      <c r="G234" s="322">
        <v>0</v>
      </c>
      <c r="H234" s="316"/>
    </row>
    <row r="235" spans="1:8" ht="15" thickBot="1" x14ac:dyDescent="0.35">
      <c r="A235" s="541"/>
      <c r="B235" s="545"/>
      <c r="C235" s="546"/>
      <c r="D235" s="320" t="s">
        <v>494</v>
      </c>
      <c r="E235" s="321"/>
      <c r="F235" s="322">
        <v>0</v>
      </c>
      <c r="G235" s="322">
        <v>0</v>
      </c>
      <c r="H235" s="316"/>
    </row>
    <row r="236" spans="1:8" ht="28.2" thickBot="1" x14ac:dyDescent="0.35">
      <c r="A236" s="541"/>
      <c r="B236" s="545"/>
      <c r="C236" s="546"/>
      <c r="D236" s="317" t="s">
        <v>495</v>
      </c>
      <c r="E236" s="321">
        <v>775</v>
      </c>
      <c r="F236" s="322">
        <v>0</v>
      </c>
      <c r="G236" s="322">
        <v>0</v>
      </c>
      <c r="H236" s="316"/>
    </row>
    <row r="237" spans="1:8" ht="42" thickBot="1" x14ac:dyDescent="0.35">
      <c r="A237" s="541"/>
      <c r="B237" s="545"/>
      <c r="C237" s="546"/>
      <c r="D237" s="320" t="s">
        <v>497</v>
      </c>
      <c r="E237" s="321"/>
      <c r="F237" s="322">
        <v>0</v>
      </c>
      <c r="G237" s="322">
        <v>0</v>
      </c>
      <c r="H237" s="316"/>
    </row>
    <row r="238" spans="1:8" ht="42" thickBot="1" x14ac:dyDescent="0.35">
      <c r="A238" s="541"/>
      <c r="B238" s="545"/>
      <c r="C238" s="546"/>
      <c r="D238" s="320" t="s">
        <v>498</v>
      </c>
      <c r="E238" s="321"/>
      <c r="F238" s="322">
        <v>0</v>
      </c>
      <c r="G238" s="322">
        <v>0</v>
      </c>
      <c r="H238" s="316"/>
    </row>
    <row r="239" spans="1:8" ht="28.2" thickBot="1" x14ac:dyDescent="0.35">
      <c r="A239" s="542"/>
      <c r="B239" s="547"/>
      <c r="C239" s="548"/>
      <c r="D239" s="320" t="s">
        <v>499</v>
      </c>
      <c r="E239" s="321">
        <v>775</v>
      </c>
      <c r="F239" s="322">
        <v>0</v>
      </c>
      <c r="G239" s="322">
        <v>0</v>
      </c>
      <c r="H239" s="316"/>
    </row>
    <row r="240" spans="1:8" ht="23.25" customHeight="1" thickBot="1" x14ac:dyDescent="0.35">
      <c r="A240" s="540" t="s">
        <v>188</v>
      </c>
      <c r="B240" s="543" t="s">
        <v>189</v>
      </c>
      <c r="C240" s="544"/>
      <c r="D240" s="320" t="s">
        <v>406</v>
      </c>
      <c r="E240" s="321">
        <v>775</v>
      </c>
      <c r="F240" s="322">
        <f>F241+F242+F243+F244+F245+F246</f>
        <v>0</v>
      </c>
      <c r="G240" s="322">
        <f>G241+G242+G243+G244+G245+G246</f>
        <v>0</v>
      </c>
      <c r="H240" s="316"/>
    </row>
    <row r="241" spans="1:8" ht="21.75" customHeight="1" thickBot="1" x14ac:dyDescent="0.35">
      <c r="A241" s="541"/>
      <c r="B241" s="545"/>
      <c r="C241" s="546"/>
      <c r="D241" s="317" t="s">
        <v>492</v>
      </c>
      <c r="E241" s="321"/>
      <c r="F241" s="322">
        <v>0</v>
      </c>
      <c r="G241" s="322">
        <v>0</v>
      </c>
      <c r="H241" s="316"/>
    </row>
    <row r="242" spans="1:8" ht="18" customHeight="1" thickBot="1" x14ac:dyDescent="0.35">
      <c r="A242" s="541"/>
      <c r="B242" s="545"/>
      <c r="C242" s="546"/>
      <c r="D242" s="320" t="s">
        <v>494</v>
      </c>
      <c r="E242" s="321">
        <v>775</v>
      </c>
      <c r="F242" s="322">
        <v>0</v>
      </c>
      <c r="G242" s="322">
        <v>0</v>
      </c>
      <c r="H242" s="316"/>
    </row>
    <row r="243" spans="1:8" ht="30.75" customHeight="1" thickBot="1" x14ac:dyDescent="0.35">
      <c r="A243" s="541"/>
      <c r="B243" s="545"/>
      <c r="C243" s="546"/>
      <c r="D243" s="317" t="s">
        <v>495</v>
      </c>
      <c r="E243" s="321">
        <v>775</v>
      </c>
      <c r="F243" s="322">
        <v>0</v>
      </c>
      <c r="G243" s="322">
        <v>0</v>
      </c>
      <c r="H243" s="316"/>
    </row>
    <row r="244" spans="1:8" ht="44.25" customHeight="1" thickBot="1" x14ac:dyDescent="0.35">
      <c r="A244" s="541"/>
      <c r="B244" s="545"/>
      <c r="C244" s="546"/>
      <c r="D244" s="320" t="s">
        <v>497</v>
      </c>
      <c r="E244" s="321"/>
      <c r="F244" s="322">
        <v>0</v>
      </c>
      <c r="G244" s="322">
        <v>0</v>
      </c>
      <c r="H244" s="316"/>
    </row>
    <row r="245" spans="1:8" ht="48" customHeight="1" thickBot="1" x14ac:dyDescent="0.35">
      <c r="A245" s="541"/>
      <c r="B245" s="545"/>
      <c r="C245" s="546"/>
      <c r="D245" s="320" t="s">
        <v>498</v>
      </c>
      <c r="E245" s="321"/>
      <c r="F245" s="322">
        <v>0</v>
      </c>
      <c r="G245" s="322">
        <v>0</v>
      </c>
      <c r="H245" s="316"/>
    </row>
    <row r="246" spans="1:8" ht="44.25" customHeight="1" thickBot="1" x14ac:dyDescent="0.35">
      <c r="A246" s="542"/>
      <c r="B246" s="547"/>
      <c r="C246" s="548"/>
      <c r="D246" s="320" t="s">
        <v>499</v>
      </c>
      <c r="E246" s="321"/>
      <c r="F246" s="322">
        <v>0</v>
      </c>
      <c r="G246" s="322">
        <v>0</v>
      </c>
      <c r="H246" s="316"/>
    </row>
    <row r="247" spans="1:8" ht="21.75" customHeight="1" thickBot="1" x14ac:dyDescent="0.35">
      <c r="A247" s="540" t="s">
        <v>190</v>
      </c>
      <c r="B247" s="543" t="s">
        <v>716</v>
      </c>
      <c r="C247" s="544"/>
      <c r="D247" s="320" t="s">
        <v>406</v>
      </c>
      <c r="E247" s="321">
        <v>775</v>
      </c>
      <c r="F247" s="322">
        <f>F248+F249+F250+F251+F252+F253</f>
        <v>31250</v>
      </c>
      <c r="G247" s="322">
        <f>G248+G249+G250+G251+G252+G253</f>
        <v>28292</v>
      </c>
      <c r="H247" s="316"/>
    </row>
    <row r="248" spans="1:8" ht="24" customHeight="1" thickBot="1" x14ac:dyDescent="0.35">
      <c r="A248" s="541"/>
      <c r="B248" s="545"/>
      <c r="C248" s="546"/>
      <c r="D248" s="317" t="s">
        <v>492</v>
      </c>
      <c r="E248" s="321"/>
      <c r="F248" s="322">
        <v>0</v>
      </c>
      <c r="G248" s="322">
        <v>0</v>
      </c>
      <c r="H248" s="316"/>
    </row>
    <row r="249" spans="1:8" ht="21.75" customHeight="1" thickBot="1" x14ac:dyDescent="0.35">
      <c r="A249" s="541"/>
      <c r="B249" s="545"/>
      <c r="C249" s="546"/>
      <c r="D249" s="320" t="s">
        <v>494</v>
      </c>
      <c r="E249" s="321" t="s">
        <v>445</v>
      </c>
      <c r="F249" s="322">
        <v>25000</v>
      </c>
      <c r="G249" s="322">
        <v>22495.599999999999</v>
      </c>
      <c r="H249" s="316"/>
    </row>
    <row r="250" spans="1:8" ht="30.75" customHeight="1" thickBot="1" x14ac:dyDescent="0.35">
      <c r="A250" s="541"/>
      <c r="B250" s="545"/>
      <c r="C250" s="546"/>
      <c r="D250" s="317" t="s">
        <v>495</v>
      </c>
      <c r="E250" s="321" t="s">
        <v>445</v>
      </c>
      <c r="F250" s="322">
        <v>6250</v>
      </c>
      <c r="G250" s="322">
        <v>5796.4</v>
      </c>
      <c r="H250" s="316"/>
    </row>
    <row r="251" spans="1:8" ht="46.5" customHeight="1" thickBot="1" x14ac:dyDescent="0.35">
      <c r="A251" s="541"/>
      <c r="B251" s="545"/>
      <c r="C251" s="546"/>
      <c r="D251" s="320" t="s">
        <v>497</v>
      </c>
      <c r="E251" s="321"/>
      <c r="F251" s="322">
        <v>0</v>
      </c>
      <c r="G251" s="322">
        <v>0</v>
      </c>
      <c r="H251" s="316"/>
    </row>
    <row r="252" spans="1:8" ht="28.5" customHeight="1" thickBot="1" x14ac:dyDescent="0.35">
      <c r="A252" s="541"/>
      <c r="B252" s="545"/>
      <c r="C252" s="546"/>
      <c r="D252" s="320" t="s">
        <v>498</v>
      </c>
      <c r="E252" s="321"/>
      <c r="F252" s="322">
        <v>0</v>
      </c>
      <c r="G252" s="322">
        <v>0</v>
      </c>
      <c r="H252" s="316"/>
    </row>
    <row r="253" spans="1:8" ht="36.75" customHeight="1" thickBot="1" x14ac:dyDescent="0.35">
      <c r="A253" s="542"/>
      <c r="B253" s="547"/>
      <c r="C253" s="548"/>
      <c r="D253" s="320" t="s">
        <v>499</v>
      </c>
      <c r="E253" s="321">
        <v>775</v>
      </c>
      <c r="F253" s="322">
        <v>0</v>
      </c>
      <c r="G253" s="322">
        <v>0</v>
      </c>
      <c r="H253" s="316"/>
    </row>
    <row r="254" spans="1:8" ht="15.75" customHeight="1" thickBot="1" x14ac:dyDescent="0.35">
      <c r="A254" s="540" t="s">
        <v>192</v>
      </c>
      <c r="B254" s="543" t="s">
        <v>637</v>
      </c>
      <c r="C254" s="544"/>
      <c r="D254" s="320" t="s">
        <v>406</v>
      </c>
      <c r="E254" s="321">
        <v>775</v>
      </c>
      <c r="F254" s="322">
        <f t="shared" ref="F254:G260" si="10">F261+F268+F275+F282+F289</f>
        <v>0</v>
      </c>
      <c r="G254" s="322">
        <f t="shared" si="10"/>
        <v>0</v>
      </c>
      <c r="H254" s="316"/>
    </row>
    <row r="255" spans="1:8" ht="30.75" customHeight="1" thickBot="1" x14ac:dyDescent="0.35">
      <c r="A255" s="541"/>
      <c r="B255" s="545"/>
      <c r="C255" s="546"/>
      <c r="D255" s="317" t="s">
        <v>492</v>
      </c>
      <c r="E255" s="321"/>
      <c r="F255" s="331">
        <f t="shared" si="10"/>
        <v>0</v>
      </c>
      <c r="G255" s="331">
        <f t="shared" si="10"/>
        <v>0</v>
      </c>
      <c r="H255" s="316"/>
    </row>
    <row r="256" spans="1:8" ht="15" thickBot="1" x14ac:dyDescent="0.35">
      <c r="A256" s="541"/>
      <c r="B256" s="545"/>
      <c r="C256" s="546"/>
      <c r="D256" s="320" t="s">
        <v>494</v>
      </c>
      <c r="E256" s="321">
        <v>775</v>
      </c>
      <c r="F256" s="331">
        <f t="shared" si="10"/>
        <v>0</v>
      </c>
      <c r="G256" s="331">
        <f t="shared" si="10"/>
        <v>0</v>
      </c>
      <c r="H256" s="316"/>
    </row>
    <row r="257" spans="1:8" ht="28.2" thickBot="1" x14ac:dyDescent="0.35">
      <c r="A257" s="541"/>
      <c r="B257" s="545"/>
      <c r="C257" s="546"/>
      <c r="D257" s="317" t="s">
        <v>495</v>
      </c>
      <c r="E257" s="321"/>
      <c r="F257" s="331">
        <f t="shared" si="10"/>
        <v>0</v>
      </c>
      <c r="G257" s="331">
        <f t="shared" si="10"/>
        <v>0</v>
      </c>
      <c r="H257" s="316"/>
    </row>
    <row r="258" spans="1:8" ht="42" thickBot="1" x14ac:dyDescent="0.35">
      <c r="A258" s="541"/>
      <c r="B258" s="545"/>
      <c r="C258" s="546"/>
      <c r="D258" s="320" t="s">
        <v>497</v>
      </c>
      <c r="E258" s="321"/>
      <c r="F258" s="331">
        <f t="shared" si="10"/>
        <v>0</v>
      </c>
      <c r="G258" s="331">
        <f t="shared" si="10"/>
        <v>0</v>
      </c>
      <c r="H258" s="316"/>
    </row>
    <row r="259" spans="1:8" ht="42" thickBot="1" x14ac:dyDescent="0.35">
      <c r="A259" s="541"/>
      <c r="B259" s="545"/>
      <c r="C259" s="546"/>
      <c r="D259" s="320" t="s">
        <v>498</v>
      </c>
      <c r="E259" s="321"/>
      <c r="F259" s="331">
        <f t="shared" si="10"/>
        <v>0</v>
      </c>
      <c r="G259" s="331">
        <f t="shared" si="10"/>
        <v>0</v>
      </c>
      <c r="H259" s="316"/>
    </row>
    <row r="260" spans="1:8" ht="28.2" thickBot="1" x14ac:dyDescent="0.35">
      <c r="A260" s="542"/>
      <c r="B260" s="547"/>
      <c r="C260" s="548"/>
      <c r="D260" s="320" t="s">
        <v>499</v>
      </c>
      <c r="E260" s="321">
        <v>775</v>
      </c>
      <c r="F260" s="331">
        <f t="shared" si="10"/>
        <v>0</v>
      </c>
      <c r="G260" s="331">
        <f t="shared" si="10"/>
        <v>0</v>
      </c>
      <c r="H260" s="316"/>
    </row>
    <row r="261" spans="1:8" ht="15.75" customHeight="1" thickBot="1" x14ac:dyDescent="0.35">
      <c r="A261" s="540" t="s">
        <v>193</v>
      </c>
      <c r="B261" s="543" t="s">
        <v>194</v>
      </c>
      <c r="C261" s="544"/>
      <c r="D261" s="320" t="s">
        <v>406</v>
      </c>
      <c r="E261" s="321">
        <v>775</v>
      </c>
      <c r="F261" s="322">
        <f>F262+F263+F264+F265+F266+F267</f>
        <v>0</v>
      </c>
      <c r="G261" s="322">
        <f>G262+G263+G264+G265+G266+G267</f>
        <v>0</v>
      </c>
      <c r="H261" s="316"/>
    </row>
    <row r="262" spans="1:8" ht="15" thickBot="1" x14ac:dyDescent="0.35">
      <c r="A262" s="541"/>
      <c r="B262" s="545"/>
      <c r="C262" s="546"/>
      <c r="D262" s="317" t="s">
        <v>492</v>
      </c>
      <c r="E262" s="321"/>
      <c r="F262" s="322">
        <v>0</v>
      </c>
      <c r="G262" s="322">
        <v>0</v>
      </c>
      <c r="H262" s="316"/>
    </row>
    <row r="263" spans="1:8" ht="15" thickBot="1" x14ac:dyDescent="0.35">
      <c r="A263" s="541"/>
      <c r="B263" s="545"/>
      <c r="C263" s="546"/>
      <c r="D263" s="320" t="s">
        <v>494</v>
      </c>
      <c r="E263" s="321"/>
      <c r="F263" s="322">
        <v>0</v>
      </c>
      <c r="G263" s="322">
        <v>0</v>
      </c>
      <c r="H263" s="316"/>
    </row>
    <row r="264" spans="1:8" ht="28.2" thickBot="1" x14ac:dyDescent="0.35">
      <c r="A264" s="541"/>
      <c r="B264" s="545"/>
      <c r="C264" s="546"/>
      <c r="D264" s="317" t="s">
        <v>495</v>
      </c>
      <c r="E264" s="321"/>
      <c r="F264" s="322">
        <v>0</v>
      </c>
      <c r="G264" s="322">
        <v>0</v>
      </c>
      <c r="H264" s="316"/>
    </row>
    <row r="265" spans="1:8" ht="42" thickBot="1" x14ac:dyDescent="0.35">
      <c r="A265" s="541"/>
      <c r="B265" s="545"/>
      <c r="C265" s="546"/>
      <c r="D265" s="320" t="s">
        <v>497</v>
      </c>
      <c r="E265" s="321"/>
      <c r="F265" s="322">
        <v>0</v>
      </c>
      <c r="G265" s="322">
        <v>0</v>
      </c>
      <c r="H265" s="316"/>
    </row>
    <row r="266" spans="1:8" ht="42" thickBot="1" x14ac:dyDescent="0.35">
      <c r="A266" s="541"/>
      <c r="B266" s="545"/>
      <c r="C266" s="546"/>
      <c r="D266" s="320" t="s">
        <v>498</v>
      </c>
      <c r="E266" s="321"/>
      <c r="F266" s="322">
        <v>0</v>
      </c>
      <c r="G266" s="322">
        <v>0</v>
      </c>
      <c r="H266" s="316"/>
    </row>
    <row r="267" spans="1:8" ht="28.2" thickBot="1" x14ac:dyDescent="0.35">
      <c r="A267" s="542"/>
      <c r="B267" s="547"/>
      <c r="C267" s="548"/>
      <c r="D267" s="320" t="s">
        <v>499</v>
      </c>
      <c r="E267" s="321"/>
      <c r="F267" s="322">
        <v>0</v>
      </c>
      <c r="G267" s="322">
        <v>0</v>
      </c>
      <c r="H267" s="316"/>
    </row>
    <row r="268" spans="1:8" ht="15" thickBot="1" x14ac:dyDescent="0.35">
      <c r="A268" s="540" t="s">
        <v>195</v>
      </c>
      <c r="B268" s="543" t="s">
        <v>426</v>
      </c>
      <c r="C268" s="544"/>
      <c r="D268" s="320" t="s">
        <v>406</v>
      </c>
      <c r="E268" s="321">
        <v>775</v>
      </c>
      <c r="F268" s="322">
        <f>F269+F270+F271+F272+F273+F274</f>
        <v>0</v>
      </c>
      <c r="G268" s="322">
        <f>G269+G270+G271+G272+G273+G274</f>
        <v>0</v>
      </c>
      <c r="H268" s="316"/>
    </row>
    <row r="269" spans="1:8" ht="15" thickBot="1" x14ac:dyDescent="0.35">
      <c r="A269" s="541"/>
      <c r="B269" s="545"/>
      <c r="C269" s="546"/>
      <c r="D269" s="317" t="s">
        <v>492</v>
      </c>
      <c r="E269" s="321"/>
      <c r="F269" s="322">
        <v>0</v>
      </c>
      <c r="G269" s="322">
        <v>0</v>
      </c>
      <c r="H269" s="316"/>
    </row>
    <row r="270" spans="1:8" ht="15" thickBot="1" x14ac:dyDescent="0.35">
      <c r="A270" s="541"/>
      <c r="B270" s="545"/>
      <c r="C270" s="546"/>
      <c r="D270" s="320" t="s">
        <v>494</v>
      </c>
      <c r="E270" s="321"/>
      <c r="F270" s="322">
        <v>0</v>
      </c>
      <c r="G270" s="322">
        <v>0</v>
      </c>
      <c r="H270" s="316"/>
    </row>
    <row r="271" spans="1:8" ht="28.2" thickBot="1" x14ac:dyDescent="0.35">
      <c r="A271" s="541"/>
      <c r="B271" s="545"/>
      <c r="C271" s="546"/>
      <c r="D271" s="317" t="s">
        <v>495</v>
      </c>
      <c r="E271" s="321"/>
      <c r="F271" s="322">
        <v>0</v>
      </c>
      <c r="G271" s="322">
        <v>0</v>
      </c>
      <c r="H271" s="316"/>
    </row>
    <row r="272" spans="1:8" ht="42" thickBot="1" x14ac:dyDescent="0.35">
      <c r="A272" s="541"/>
      <c r="B272" s="545"/>
      <c r="C272" s="546"/>
      <c r="D272" s="320" t="s">
        <v>497</v>
      </c>
      <c r="E272" s="321"/>
      <c r="F272" s="322">
        <v>0</v>
      </c>
      <c r="G272" s="322">
        <v>0</v>
      </c>
      <c r="H272" s="316"/>
    </row>
    <row r="273" spans="1:8" ht="42" thickBot="1" x14ac:dyDescent="0.35">
      <c r="A273" s="541"/>
      <c r="B273" s="545"/>
      <c r="C273" s="546"/>
      <c r="D273" s="320" t="s">
        <v>498</v>
      </c>
      <c r="E273" s="321"/>
      <c r="F273" s="322">
        <v>0</v>
      </c>
      <c r="G273" s="322">
        <v>0</v>
      </c>
      <c r="H273" s="316"/>
    </row>
    <row r="274" spans="1:8" ht="28.2" thickBot="1" x14ac:dyDescent="0.35">
      <c r="A274" s="542"/>
      <c r="B274" s="547"/>
      <c r="C274" s="548"/>
      <c r="D274" s="320" t="s">
        <v>499</v>
      </c>
      <c r="E274" s="321">
        <v>775</v>
      </c>
      <c r="F274" s="322">
        <v>0</v>
      </c>
      <c r="G274" s="322">
        <v>0</v>
      </c>
      <c r="H274" s="316"/>
    </row>
    <row r="275" spans="1:8" ht="15.75" customHeight="1" thickBot="1" x14ac:dyDescent="0.35">
      <c r="A275" s="540" t="s">
        <v>197</v>
      </c>
      <c r="B275" s="543" t="s">
        <v>198</v>
      </c>
      <c r="C275" s="544"/>
      <c r="D275" s="320" t="s">
        <v>406</v>
      </c>
      <c r="E275" s="321">
        <v>775</v>
      </c>
      <c r="F275" s="322">
        <v>0</v>
      </c>
      <c r="G275" s="322">
        <v>0</v>
      </c>
      <c r="H275" s="316"/>
    </row>
    <row r="276" spans="1:8" ht="15" thickBot="1" x14ac:dyDescent="0.35">
      <c r="A276" s="541"/>
      <c r="B276" s="545"/>
      <c r="C276" s="546"/>
      <c r="D276" s="317" t="s">
        <v>492</v>
      </c>
      <c r="E276" s="321"/>
      <c r="F276" s="322">
        <v>0</v>
      </c>
      <c r="G276" s="322">
        <v>0</v>
      </c>
      <c r="H276" s="316"/>
    </row>
    <row r="277" spans="1:8" ht="15" thickBot="1" x14ac:dyDescent="0.35">
      <c r="A277" s="541"/>
      <c r="B277" s="545"/>
      <c r="C277" s="546"/>
      <c r="D277" s="320" t="s">
        <v>494</v>
      </c>
      <c r="E277" s="321"/>
      <c r="F277" s="322">
        <v>0</v>
      </c>
      <c r="G277" s="322">
        <v>0</v>
      </c>
      <c r="H277" s="316"/>
    </row>
    <row r="278" spans="1:8" ht="28.2" thickBot="1" x14ac:dyDescent="0.35">
      <c r="A278" s="541"/>
      <c r="B278" s="545"/>
      <c r="C278" s="546"/>
      <c r="D278" s="317" t="s">
        <v>495</v>
      </c>
      <c r="E278" s="321"/>
      <c r="F278" s="322">
        <v>0</v>
      </c>
      <c r="G278" s="322">
        <v>0</v>
      </c>
      <c r="H278" s="316"/>
    </row>
    <row r="279" spans="1:8" ht="42" thickBot="1" x14ac:dyDescent="0.35">
      <c r="A279" s="541"/>
      <c r="B279" s="545"/>
      <c r="C279" s="546"/>
      <c r="D279" s="320" t="s">
        <v>497</v>
      </c>
      <c r="E279" s="321"/>
      <c r="F279" s="322">
        <v>0</v>
      </c>
      <c r="G279" s="322">
        <v>0</v>
      </c>
      <c r="H279" s="316"/>
    </row>
    <row r="280" spans="1:8" ht="42" thickBot="1" x14ac:dyDescent="0.35">
      <c r="A280" s="541"/>
      <c r="B280" s="545"/>
      <c r="C280" s="546"/>
      <c r="D280" s="320" t="s">
        <v>498</v>
      </c>
      <c r="E280" s="321"/>
      <c r="F280" s="322">
        <v>0</v>
      </c>
      <c r="G280" s="322">
        <v>0</v>
      </c>
      <c r="H280" s="316"/>
    </row>
    <row r="281" spans="1:8" ht="33" customHeight="1" thickBot="1" x14ac:dyDescent="0.35">
      <c r="A281" s="542"/>
      <c r="B281" s="547"/>
      <c r="C281" s="548"/>
      <c r="D281" s="320" t="s">
        <v>499</v>
      </c>
      <c r="E281" s="321"/>
      <c r="F281" s="322">
        <v>0</v>
      </c>
      <c r="G281" s="322">
        <v>0</v>
      </c>
      <c r="H281" s="316"/>
    </row>
    <row r="282" spans="1:8" ht="33" customHeight="1" thickBot="1" x14ac:dyDescent="0.35">
      <c r="A282" s="540" t="s">
        <v>199</v>
      </c>
      <c r="B282" s="543" t="s">
        <v>200</v>
      </c>
      <c r="C282" s="544"/>
      <c r="D282" s="320" t="s">
        <v>406</v>
      </c>
      <c r="E282" s="321">
        <v>775</v>
      </c>
      <c r="F282" s="322">
        <f>F283+F284+F285+F286+F287+F288</f>
        <v>0</v>
      </c>
      <c r="G282" s="322">
        <f>G283+G284+G285+G286+G287+G288</f>
        <v>0</v>
      </c>
      <c r="H282" s="316"/>
    </row>
    <row r="283" spans="1:8" ht="33" customHeight="1" thickBot="1" x14ac:dyDescent="0.35">
      <c r="A283" s="541"/>
      <c r="B283" s="545"/>
      <c r="C283" s="546"/>
      <c r="D283" s="317" t="s">
        <v>492</v>
      </c>
      <c r="E283" s="321"/>
      <c r="F283" s="322">
        <v>0</v>
      </c>
      <c r="G283" s="322">
        <v>0</v>
      </c>
      <c r="H283" s="316"/>
    </row>
    <row r="284" spans="1:8" ht="33" customHeight="1" thickBot="1" x14ac:dyDescent="0.35">
      <c r="A284" s="541"/>
      <c r="B284" s="545"/>
      <c r="C284" s="546"/>
      <c r="D284" s="320" t="s">
        <v>494</v>
      </c>
      <c r="E284" s="321"/>
      <c r="F284" s="322">
        <v>0</v>
      </c>
      <c r="G284" s="322">
        <v>0</v>
      </c>
      <c r="H284" s="316"/>
    </row>
    <row r="285" spans="1:8" ht="33" customHeight="1" thickBot="1" x14ac:dyDescent="0.35">
      <c r="A285" s="541"/>
      <c r="B285" s="545"/>
      <c r="C285" s="546"/>
      <c r="D285" s="317" t="s">
        <v>495</v>
      </c>
      <c r="E285" s="321"/>
      <c r="F285" s="322">
        <v>0</v>
      </c>
      <c r="G285" s="322">
        <v>0</v>
      </c>
      <c r="H285" s="316"/>
    </row>
    <row r="286" spans="1:8" ht="45" customHeight="1" thickBot="1" x14ac:dyDescent="0.35">
      <c r="A286" s="541"/>
      <c r="B286" s="545"/>
      <c r="C286" s="546"/>
      <c r="D286" s="320" t="s">
        <v>497</v>
      </c>
      <c r="E286" s="321"/>
      <c r="F286" s="322">
        <v>0</v>
      </c>
      <c r="G286" s="322">
        <v>0</v>
      </c>
      <c r="H286" s="316"/>
    </row>
    <row r="287" spans="1:8" ht="45" customHeight="1" thickBot="1" x14ac:dyDescent="0.35">
      <c r="A287" s="541"/>
      <c r="B287" s="545"/>
      <c r="C287" s="546"/>
      <c r="D287" s="320" t="s">
        <v>498</v>
      </c>
      <c r="E287" s="321"/>
      <c r="F287" s="322">
        <v>0</v>
      </c>
      <c r="G287" s="322">
        <v>0</v>
      </c>
      <c r="H287" s="316"/>
    </row>
    <row r="288" spans="1:8" ht="33" customHeight="1" thickBot="1" x14ac:dyDescent="0.35">
      <c r="A288" s="542"/>
      <c r="B288" s="547"/>
      <c r="C288" s="548"/>
      <c r="D288" s="320" t="s">
        <v>499</v>
      </c>
      <c r="E288" s="321"/>
      <c r="F288" s="322">
        <v>0</v>
      </c>
      <c r="G288" s="322">
        <v>0</v>
      </c>
      <c r="H288" s="316"/>
    </row>
    <row r="289" spans="1:8" ht="33" customHeight="1" thickBot="1" x14ac:dyDescent="0.35">
      <c r="A289" s="540" t="s">
        <v>201</v>
      </c>
      <c r="B289" s="543" t="s">
        <v>202</v>
      </c>
      <c r="C289" s="544"/>
      <c r="D289" s="320" t="s">
        <v>406</v>
      </c>
      <c r="E289" s="321">
        <v>775</v>
      </c>
      <c r="F289" s="322">
        <f>F290+F291+F292+F293+F294+F295</f>
        <v>0</v>
      </c>
      <c r="G289" s="322">
        <f>G290+G291+G292+G293+G294+G295</f>
        <v>0</v>
      </c>
      <c r="H289" s="316"/>
    </row>
    <row r="290" spans="1:8" ht="33" customHeight="1" thickBot="1" x14ac:dyDescent="0.35">
      <c r="A290" s="541"/>
      <c r="B290" s="545"/>
      <c r="C290" s="546"/>
      <c r="D290" s="317" t="s">
        <v>492</v>
      </c>
      <c r="E290" s="321"/>
      <c r="F290" s="322">
        <v>0</v>
      </c>
      <c r="G290" s="322">
        <v>0</v>
      </c>
      <c r="H290" s="316"/>
    </row>
    <row r="291" spans="1:8" ht="33" customHeight="1" thickBot="1" x14ac:dyDescent="0.35">
      <c r="A291" s="541"/>
      <c r="B291" s="545"/>
      <c r="C291" s="546"/>
      <c r="D291" s="320" t="s">
        <v>494</v>
      </c>
      <c r="E291" s="321">
        <v>775</v>
      </c>
      <c r="F291" s="322">
        <v>0</v>
      </c>
      <c r="G291" s="322">
        <v>0</v>
      </c>
      <c r="H291" s="316"/>
    </row>
    <row r="292" spans="1:8" ht="33" customHeight="1" thickBot="1" x14ac:dyDescent="0.35">
      <c r="A292" s="541"/>
      <c r="B292" s="545"/>
      <c r="C292" s="546"/>
      <c r="D292" s="317" t="s">
        <v>495</v>
      </c>
      <c r="E292" s="321"/>
      <c r="F292" s="322">
        <v>0</v>
      </c>
      <c r="G292" s="322">
        <v>0</v>
      </c>
      <c r="H292" s="316"/>
    </row>
    <row r="293" spans="1:8" ht="41.25" customHeight="1" thickBot="1" x14ac:dyDescent="0.35">
      <c r="A293" s="541"/>
      <c r="B293" s="545"/>
      <c r="C293" s="546"/>
      <c r="D293" s="320" t="s">
        <v>497</v>
      </c>
      <c r="E293" s="321"/>
      <c r="F293" s="322">
        <v>0</v>
      </c>
      <c r="G293" s="322">
        <v>0</v>
      </c>
      <c r="H293" s="316"/>
    </row>
    <row r="294" spans="1:8" ht="44.25" customHeight="1" thickBot="1" x14ac:dyDescent="0.35">
      <c r="A294" s="541"/>
      <c r="B294" s="545"/>
      <c r="C294" s="546"/>
      <c r="D294" s="320" t="s">
        <v>498</v>
      </c>
      <c r="E294" s="321"/>
      <c r="F294" s="322">
        <v>0</v>
      </c>
      <c r="G294" s="322">
        <v>0</v>
      </c>
      <c r="H294" s="316"/>
    </row>
    <row r="295" spans="1:8" ht="33" customHeight="1" thickBot="1" x14ac:dyDescent="0.35">
      <c r="A295" s="542"/>
      <c r="B295" s="547"/>
      <c r="C295" s="548"/>
      <c r="D295" s="320" t="s">
        <v>499</v>
      </c>
      <c r="E295" s="321"/>
      <c r="F295" s="322">
        <v>0</v>
      </c>
      <c r="G295" s="322">
        <v>0</v>
      </c>
      <c r="H295" s="316"/>
    </row>
    <row r="296" spans="1:8" ht="15.75" customHeight="1" thickBot="1" x14ac:dyDescent="0.35">
      <c r="A296" s="540" t="s">
        <v>203</v>
      </c>
      <c r="B296" s="543" t="s">
        <v>638</v>
      </c>
      <c r="C296" s="544"/>
      <c r="D296" s="320" t="s">
        <v>406</v>
      </c>
      <c r="E296" s="321">
        <v>775</v>
      </c>
      <c r="F296" s="322">
        <f t="shared" ref="F296:G302" si="11">F303+F310</f>
        <v>0</v>
      </c>
      <c r="G296" s="322">
        <f t="shared" si="11"/>
        <v>0</v>
      </c>
      <c r="H296" s="316"/>
    </row>
    <row r="297" spans="1:8" ht="15" thickBot="1" x14ac:dyDescent="0.35">
      <c r="A297" s="541"/>
      <c r="B297" s="545"/>
      <c r="C297" s="546"/>
      <c r="D297" s="317" t="s">
        <v>492</v>
      </c>
      <c r="E297" s="321"/>
      <c r="F297" s="322">
        <f t="shared" si="11"/>
        <v>0</v>
      </c>
      <c r="G297" s="322">
        <f t="shared" si="11"/>
        <v>0</v>
      </c>
      <c r="H297" s="316"/>
    </row>
    <row r="298" spans="1:8" ht="15" thickBot="1" x14ac:dyDescent="0.35">
      <c r="A298" s="541"/>
      <c r="B298" s="545"/>
      <c r="C298" s="546"/>
      <c r="D298" s="320" t="s">
        <v>494</v>
      </c>
      <c r="E298" s="321">
        <v>775</v>
      </c>
      <c r="F298" s="322">
        <f t="shared" si="11"/>
        <v>0</v>
      </c>
      <c r="G298" s="322">
        <f t="shared" si="11"/>
        <v>0</v>
      </c>
      <c r="H298" s="316"/>
    </row>
    <row r="299" spans="1:8" ht="28.2" thickBot="1" x14ac:dyDescent="0.35">
      <c r="A299" s="541"/>
      <c r="B299" s="545"/>
      <c r="C299" s="546"/>
      <c r="D299" s="317" t="s">
        <v>495</v>
      </c>
      <c r="E299" s="321"/>
      <c r="F299" s="322">
        <f t="shared" si="11"/>
        <v>0</v>
      </c>
      <c r="G299" s="322">
        <f t="shared" si="11"/>
        <v>0</v>
      </c>
      <c r="H299" s="316"/>
    </row>
    <row r="300" spans="1:8" ht="42" thickBot="1" x14ac:dyDescent="0.35">
      <c r="A300" s="541"/>
      <c r="B300" s="545"/>
      <c r="C300" s="546"/>
      <c r="D300" s="320" t="s">
        <v>497</v>
      </c>
      <c r="E300" s="321"/>
      <c r="F300" s="322">
        <f t="shared" si="11"/>
        <v>0</v>
      </c>
      <c r="G300" s="322">
        <f t="shared" si="11"/>
        <v>0</v>
      </c>
      <c r="H300" s="316"/>
    </row>
    <row r="301" spans="1:8" ht="42" thickBot="1" x14ac:dyDescent="0.35">
      <c r="A301" s="541"/>
      <c r="B301" s="545"/>
      <c r="C301" s="546"/>
      <c r="D301" s="320" t="s">
        <v>498</v>
      </c>
      <c r="E301" s="321"/>
      <c r="F301" s="322">
        <f t="shared" si="11"/>
        <v>0</v>
      </c>
      <c r="G301" s="322">
        <f t="shared" si="11"/>
        <v>0</v>
      </c>
      <c r="H301" s="316"/>
    </row>
    <row r="302" spans="1:8" ht="28.2" thickBot="1" x14ac:dyDescent="0.35">
      <c r="A302" s="542"/>
      <c r="B302" s="547"/>
      <c r="C302" s="548"/>
      <c r="D302" s="320" t="s">
        <v>499</v>
      </c>
      <c r="E302" s="321"/>
      <c r="F302" s="322">
        <f t="shared" si="11"/>
        <v>0</v>
      </c>
      <c r="G302" s="322">
        <f t="shared" si="11"/>
        <v>0</v>
      </c>
      <c r="H302" s="316"/>
    </row>
    <row r="303" spans="1:8" ht="23.25" customHeight="1" thickBot="1" x14ac:dyDescent="0.35">
      <c r="A303" s="540" t="s">
        <v>204</v>
      </c>
      <c r="B303" s="543" t="s">
        <v>205</v>
      </c>
      <c r="C303" s="544"/>
      <c r="D303" s="320" t="s">
        <v>406</v>
      </c>
      <c r="E303" s="321">
        <v>775</v>
      </c>
      <c r="F303" s="322">
        <f>F304+F305+F306+F307+F308+F309</f>
        <v>0</v>
      </c>
      <c r="G303" s="322">
        <f>G304+G305+G306+G307+G308+G309</f>
        <v>0</v>
      </c>
      <c r="H303" s="316"/>
    </row>
    <row r="304" spans="1:8" ht="15" thickBot="1" x14ac:dyDescent="0.35">
      <c r="A304" s="541"/>
      <c r="B304" s="545"/>
      <c r="C304" s="546"/>
      <c r="D304" s="317" t="s">
        <v>492</v>
      </c>
      <c r="E304" s="321"/>
      <c r="F304" s="322">
        <f t="shared" ref="F304:F309" si="12">J307</f>
        <v>0</v>
      </c>
      <c r="G304" s="322">
        <v>0</v>
      </c>
      <c r="H304" s="316"/>
    </row>
    <row r="305" spans="1:10" ht="15" thickBot="1" x14ac:dyDescent="0.35">
      <c r="A305" s="541"/>
      <c r="B305" s="545"/>
      <c r="C305" s="546"/>
      <c r="D305" s="320" t="s">
        <v>494</v>
      </c>
      <c r="E305" s="321"/>
      <c r="F305" s="322">
        <f t="shared" si="12"/>
        <v>0</v>
      </c>
      <c r="G305" s="322">
        <v>0</v>
      </c>
      <c r="H305" s="316"/>
    </row>
    <row r="306" spans="1:10" ht="28.2" thickBot="1" x14ac:dyDescent="0.35">
      <c r="A306" s="541"/>
      <c r="B306" s="545"/>
      <c r="C306" s="546"/>
      <c r="D306" s="317" t="s">
        <v>495</v>
      </c>
      <c r="E306" s="321"/>
      <c r="F306" s="322">
        <v>0</v>
      </c>
      <c r="G306" s="322">
        <v>0</v>
      </c>
      <c r="H306" s="316"/>
    </row>
    <row r="307" spans="1:10" ht="42" thickBot="1" x14ac:dyDescent="0.35">
      <c r="A307" s="541"/>
      <c r="B307" s="545"/>
      <c r="C307" s="546"/>
      <c r="D307" s="320" t="s">
        <v>497</v>
      </c>
      <c r="E307" s="321"/>
      <c r="F307" s="322">
        <f t="shared" si="12"/>
        <v>0</v>
      </c>
      <c r="G307" s="322">
        <v>0</v>
      </c>
      <c r="H307" s="316"/>
    </row>
    <row r="308" spans="1:10" ht="42" thickBot="1" x14ac:dyDescent="0.35">
      <c r="A308" s="541"/>
      <c r="B308" s="545"/>
      <c r="C308" s="546"/>
      <c r="D308" s="320" t="s">
        <v>498</v>
      </c>
      <c r="E308" s="321"/>
      <c r="F308" s="322">
        <f t="shared" si="12"/>
        <v>0</v>
      </c>
      <c r="G308" s="322">
        <v>0</v>
      </c>
      <c r="H308" s="316"/>
    </row>
    <row r="309" spans="1:10" ht="28.2" thickBot="1" x14ac:dyDescent="0.35">
      <c r="A309" s="542"/>
      <c r="B309" s="547"/>
      <c r="C309" s="548"/>
      <c r="D309" s="320" t="s">
        <v>499</v>
      </c>
      <c r="E309" s="321"/>
      <c r="F309" s="322">
        <f t="shared" si="12"/>
        <v>0</v>
      </c>
      <c r="G309" s="322">
        <v>0</v>
      </c>
      <c r="H309" s="316"/>
      <c r="J309" s="332"/>
    </row>
    <row r="310" spans="1:10" ht="15.75" customHeight="1" thickBot="1" x14ac:dyDescent="0.35">
      <c r="A310" s="540" t="s">
        <v>206</v>
      </c>
      <c r="B310" s="587" t="s">
        <v>427</v>
      </c>
      <c r="C310" s="588"/>
      <c r="D310" s="320" t="s">
        <v>406</v>
      </c>
      <c r="E310" s="321">
        <v>775</v>
      </c>
      <c r="F310" s="322">
        <f>F311+F312+F313+F314+F315+F316</f>
        <v>0</v>
      </c>
      <c r="G310" s="322">
        <f>G311+G312+G313+G314+G315+G316</f>
        <v>0</v>
      </c>
      <c r="H310" s="316"/>
      <c r="J310" s="333"/>
    </row>
    <row r="311" spans="1:10" ht="15" thickBot="1" x14ac:dyDescent="0.35">
      <c r="A311" s="541"/>
      <c r="B311" s="589"/>
      <c r="C311" s="590"/>
      <c r="D311" s="317" t="s">
        <v>492</v>
      </c>
      <c r="E311" s="321"/>
      <c r="F311" s="322">
        <v>0</v>
      </c>
      <c r="G311" s="322">
        <v>0</v>
      </c>
      <c r="H311" s="316"/>
      <c r="J311" s="332"/>
    </row>
    <row r="312" spans="1:10" ht="15.75" customHeight="1" thickBot="1" x14ac:dyDescent="0.35">
      <c r="A312" s="541"/>
      <c r="B312" s="589"/>
      <c r="C312" s="590"/>
      <c r="D312" s="320" t="s">
        <v>494</v>
      </c>
      <c r="E312" s="321">
        <v>775</v>
      </c>
      <c r="F312" s="322">
        <v>0</v>
      </c>
      <c r="G312" s="322">
        <v>0</v>
      </c>
      <c r="H312" s="316"/>
      <c r="J312" s="333"/>
    </row>
    <row r="313" spans="1:10" ht="33" customHeight="1" thickBot="1" x14ac:dyDescent="0.35">
      <c r="A313" s="541"/>
      <c r="B313" s="589"/>
      <c r="C313" s="590"/>
      <c r="D313" s="317" t="s">
        <v>495</v>
      </c>
      <c r="E313" s="321"/>
      <c r="F313" s="322">
        <v>0</v>
      </c>
      <c r="G313" s="322">
        <v>0</v>
      </c>
      <c r="H313" s="316"/>
      <c r="J313" s="332"/>
    </row>
    <row r="314" spans="1:10" ht="44.25" customHeight="1" thickBot="1" x14ac:dyDescent="0.35">
      <c r="A314" s="541"/>
      <c r="B314" s="589"/>
      <c r="C314" s="590"/>
      <c r="D314" s="320" t="s">
        <v>497</v>
      </c>
      <c r="E314" s="321"/>
      <c r="F314" s="322">
        <v>0</v>
      </c>
      <c r="G314" s="322">
        <v>0</v>
      </c>
      <c r="H314" s="316"/>
      <c r="J314" s="332"/>
    </row>
    <row r="315" spans="1:10" ht="51" customHeight="1" thickBot="1" x14ac:dyDescent="0.35">
      <c r="A315" s="541"/>
      <c r="B315" s="589"/>
      <c r="C315" s="590"/>
      <c r="D315" s="320" t="s">
        <v>498</v>
      </c>
      <c r="E315" s="321"/>
      <c r="F315" s="322">
        <v>0</v>
      </c>
      <c r="G315" s="322">
        <v>0</v>
      </c>
      <c r="H315" s="316"/>
      <c r="J315" s="332"/>
    </row>
    <row r="316" spans="1:10" ht="28.2" thickBot="1" x14ac:dyDescent="0.35">
      <c r="A316" s="542"/>
      <c r="B316" s="591"/>
      <c r="C316" s="592"/>
      <c r="D316" s="320" t="s">
        <v>499</v>
      </c>
      <c r="E316" s="321"/>
      <c r="F316" s="322">
        <v>0</v>
      </c>
      <c r="G316" s="322">
        <v>0</v>
      </c>
      <c r="H316" s="316"/>
      <c r="J316" s="332"/>
    </row>
    <row r="317" spans="1:10" ht="15.75" customHeight="1" thickBot="1" x14ac:dyDescent="0.35">
      <c r="A317" s="540">
        <v>3</v>
      </c>
      <c r="B317" s="543" t="s">
        <v>639</v>
      </c>
      <c r="C317" s="544"/>
      <c r="D317" s="320" t="s">
        <v>406</v>
      </c>
      <c r="E317" s="321">
        <v>774</v>
      </c>
      <c r="F317" s="322">
        <f t="shared" ref="F317:F323" si="13">F324+F366</f>
        <v>624027.6</v>
      </c>
      <c r="G317" s="322">
        <f>G318+G319+G320+G321+G322+G323</f>
        <v>213286.16999999998</v>
      </c>
      <c r="H317" s="316"/>
    </row>
    <row r="318" spans="1:10" ht="15" thickBot="1" x14ac:dyDescent="0.35">
      <c r="A318" s="541"/>
      <c r="B318" s="545"/>
      <c r="C318" s="546"/>
      <c r="D318" s="317" t="s">
        <v>492</v>
      </c>
      <c r="E318" s="321">
        <v>774</v>
      </c>
      <c r="F318" s="322">
        <f t="shared" si="13"/>
        <v>33775.599999999999</v>
      </c>
      <c r="G318" s="322">
        <f>G325+G367</f>
        <v>32827.919999999998</v>
      </c>
      <c r="H318" s="316"/>
    </row>
    <row r="319" spans="1:10" ht="15" thickBot="1" x14ac:dyDescent="0.35">
      <c r="A319" s="541"/>
      <c r="B319" s="545"/>
      <c r="C319" s="546"/>
      <c r="D319" s="320" t="s">
        <v>494</v>
      </c>
      <c r="E319" s="321">
        <v>774</v>
      </c>
      <c r="F319" s="322">
        <f t="shared" si="13"/>
        <v>117052.4</v>
      </c>
      <c r="G319" s="322">
        <f>G326</f>
        <v>108502.24</v>
      </c>
      <c r="H319" s="316"/>
    </row>
    <row r="320" spans="1:10" ht="28.2" thickBot="1" x14ac:dyDescent="0.35">
      <c r="A320" s="541"/>
      <c r="B320" s="545"/>
      <c r="C320" s="546"/>
      <c r="D320" s="317" t="s">
        <v>495</v>
      </c>
      <c r="E320" s="321">
        <v>774</v>
      </c>
      <c r="F320" s="322">
        <f t="shared" si="13"/>
        <v>74122.22</v>
      </c>
      <c r="G320" s="322">
        <f>G327+G369</f>
        <v>71956.009999999995</v>
      </c>
      <c r="H320" s="316"/>
    </row>
    <row r="321" spans="1:8" ht="42" thickBot="1" x14ac:dyDescent="0.35">
      <c r="A321" s="541"/>
      <c r="B321" s="545"/>
      <c r="C321" s="546"/>
      <c r="D321" s="320" t="s">
        <v>497</v>
      </c>
      <c r="E321" s="321"/>
      <c r="F321" s="322">
        <f t="shared" si="13"/>
        <v>0</v>
      </c>
      <c r="G321" s="322">
        <f>G328+G370</f>
        <v>0</v>
      </c>
      <c r="H321" s="316"/>
    </row>
    <row r="322" spans="1:8" ht="42" thickBot="1" x14ac:dyDescent="0.35">
      <c r="A322" s="541"/>
      <c r="B322" s="545"/>
      <c r="C322" s="546"/>
      <c r="D322" s="320" t="s">
        <v>498</v>
      </c>
      <c r="E322" s="321"/>
      <c r="F322" s="322">
        <f t="shared" si="13"/>
        <v>0</v>
      </c>
      <c r="G322" s="322">
        <f>G329+G371</f>
        <v>0</v>
      </c>
      <c r="H322" s="316"/>
    </row>
    <row r="323" spans="1:8" ht="28.2" thickBot="1" x14ac:dyDescent="0.35">
      <c r="A323" s="542"/>
      <c r="B323" s="547"/>
      <c r="C323" s="548"/>
      <c r="D323" s="320" t="s">
        <v>499</v>
      </c>
      <c r="E323" s="321">
        <v>774</v>
      </c>
      <c r="F323" s="322">
        <f t="shared" si="13"/>
        <v>399077.38</v>
      </c>
      <c r="G323" s="322">
        <f>G330+G372</f>
        <v>0</v>
      </c>
      <c r="H323" s="316"/>
    </row>
    <row r="324" spans="1:8" ht="15.75" customHeight="1" thickBot="1" x14ac:dyDescent="0.35">
      <c r="A324" s="540" t="s">
        <v>210</v>
      </c>
      <c r="B324" s="543" t="s">
        <v>640</v>
      </c>
      <c r="C324" s="544"/>
      <c r="D324" s="320" t="s">
        <v>406</v>
      </c>
      <c r="E324" s="321">
        <v>774</v>
      </c>
      <c r="F324" s="322">
        <f>F325+F326+F327+F328+F329+F330</f>
        <v>624027.6</v>
      </c>
      <c r="G324" s="322">
        <f>G331+G345+G352+G359</f>
        <v>213286.16999999998</v>
      </c>
      <c r="H324" s="316"/>
    </row>
    <row r="325" spans="1:8" ht="15" thickBot="1" x14ac:dyDescent="0.35">
      <c r="A325" s="541"/>
      <c r="B325" s="545"/>
      <c r="C325" s="546"/>
      <c r="D325" s="317" t="s">
        <v>492</v>
      </c>
      <c r="E325" s="321">
        <v>774</v>
      </c>
      <c r="F325" s="322">
        <f>F332+F346</f>
        <v>33775.599999999999</v>
      </c>
      <c r="G325" s="322">
        <f>G332+G339</f>
        <v>32827.919999999998</v>
      </c>
      <c r="H325" s="316"/>
    </row>
    <row r="326" spans="1:8" ht="15" thickBot="1" x14ac:dyDescent="0.35">
      <c r="A326" s="541"/>
      <c r="B326" s="545"/>
      <c r="C326" s="546"/>
      <c r="D326" s="320" t="s">
        <v>494</v>
      </c>
      <c r="E326" s="321">
        <v>774</v>
      </c>
      <c r="F326" s="322">
        <f>F333+F347+F354+F361</f>
        <v>117052.4</v>
      </c>
      <c r="G326" s="322">
        <f>G333+G347+G354+G361+G340</f>
        <v>108502.24</v>
      </c>
      <c r="H326" s="316"/>
    </row>
    <row r="327" spans="1:8" ht="28.2" thickBot="1" x14ac:dyDescent="0.35">
      <c r="A327" s="541"/>
      <c r="B327" s="545"/>
      <c r="C327" s="546"/>
      <c r="D327" s="317" t="s">
        <v>495</v>
      </c>
      <c r="E327" s="321">
        <v>774</v>
      </c>
      <c r="F327" s="322">
        <f>F334+F348</f>
        <v>74122.22</v>
      </c>
      <c r="G327" s="322">
        <f>G334+G348+G355+G362</f>
        <v>71956.009999999995</v>
      </c>
      <c r="H327" s="316"/>
    </row>
    <row r="328" spans="1:8" ht="42" thickBot="1" x14ac:dyDescent="0.35">
      <c r="A328" s="541"/>
      <c r="B328" s="545"/>
      <c r="C328" s="546"/>
      <c r="D328" s="320" t="s">
        <v>497</v>
      </c>
      <c r="E328" s="321"/>
      <c r="F328" s="322">
        <f>F335+F349</f>
        <v>0</v>
      </c>
      <c r="G328" s="322">
        <f>G335+G349+G356+G363</f>
        <v>0</v>
      </c>
      <c r="H328" s="316"/>
    </row>
    <row r="329" spans="1:8" ht="42" thickBot="1" x14ac:dyDescent="0.35">
      <c r="A329" s="541"/>
      <c r="B329" s="545"/>
      <c r="C329" s="546"/>
      <c r="D329" s="320" t="s">
        <v>498</v>
      </c>
      <c r="E329" s="321"/>
      <c r="F329" s="322">
        <f>F336+F350</f>
        <v>0</v>
      </c>
      <c r="G329" s="322">
        <f>G336+G350+G357+G364</f>
        <v>0</v>
      </c>
      <c r="H329" s="316"/>
    </row>
    <row r="330" spans="1:8" ht="28.2" thickBot="1" x14ac:dyDescent="0.35">
      <c r="A330" s="542"/>
      <c r="B330" s="547"/>
      <c r="C330" s="548"/>
      <c r="D330" s="320" t="s">
        <v>499</v>
      </c>
      <c r="E330" s="321">
        <v>774</v>
      </c>
      <c r="F330" s="322">
        <f>F337+F351</f>
        <v>399077.38</v>
      </c>
      <c r="G330" s="322">
        <f>G337+G344</f>
        <v>0</v>
      </c>
      <c r="H330" s="316"/>
    </row>
    <row r="331" spans="1:8" ht="15.75" customHeight="1" thickBot="1" x14ac:dyDescent="0.35">
      <c r="A331" s="540" t="s">
        <v>212</v>
      </c>
      <c r="B331" s="543" t="s">
        <v>504</v>
      </c>
      <c r="C331" s="544"/>
      <c r="D331" s="320" t="s">
        <v>406</v>
      </c>
      <c r="E331" s="321">
        <v>774</v>
      </c>
      <c r="F331" s="322">
        <f>F332+F333+F334+F335+F336+F337</f>
        <v>613965.19999999995</v>
      </c>
      <c r="G331" s="322">
        <f>G332+G333+G334+G335+G336+G337</f>
        <v>208771.97999999998</v>
      </c>
      <c r="H331" s="316"/>
    </row>
    <row r="332" spans="1:8" ht="15" thickBot="1" x14ac:dyDescent="0.35">
      <c r="A332" s="541"/>
      <c r="B332" s="545"/>
      <c r="C332" s="546"/>
      <c r="D332" s="317" t="s">
        <v>492</v>
      </c>
      <c r="E332" s="321">
        <v>774</v>
      </c>
      <c r="F332" s="322">
        <v>33775.599999999999</v>
      </c>
      <c r="G332" s="322">
        <v>32827.919999999998</v>
      </c>
      <c r="H332" s="316"/>
    </row>
    <row r="333" spans="1:8" ht="15" thickBot="1" x14ac:dyDescent="0.35">
      <c r="A333" s="541"/>
      <c r="B333" s="545"/>
      <c r="C333" s="546"/>
      <c r="D333" s="320" t="s">
        <v>494</v>
      </c>
      <c r="E333" s="321">
        <v>774</v>
      </c>
      <c r="F333" s="334">
        <v>106990</v>
      </c>
      <c r="G333" s="331">
        <v>103988.05</v>
      </c>
      <c r="H333" s="316"/>
    </row>
    <row r="334" spans="1:8" ht="28.2" thickBot="1" x14ac:dyDescent="0.35">
      <c r="A334" s="541"/>
      <c r="B334" s="545"/>
      <c r="C334" s="546"/>
      <c r="D334" s="317" t="s">
        <v>495</v>
      </c>
      <c r="E334" s="335">
        <v>774</v>
      </c>
      <c r="F334" s="325">
        <v>74122.22</v>
      </c>
      <c r="G334" s="322">
        <v>71956.009999999995</v>
      </c>
      <c r="H334" s="316"/>
    </row>
    <row r="335" spans="1:8" ht="42" thickBot="1" x14ac:dyDescent="0.35">
      <c r="A335" s="541"/>
      <c r="B335" s="545"/>
      <c r="C335" s="546"/>
      <c r="D335" s="320" t="s">
        <v>497</v>
      </c>
      <c r="E335" s="321"/>
      <c r="F335" s="322">
        <f>F342</f>
        <v>0</v>
      </c>
      <c r="G335" s="322">
        <v>0</v>
      </c>
      <c r="H335" s="316"/>
    </row>
    <row r="336" spans="1:8" ht="42" thickBot="1" x14ac:dyDescent="0.35">
      <c r="A336" s="541"/>
      <c r="B336" s="545"/>
      <c r="C336" s="546"/>
      <c r="D336" s="320" t="s">
        <v>498</v>
      </c>
      <c r="E336" s="321"/>
      <c r="F336" s="322">
        <f>F343</f>
        <v>0</v>
      </c>
      <c r="G336" s="322">
        <v>0</v>
      </c>
      <c r="H336" s="316"/>
    </row>
    <row r="337" spans="1:8" ht="28.2" thickBot="1" x14ac:dyDescent="0.35">
      <c r="A337" s="542"/>
      <c r="B337" s="547"/>
      <c r="C337" s="548"/>
      <c r="D337" s="320" t="s">
        <v>499</v>
      </c>
      <c r="E337" s="321">
        <v>774</v>
      </c>
      <c r="F337" s="322">
        <v>399077.38</v>
      </c>
      <c r="G337" s="322">
        <v>0</v>
      </c>
      <c r="H337" s="316"/>
    </row>
    <row r="338" spans="1:8" ht="15" thickBot="1" x14ac:dyDescent="0.35">
      <c r="A338" s="540" t="s">
        <v>505</v>
      </c>
      <c r="B338" s="543" t="s">
        <v>143</v>
      </c>
      <c r="C338" s="544"/>
      <c r="D338" s="320" t="s">
        <v>406</v>
      </c>
      <c r="E338" s="321">
        <v>774</v>
      </c>
      <c r="F338" s="322">
        <f>F339+F340+F341+F342+F343+F344</f>
        <v>0</v>
      </c>
      <c r="G338" s="322">
        <f>G339+G340+G341+G342+G343+G344</f>
        <v>0</v>
      </c>
      <c r="H338" s="316"/>
    </row>
    <row r="339" spans="1:8" ht="15" thickBot="1" x14ac:dyDescent="0.35">
      <c r="A339" s="541"/>
      <c r="B339" s="545"/>
      <c r="C339" s="546"/>
      <c r="D339" s="317" t="s">
        <v>492</v>
      </c>
      <c r="E339" s="321">
        <v>774</v>
      </c>
      <c r="F339" s="322">
        <v>0</v>
      </c>
      <c r="G339" s="322">
        <v>0</v>
      </c>
      <c r="H339" s="316"/>
    </row>
    <row r="340" spans="1:8" ht="15" thickBot="1" x14ac:dyDescent="0.35">
      <c r="A340" s="541"/>
      <c r="B340" s="545"/>
      <c r="C340" s="546"/>
      <c r="D340" s="320" t="s">
        <v>494</v>
      </c>
      <c r="E340" s="321">
        <v>774</v>
      </c>
      <c r="F340" s="322">
        <v>0</v>
      </c>
      <c r="G340" s="322">
        <v>0</v>
      </c>
      <c r="H340" s="316"/>
    </row>
    <row r="341" spans="1:8" ht="28.2" thickBot="1" x14ac:dyDescent="0.35">
      <c r="A341" s="541"/>
      <c r="B341" s="545"/>
      <c r="C341" s="546"/>
      <c r="D341" s="317" t="s">
        <v>495</v>
      </c>
      <c r="E341" s="321">
        <v>774</v>
      </c>
      <c r="F341" s="322">
        <v>0</v>
      </c>
      <c r="G341" s="322">
        <v>0</v>
      </c>
      <c r="H341" s="316"/>
    </row>
    <row r="342" spans="1:8" ht="42" thickBot="1" x14ac:dyDescent="0.35">
      <c r="A342" s="541"/>
      <c r="B342" s="545"/>
      <c r="C342" s="546"/>
      <c r="D342" s="320" t="s">
        <v>497</v>
      </c>
      <c r="E342" s="321"/>
      <c r="F342" s="322">
        <v>0</v>
      </c>
      <c r="G342" s="322">
        <v>0</v>
      </c>
      <c r="H342" s="316"/>
    </row>
    <row r="343" spans="1:8" ht="42" thickBot="1" x14ac:dyDescent="0.35">
      <c r="A343" s="541"/>
      <c r="B343" s="545"/>
      <c r="C343" s="546"/>
      <c r="D343" s="320" t="s">
        <v>498</v>
      </c>
      <c r="E343" s="321"/>
      <c r="F343" s="322">
        <v>0</v>
      </c>
      <c r="G343" s="322">
        <v>0</v>
      </c>
      <c r="H343" s="316"/>
    </row>
    <row r="344" spans="1:8" ht="28.2" thickBot="1" x14ac:dyDescent="0.35">
      <c r="A344" s="542"/>
      <c r="B344" s="547"/>
      <c r="C344" s="548"/>
      <c r="D344" s="320" t="s">
        <v>499</v>
      </c>
      <c r="E344" s="321">
        <v>774</v>
      </c>
      <c r="F344" s="322">
        <v>0</v>
      </c>
      <c r="G344" s="322">
        <v>0</v>
      </c>
      <c r="H344" s="316"/>
    </row>
    <row r="345" spans="1:8" ht="15.75" customHeight="1" thickBot="1" x14ac:dyDescent="0.35">
      <c r="A345" s="540" t="s">
        <v>217</v>
      </c>
      <c r="B345" s="543" t="s">
        <v>717</v>
      </c>
      <c r="C345" s="544"/>
      <c r="D345" s="320" t="s">
        <v>406</v>
      </c>
      <c r="E345" s="321">
        <v>774</v>
      </c>
      <c r="F345" s="322">
        <f>F346+F347+F348+F349+F350+F351</f>
        <v>10000</v>
      </c>
      <c r="G345" s="322">
        <f>G346+G347+G348+G349+G350+G351</f>
        <v>4471.6899999999996</v>
      </c>
      <c r="H345" s="316"/>
    </row>
    <row r="346" spans="1:8" ht="15" thickBot="1" x14ac:dyDescent="0.35">
      <c r="A346" s="541"/>
      <c r="B346" s="545"/>
      <c r="C346" s="546"/>
      <c r="D346" s="317" t="s">
        <v>492</v>
      </c>
      <c r="E346" s="321"/>
      <c r="F346" s="322">
        <v>0</v>
      </c>
      <c r="G346" s="322">
        <v>0</v>
      </c>
      <c r="H346" s="316"/>
    </row>
    <row r="347" spans="1:8" ht="15" thickBot="1" x14ac:dyDescent="0.35">
      <c r="A347" s="541"/>
      <c r="B347" s="545"/>
      <c r="C347" s="546"/>
      <c r="D347" s="320" t="s">
        <v>494</v>
      </c>
      <c r="E347" s="321">
        <v>774</v>
      </c>
      <c r="F347" s="322">
        <v>10000</v>
      </c>
      <c r="G347" s="322">
        <v>4471.6899999999996</v>
      </c>
      <c r="H347" s="316"/>
    </row>
    <row r="348" spans="1:8" ht="28.2" thickBot="1" x14ac:dyDescent="0.35">
      <c r="A348" s="541"/>
      <c r="B348" s="545"/>
      <c r="C348" s="546"/>
      <c r="D348" s="317" t="s">
        <v>495</v>
      </c>
      <c r="E348" s="321">
        <v>744</v>
      </c>
      <c r="F348" s="322">
        <v>0</v>
      </c>
      <c r="G348" s="322">
        <v>0</v>
      </c>
      <c r="H348" s="316"/>
    </row>
    <row r="349" spans="1:8" ht="42" thickBot="1" x14ac:dyDescent="0.35">
      <c r="A349" s="541"/>
      <c r="B349" s="545"/>
      <c r="C349" s="546"/>
      <c r="D349" s="320" t="s">
        <v>497</v>
      </c>
      <c r="E349" s="321"/>
      <c r="F349" s="322">
        <v>0</v>
      </c>
      <c r="G349" s="322">
        <v>0</v>
      </c>
      <c r="H349" s="316"/>
    </row>
    <row r="350" spans="1:8" ht="42" thickBot="1" x14ac:dyDescent="0.35">
      <c r="A350" s="541"/>
      <c r="B350" s="545"/>
      <c r="C350" s="546"/>
      <c r="D350" s="320" t="s">
        <v>498</v>
      </c>
      <c r="E350" s="321"/>
      <c r="F350" s="322">
        <v>0</v>
      </c>
      <c r="G350" s="322">
        <v>0</v>
      </c>
      <c r="H350" s="316"/>
    </row>
    <row r="351" spans="1:8" ht="28.2" thickBot="1" x14ac:dyDescent="0.35">
      <c r="A351" s="542"/>
      <c r="B351" s="547"/>
      <c r="C351" s="548"/>
      <c r="D351" s="320" t="s">
        <v>499</v>
      </c>
      <c r="E351" s="321">
        <v>774</v>
      </c>
      <c r="F351" s="322">
        <v>0</v>
      </c>
      <c r="G351" s="322">
        <v>0</v>
      </c>
      <c r="H351" s="316"/>
    </row>
    <row r="352" spans="1:8" ht="15.75" customHeight="1" thickBot="1" x14ac:dyDescent="0.35">
      <c r="A352" s="540" t="s">
        <v>219</v>
      </c>
      <c r="B352" s="543" t="s">
        <v>718</v>
      </c>
      <c r="C352" s="544"/>
      <c r="D352" s="320" t="s">
        <v>406</v>
      </c>
      <c r="E352" s="321">
        <v>774</v>
      </c>
      <c r="F352" s="322">
        <f>F353+F354+F355+F356+F357+F358</f>
        <v>62.4</v>
      </c>
      <c r="G352" s="322">
        <f>G353+G354+G355+G356+G357+G358</f>
        <v>42.5</v>
      </c>
      <c r="H352" s="316"/>
    </row>
    <row r="353" spans="1:8" ht="15" thickBot="1" x14ac:dyDescent="0.35">
      <c r="A353" s="541"/>
      <c r="B353" s="545"/>
      <c r="C353" s="546"/>
      <c r="D353" s="317" t="s">
        <v>492</v>
      </c>
      <c r="E353" s="321"/>
      <c r="F353" s="322">
        <v>0</v>
      </c>
      <c r="G353" s="322">
        <v>0</v>
      </c>
      <c r="H353" s="316"/>
    </row>
    <row r="354" spans="1:8" ht="15" thickBot="1" x14ac:dyDescent="0.35">
      <c r="A354" s="541"/>
      <c r="B354" s="545"/>
      <c r="C354" s="546"/>
      <c r="D354" s="320" t="s">
        <v>494</v>
      </c>
      <c r="E354" s="321">
        <v>774</v>
      </c>
      <c r="F354" s="331">
        <v>62.4</v>
      </c>
      <c r="G354" s="331">
        <v>42.5</v>
      </c>
      <c r="H354" s="316"/>
    </row>
    <row r="355" spans="1:8" ht="28.2" thickBot="1" x14ac:dyDescent="0.35">
      <c r="A355" s="541"/>
      <c r="B355" s="545"/>
      <c r="C355" s="546"/>
      <c r="D355" s="317" t="s">
        <v>495</v>
      </c>
      <c r="E355" s="321"/>
      <c r="F355" s="322">
        <v>0</v>
      </c>
      <c r="G355" s="322">
        <v>0</v>
      </c>
      <c r="H355" s="316"/>
    </row>
    <row r="356" spans="1:8" ht="42" thickBot="1" x14ac:dyDescent="0.35">
      <c r="A356" s="541"/>
      <c r="B356" s="545"/>
      <c r="C356" s="546"/>
      <c r="D356" s="320" t="s">
        <v>497</v>
      </c>
      <c r="E356" s="321"/>
      <c r="F356" s="322">
        <v>0</v>
      </c>
      <c r="G356" s="322">
        <v>0</v>
      </c>
      <c r="H356" s="316"/>
    </row>
    <row r="357" spans="1:8" ht="42" thickBot="1" x14ac:dyDescent="0.35">
      <c r="A357" s="541"/>
      <c r="B357" s="545"/>
      <c r="C357" s="546"/>
      <c r="D357" s="320" t="s">
        <v>498</v>
      </c>
      <c r="E357" s="321"/>
      <c r="F357" s="322">
        <v>0</v>
      </c>
      <c r="G357" s="322">
        <v>0</v>
      </c>
      <c r="H357" s="316"/>
    </row>
    <row r="358" spans="1:8" ht="28.2" thickBot="1" x14ac:dyDescent="0.35">
      <c r="A358" s="542"/>
      <c r="B358" s="547"/>
      <c r="C358" s="548"/>
      <c r="D358" s="320" t="s">
        <v>499</v>
      </c>
      <c r="E358" s="321"/>
      <c r="F358" s="322">
        <v>0</v>
      </c>
      <c r="G358" s="322">
        <v>0</v>
      </c>
      <c r="H358" s="316"/>
    </row>
    <row r="359" spans="1:8" ht="15.75" customHeight="1" thickBot="1" x14ac:dyDescent="0.35">
      <c r="A359" s="540" t="s">
        <v>221</v>
      </c>
      <c r="B359" s="543" t="s">
        <v>646</v>
      </c>
      <c r="C359" s="544"/>
      <c r="D359" s="320" t="s">
        <v>406</v>
      </c>
      <c r="E359" s="321">
        <v>774</v>
      </c>
      <c r="F359" s="322">
        <f>F360+F361+F362+F363+F364+F365</f>
        <v>0</v>
      </c>
      <c r="G359" s="322">
        <f>G360+G361+G362+G363+G364+G365</f>
        <v>0</v>
      </c>
      <c r="H359" s="316"/>
    </row>
    <row r="360" spans="1:8" ht="15" thickBot="1" x14ac:dyDescent="0.35">
      <c r="A360" s="541"/>
      <c r="B360" s="545"/>
      <c r="C360" s="546"/>
      <c r="D360" s="317" t="s">
        <v>492</v>
      </c>
      <c r="E360" s="321"/>
      <c r="F360" s="322">
        <v>0</v>
      </c>
      <c r="G360" s="322">
        <v>0</v>
      </c>
      <c r="H360" s="316"/>
    </row>
    <row r="361" spans="1:8" ht="15" thickBot="1" x14ac:dyDescent="0.35">
      <c r="A361" s="541"/>
      <c r="B361" s="545"/>
      <c r="C361" s="546"/>
      <c r="D361" s="320" t="s">
        <v>494</v>
      </c>
      <c r="E361" s="321"/>
      <c r="F361" s="322">
        <v>0</v>
      </c>
      <c r="G361" s="322">
        <v>0</v>
      </c>
      <c r="H361" s="316"/>
    </row>
    <row r="362" spans="1:8" ht="28.2" thickBot="1" x14ac:dyDescent="0.35">
      <c r="A362" s="541"/>
      <c r="B362" s="545"/>
      <c r="C362" s="546"/>
      <c r="D362" s="317" t="s">
        <v>495</v>
      </c>
      <c r="E362" s="321"/>
      <c r="F362" s="322">
        <v>0</v>
      </c>
      <c r="G362" s="322">
        <v>0</v>
      </c>
      <c r="H362" s="316"/>
    </row>
    <row r="363" spans="1:8" ht="42" thickBot="1" x14ac:dyDescent="0.35">
      <c r="A363" s="541"/>
      <c r="B363" s="545"/>
      <c r="C363" s="546"/>
      <c r="D363" s="320" t="s">
        <v>497</v>
      </c>
      <c r="E363" s="321"/>
      <c r="F363" s="322">
        <v>0</v>
      </c>
      <c r="G363" s="322">
        <v>0</v>
      </c>
      <c r="H363" s="316"/>
    </row>
    <row r="364" spans="1:8" ht="42" thickBot="1" x14ac:dyDescent="0.35">
      <c r="A364" s="541"/>
      <c r="B364" s="545"/>
      <c r="C364" s="546"/>
      <c r="D364" s="320" t="s">
        <v>498</v>
      </c>
      <c r="E364" s="321"/>
      <c r="F364" s="322">
        <v>0</v>
      </c>
      <c r="G364" s="322">
        <v>0</v>
      </c>
      <c r="H364" s="316"/>
    </row>
    <row r="365" spans="1:8" ht="28.2" thickBot="1" x14ac:dyDescent="0.35">
      <c r="A365" s="542"/>
      <c r="B365" s="547"/>
      <c r="C365" s="548"/>
      <c r="D365" s="320" t="s">
        <v>499</v>
      </c>
      <c r="E365" s="321"/>
      <c r="F365" s="322">
        <v>0</v>
      </c>
      <c r="G365" s="322">
        <v>0</v>
      </c>
      <c r="H365" s="316"/>
    </row>
    <row r="366" spans="1:8" ht="15.75" customHeight="1" thickBot="1" x14ac:dyDescent="0.35">
      <c r="A366" s="540" t="s">
        <v>223</v>
      </c>
      <c r="B366" s="543" t="s">
        <v>647</v>
      </c>
      <c r="C366" s="544"/>
      <c r="D366" s="320" t="s">
        <v>406</v>
      </c>
      <c r="E366" s="321">
        <v>774</v>
      </c>
      <c r="F366" s="322">
        <v>0</v>
      </c>
      <c r="G366" s="322">
        <v>0</v>
      </c>
      <c r="H366" s="316"/>
    </row>
    <row r="367" spans="1:8" ht="15" thickBot="1" x14ac:dyDescent="0.35">
      <c r="A367" s="541"/>
      <c r="B367" s="545"/>
      <c r="C367" s="546"/>
      <c r="D367" s="317" t="s">
        <v>492</v>
      </c>
      <c r="E367" s="321"/>
      <c r="F367" s="322">
        <v>0</v>
      </c>
      <c r="G367" s="322">
        <v>0</v>
      </c>
      <c r="H367" s="316"/>
    </row>
    <row r="368" spans="1:8" ht="15" thickBot="1" x14ac:dyDescent="0.35">
      <c r="A368" s="541"/>
      <c r="B368" s="545"/>
      <c r="C368" s="546"/>
      <c r="D368" s="320" t="s">
        <v>494</v>
      </c>
      <c r="E368" s="321"/>
      <c r="F368" s="322">
        <v>0</v>
      </c>
      <c r="G368" s="322">
        <v>0</v>
      </c>
      <c r="H368" s="316"/>
    </row>
    <row r="369" spans="1:8" ht="28.2" thickBot="1" x14ac:dyDescent="0.35">
      <c r="A369" s="541"/>
      <c r="B369" s="545"/>
      <c r="C369" s="546"/>
      <c r="D369" s="317" t="s">
        <v>495</v>
      </c>
      <c r="E369" s="321"/>
      <c r="F369" s="322">
        <v>0</v>
      </c>
      <c r="G369" s="322">
        <v>0</v>
      </c>
      <c r="H369" s="316"/>
    </row>
    <row r="370" spans="1:8" ht="42" thickBot="1" x14ac:dyDescent="0.35">
      <c r="A370" s="541"/>
      <c r="B370" s="545"/>
      <c r="C370" s="546"/>
      <c r="D370" s="320" t="s">
        <v>497</v>
      </c>
      <c r="E370" s="321"/>
      <c r="F370" s="322">
        <v>0</v>
      </c>
      <c r="G370" s="322">
        <v>0</v>
      </c>
      <c r="H370" s="316"/>
    </row>
    <row r="371" spans="1:8" ht="42" thickBot="1" x14ac:dyDescent="0.35">
      <c r="A371" s="541"/>
      <c r="B371" s="545"/>
      <c r="C371" s="546"/>
      <c r="D371" s="320" t="s">
        <v>498</v>
      </c>
      <c r="E371" s="321"/>
      <c r="F371" s="322">
        <v>0</v>
      </c>
      <c r="G371" s="322">
        <v>0</v>
      </c>
      <c r="H371" s="316"/>
    </row>
    <row r="372" spans="1:8" ht="28.2" thickBot="1" x14ac:dyDescent="0.35">
      <c r="A372" s="542"/>
      <c r="B372" s="547"/>
      <c r="C372" s="548"/>
      <c r="D372" s="320" t="s">
        <v>499</v>
      </c>
      <c r="E372" s="321"/>
      <c r="F372" s="322">
        <v>0</v>
      </c>
      <c r="G372" s="322">
        <v>0</v>
      </c>
      <c r="H372" s="316"/>
    </row>
    <row r="373" spans="1:8" ht="30.75" customHeight="1" thickBot="1" x14ac:dyDescent="0.35">
      <c r="A373" s="540">
        <v>4</v>
      </c>
      <c r="B373" s="543" t="s">
        <v>648</v>
      </c>
      <c r="C373" s="544"/>
      <c r="D373" s="320" t="s">
        <v>406</v>
      </c>
      <c r="E373" s="321" t="s">
        <v>506</v>
      </c>
      <c r="F373" s="322">
        <f t="shared" ref="F373:G379" si="14">F380+F408+F429</f>
        <v>5426.72</v>
      </c>
      <c r="G373" s="322">
        <f t="shared" si="14"/>
        <v>5411.93</v>
      </c>
      <c r="H373" s="316"/>
    </row>
    <row r="374" spans="1:8" ht="15" thickBot="1" x14ac:dyDescent="0.35">
      <c r="A374" s="541"/>
      <c r="B374" s="545"/>
      <c r="C374" s="546"/>
      <c r="D374" s="317" t="s">
        <v>492</v>
      </c>
      <c r="E374" s="321"/>
      <c r="F374" s="322">
        <f t="shared" si="14"/>
        <v>0</v>
      </c>
      <c r="G374" s="322">
        <f t="shared" si="14"/>
        <v>0</v>
      </c>
      <c r="H374" s="316"/>
    </row>
    <row r="375" spans="1:8" ht="28.2" thickBot="1" x14ac:dyDescent="0.35">
      <c r="A375" s="541"/>
      <c r="B375" s="545"/>
      <c r="C375" s="546"/>
      <c r="D375" s="320" t="s">
        <v>494</v>
      </c>
      <c r="E375" s="321" t="s">
        <v>507</v>
      </c>
      <c r="F375" s="322">
        <f t="shared" si="14"/>
        <v>5426.72</v>
      </c>
      <c r="G375" s="322">
        <f t="shared" si="14"/>
        <v>5411.93</v>
      </c>
      <c r="H375" s="316"/>
    </row>
    <row r="376" spans="1:8" ht="28.2" thickBot="1" x14ac:dyDescent="0.35">
      <c r="A376" s="541"/>
      <c r="B376" s="545"/>
      <c r="C376" s="546"/>
      <c r="D376" s="317" t="s">
        <v>495</v>
      </c>
      <c r="E376" s="321"/>
      <c r="F376" s="322">
        <f t="shared" si="14"/>
        <v>0</v>
      </c>
      <c r="G376" s="322">
        <f t="shared" si="14"/>
        <v>0</v>
      </c>
      <c r="H376" s="316"/>
    </row>
    <row r="377" spans="1:8" ht="42" thickBot="1" x14ac:dyDescent="0.35">
      <c r="A377" s="541"/>
      <c r="B377" s="545"/>
      <c r="C377" s="546"/>
      <c r="D377" s="320" t="s">
        <v>497</v>
      </c>
      <c r="E377" s="321"/>
      <c r="F377" s="322">
        <f t="shared" si="14"/>
        <v>0</v>
      </c>
      <c r="G377" s="322">
        <f t="shared" si="14"/>
        <v>0</v>
      </c>
      <c r="H377" s="316"/>
    </row>
    <row r="378" spans="1:8" ht="42" thickBot="1" x14ac:dyDescent="0.35">
      <c r="A378" s="541"/>
      <c r="B378" s="545"/>
      <c r="C378" s="546"/>
      <c r="D378" s="320" t="s">
        <v>498</v>
      </c>
      <c r="E378" s="321"/>
      <c r="F378" s="322">
        <f t="shared" si="14"/>
        <v>0</v>
      </c>
      <c r="G378" s="322">
        <f t="shared" si="14"/>
        <v>0</v>
      </c>
      <c r="H378" s="316"/>
    </row>
    <row r="379" spans="1:8" ht="28.2" thickBot="1" x14ac:dyDescent="0.35">
      <c r="A379" s="542"/>
      <c r="B379" s="547"/>
      <c r="C379" s="548"/>
      <c r="D379" s="320" t="s">
        <v>499</v>
      </c>
      <c r="E379" s="321"/>
      <c r="F379" s="322">
        <f t="shared" si="14"/>
        <v>0</v>
      </c>
      <c r="G379" s="322">
        <f t="shared" si="14"/>
        <v>0</v>
      </c>
      <c r="H379" s="316"/>
    </row>
    <row r="380" spans="1:8" ht="15.75" customHeight="1" thickBot="1" x14ac:dyDescent="0.35">
      <c r="A380" s="540" t="s">
        <v>225</v>
      </c>
      <c r="B380" s="543" t="s">
        <v>649</v>
      </c>
      <c r="C380" s="544"/>
      <c r="D380" s="320" t="s">
        <v>406</v>
      </c>
      <c r="E380" s="321">
        <v>775</v>
      </c>
      <c r="F380" s="322">
        <f>F387+F394+F401</f>
        <v>0</v>
      </c>
      <c r="G380" s="322">
        <f>G387+G394+G401</f>
        <v>0</v>
      </c>
      <c r="H380" s="316"/>
    </row>
    <row r="381" spans="1:8" ht="15" thickBot="1" x14ac:dyDescent="0.35">
      <c r="A381" s="541"/>
      <c r="B381" s="545"/>
      <c r="C381" s="546"/>
      <c r="D381" s="317" t="s">
        <v>492</v>
      </c>
      <c r="E381" s="321"/>
      <c r="F381" s="322">
        <f t="shared" ref="F381:G386" si="15">F388+F395+F402</f>
        <v>0</v>
      </c>
      <c r="G381" s="322">
        <f t="shared" si="15"/>
        <v>0</v>
      </c>
      <c r="H381" s="316"/>
    </row>
    <row r="382" spans="1:8" ht="15" thickBot="1" x14ac:dyDescent="0.35">
      <c r="A382" s="541"/>
      <c r="B382" s="545"/>
      <c r="C382" s="546"/>
      <c r="D382" s="320" t="s">
        <v>494</v>
      </c>
      <c r="E382" s="321">
        <v>775</v>
      </c>
      <c r="F382" s="322">
        <f t="shared" si="15"/>
        <v>0</v>
      </c>
      <c r="G382" s="322">
        <f t="shared" si="15"/>
        <v>0</v>
      </c>
      <c r="H382" s="316"/>
    </row>
    <row r="383" spans="1:8" ht="28.2" thickBot="1" x14ac:dyDescent="0.35">
      <c r="A383" s="541"/>
      <c r="B383" s="545"/>
      <c r="C383" s="546"/>
      <c r="D383" s="317" t="s">
        <v>495</v>
      </c>
      <c r="E383" s="321"/>
      <c r="F383" s="322">
        <f t="shared" si="15"/>
        <v>0</v>
      </c>
      <c r="G383" s="322">
        <f t="shared" si="15"/>
        <v>0</v>
      </c>
      <c r="H383" s="316"/>
    </row>
    <row r="384" spans="1:8" ht="42" thickBot="1" x14ac:dyDescent="0.35">
      <c r="A384" s="541"/>
      <c r="B384" s="545"/>
      <c r="C384" s="546"/>
      <c r="D384" s="320" t="s">
        <v>497</v>
      </c>
      <c r="E384" s="321"/>
      <c r="F384" s="322">
        <f t="shared" si="15"/>
        <v>0</v>
      </c>
      <c r="G384" s="322">
        <f t="shared" si="15"/>
        <v>0</v>
      </c>
      <c r="H384" s="316"/>
    </row>
    <row r="385" spans="1:8" ht="42" thickBot="1" x14ac:dyDescent="0.35">
      <c r="A385" s="541"/>
      <c r="B385" s="545"/>
      <c r="C385" s="546"/>
      <c r="D385" s="320" t="s">
        <v>498</v>
      </c>
      <c r="E385" s="321"/>
      <c r="F385" s="322">
        <f t="shared" si="15"/>
        <v>0</v>
      </c>
      <c r="G385" s="322">
        <f t="shared" si="15"/>
        <v>0</v>
      </c>
      <c r="H385" s="316"/>
    </row>
    <row r="386" spans="1:8" ht="28.2" thickBot="1" x14ac:dyDescent="0.35">
      <c r="A386" s="542"/>
      <c r="B386" s="547"/>
      <c r="C386" s="548"/>
      <c r="D386" s="320" t="s">
        <v>499</v>
      </c>
      <c r="E386" s="321"/>
      <c r="F386" s="322">
        <f t="shared" si="15"/>
        <v>0</v>
      </c>
      <c r="G386" s="322">
        <f t="shared" si="15"/>
        <v>0</v>
      </c>
      <c r="H386" s="316"/>
    </row>
    <row r="387" spans="1:8" ht="15.75" customHeight="1" thickBot="1" x14ac:dyDescent="0.35">
      <c r="A387" s="540" t="s">
        <v>226</v>
      </c>
      <c r="B387" s="543" t="s">
        <v>227</v>
      </c>
      <c r="C387" s="544"/>
      <c r="D387" s="320" t="s">
        <v>406</v>
      </c>
      <c r="E387" s="321">
        <v>775</v>
      </c>
      <c r="F387" s="322">
        <f>F388+F389+F390+F391+F392+F393</f>
        <v>0</v>
      </c>
      <c r="G387" s="322">
        <f>G388+G389+G390+G391+G392+G393</f>
        <v>0</v>
      </c>
      <c r="H387" s="316"/>
    </row>
    <row r="388" spans="1:8" ht="15" thickBot="1" x14ac:dyDescent="0.35">
      <c r="A388" s="541"/>
      <c r="B388" s="545"/>
      <c r="C388" s="546"/>
      <c r="D388" s="317" t="s">
        <v>492</v>
      </c>
      <c r="E388" s="321"/>
      <c r="F388" s="322">
        <v>0</v>
      </c>
      <c r="G388" s="322">
        <v>0</v>
      </c>
      <c r="H388" s="316"/>
    </row>
    <row r="389" spans="1:8" ht="15" thickBot="1" x14ac:dyDescent="0.35">
      <c r="A389" s="541"/>
      <c r="B389" s="545"/>
      <c r="C389" s="546"/>
      <c r="D389" s="320" t="s">
        <v>494</v>
      </c>
      <c r="E389" s="321">
        <v>775</v>
      </c>
      <c r="F389" s="331">
        <v>0</v>
      </c>
      <c r="G389" s="331">
        <v>0</v>
      </c>
      <c r="H389" s="316"/>
    </row>
    <row r="390" spans="1:8" ht="28.2" thickBot="1" x14ac:dyDescent="0.35">
      <c r="A390" s="541"/>
      <c r="B390" s="545"/>
      <c r="C390" s="546"/>
      <c r="D390" s="317" t="s">
        <v>495</v>
      </c>
      <c r="E390" s="321"/>
      <c r="F390" s="322">
        <v>0</v>
      </c>
      <c r="G390" s="322">
        <v>0</v>
      </c>
      <c r="H390" s="316"/>
    </row>
    <row r="391" spans="1:8" ht="42" thickBot="1" x14ac:dyDescent="0.35">
      <c r="A391" s="541"/>
      <c r="B391" s="545"/>
      <c r="C391" s="546"/>
      <c r="D391" s="320" t="s">
        <v>497</v>
      </c>
      <c r="E391" s="321"/>
      <c r="F391" s="322">
        <v>0</v>
      </c>
      <c r="G391" s="322">
        <v>0</v>
      </c>
      <c r="H391" s="316"/>
    </row>
    <row r="392" spans="1:8" ht="42" thickBot="1" x14ac:dyDescent="0.35">
      <c r="A392" s="541"/>
      <c r="B392" s="545"/>
      <c r="C392" s="546"/>
      <c r="D392" s="320" t="s">
        <v>498</v>
      </c>
      <c r="E392" s="321"/>
      <c r="F392" s="322">
        <v>0</v>
      </c>
      <c r="G392" s="322">
        <v>0</v>
      </c>
      <c r="H392" s="316"/>
    </row>
    <row r="393" spans="1:8" ht="28.2" thickBot="1" x14ac:dyDescent="0.35">
      <c r="A393" s="542"/>
      <c r="B393" s="547"/>
      <c r="C393" s="548"/>
      <c r="D393" s="320" t="s">
        <v>499</v>
      </c>
      <c r="E393" s="321"/>
      <c r="F393" s="322">
        <v>0</v>
      </c>
      <c r="G393" s="322">
        <v>0</v>
      </c>
      <c r="H393" s="316"/>
    </row>
    <row r="394" spans="1:8" ht="15.75" customHeight="1" thickBot="1" x14ac:dyDescent="0.35">
      <c r="A394" s="540" t="s">
        <v>228</v>
      </c>
      <c r="B394" s="543" t="s">
        <v>229</v>
      </c>
      <c r="C394" s="544"/>
      <c r="D394" s="320" t="s">
        <v>406</v>
      </c>
      <c r="E394" s="321">
        <v>775</v>
      </c>
      <c r="F394" s="322">
        <f>F395+F396+F397+F398+F399+F400</f>
        <v>0</v>
      </c>
      <c r="G394" s="322">
        <f>G395+G396+G397+G398+G399+G400</f>
        <v>0</v>
      </c>
      <c r="H394" s="316"/>
    </row>
    <row r="395" spans="1:8" ht="15" thickBot="1" x14ac:dyDescent="0.35">
      <c r="A395" s="541"/>
      <c r="B395" s="545"/>
      <c r="C395" s="546"/>
      <c r="D395" s="317" t="s">
        <v>492</v>
      </c>
      <c r="E395" s="321"/>
      <c r="F395" s="322">
        <v>0</v>
      </c>
      <c r="G395" s="322">
        <v>0</v>
      </c>
      <c r="H395" s="316"/>
    </row>
    <row r="396" spans="1:8" ht="15" thickBot="1" x14ac:dyDescent="0.35">
      <c r="A396" s="541"/>
      <c r="B396" s="545"/>
      <c r="C396" s="546"/>
      <c r="D396" s="320" t="s">
        <v>494</v>
      </c>
      <c r="E396" s="321"/>
      <c r="F396" s="331">
        <v>0</v>
      </c>
      <c r="G396" s="331">
        <v>0</v>
      </c>
      <c r="H396" s="316"/>
    </row>
    <row r="397" spans="1:8" ht="28.2" thickBot="1" x14ac:dyDescent="0.35">
      <c r="A397" s="541"/>
      <c r="B397" s="545"/>
      <c r="C397" s="546"/>
      <c r="D397" s="317" t="s">
        <v>495</v>
      </c>
      <c r="E397" s="321"/>
      <c r="F397" s="322">
        <v>0</v>
      </c>
      <c r="G397" s="322">
        <v>0</v>
      </c>
      <c r="H397" s="316"/>
    </row>
    <row r="398" spans="1:8" ht="42" thickBot="1" x14ac:dyDescent="0.35">
      <c r="A398" s="541"/>
      <c r="B398" s="545"/>
      <c r="C398" s="546"/>
      <c r="D398" s="320" t="s">
        <v>497</v>
      </c>
      <c r="E398" s="321"/>
      <c r="F398" s="322">
        <v>0</v>
      </c>
      <c r="G398" s="322">
        <v>0</v>
      </c>
      <c r="H398" s="316"/>
    </row>
    <row r="399" spans="1:8" ht="42" thickBot="1" x14ac:dyDescent="0.35">
      <c r="A399" s="541"/>
      <c r="B399" s="545"/>
      <c r="C399" s="546"/>
      <c r="D399" s="320" t="s">
        <v>498</v>
      </c>
      <c r="E399" s="321"/>
      <c r="F399" s="322">
        <v>0</v>
      </c>
      <c r="G399" s="322">
        <v>0</v>
      </c>
      <c r="H399" s="316"/>
    </row>
    <row r="400" spans="1:8" ht="28.2" thickBot="1" x14ac:dyDescent="0.35">
      <c r="A400" s="542"/>
      <c r="B400" s="547"/>
      <c r="C400" s="548"/>
      <c r="D400" s="320" t="s">
        <v>499</v>
      </c>
      <c r="E400" s="321"/>
      <c r="F400" s="322">
        <v>0</v>
      </c>
      <c r="G400" s="322">
        <v>0</v>
      </c>
      <c r="H400" s="316"/>
    </row>
    <row r="401" spans="1:8" ht="15.75" customHeight="1" thickBot="1" x14ac:dyDescent="0.35">
      <c r="A401" s="540" t="s">
        <v>230</v>
      </c>
      <c r="B401" s="543" t="s">
        <v>231</v>
      </c>
      <c r="C401" s="544"/>
      <c r="D401" s="320" t="s">
        <v>406</v>
      </c>
      <c r="E401" s="321">
        <v>775</v>
      </c>
      <c r="F401" s="322">
        <f>F402+F403+F404+F405+F406+F407</f>
        <v>0</v>
      </c>
      <c r="G401" s="322">
        <f>G402+G403+G404+G405+G406+G407</f>
        <v>0</v>
      </c>
      <c r="H401" s="316"/>
    </row>
    <row r="402" spans="1:8" ht="15" thickBot="1" x14ac:dyDescent="0.35">
      <c r="A402" s="541"/>
      <c r="B402" s="545"/>
      <c r="C402" s="546"/>
      <c r="D402" s="317" t="s">
        <v>492</v>
      </c>
      <c r="E402" s="321"/>
      <c r="F402" s="322">
        <v>0</v>
      </c>
      <c r="G402" s="322">
        <v>0</v>
      </c>
      <c r="H402" s="316"/>
    </row>
    <row r="403" spans="1:8" ht="15" thickBot="1" x14ac:dyDescent="0.35">
      <c r="A403" s="541"/>
      <c r="B403" s="545"/>
      <c r="C403" s="546"/>
      <c r="D403" s="320" t="s">
        <v>494</v>
      </c>
      <c r="E403" s="321"/>
      <c r="F403" s="331">
        <v>0</v>
      </c>
      <c r="G403" s="331">
        <v>0</v>
      </c>
      <c r="H403" s="316"/>
    </row>
    <row r="404" spans="1:8" ht="28.2" thickBot="1" x14ac:dyDescent="0.35">
      <c r="A404" s="541"/>
      <c r="B404" s="545"/>
      <c r="C404" s="546"/>
      <c r="D404" s="317" t="s">
        <v>495</v>
      </c>
      <c r="E404" s="321"/>
      <c r="F404" s="322">
        <v>0</v>
      </c>
      <c r="G404" s="322">
        <v>0</v>
      </c>
      <c r="H404" s="316"/>
    </row>
    <row r="405" spans="1:8" ht="42" thickBot="1" x14ac:dyDescent="0.35">
      <c r="A405" s="541"/>
      <c r="B405" s="545"/>
      <c r="C405" s="546"/>
      <c r="D405" s="320" t="s">
        <v>497</v>
      </c>
      <c r="E405" s="321"/>
      <c r="F405" s="322">
        <v>0</v>
      </c>
      <c r="G405" s="322">
        <v>0</v>
      </c>
      <c r="H405" s="316"/>
    </row>
    <row r="406" spans="1:8" ht="42" thickBot="1" x14ac:dyDescent="0.35">
      <c r="A406" s="541"/>
      <c r="B406" s="545"/>
      <c r="C406" s="546"/>
      <c r="D406" s="320" t="s">
        <v>498</v>
      </c>
      <c r="E406" s="321"/>
      <c r="F406" s="322">
        <v>0</v>
      </c>
      <c r="G406" s="322">
        <v>0</v>
      </c>
      <c r="H406" s="316"/>
    </row>
    <row r="407" spans="1:8" ht="28.2" thickBot="1" x14ac:dyDescent="0.35">
      <c r="A407" s="542"/>
      <c r="B407" s="547"/>
      <c r="C407" s="548"/>
      <c r="D407" s="320" t="s">
        <v>499</v>
      </c>
      <c r="E407" s="321"/>
      <c r="F407" s="322">
        <v>0</v>
      </c>
      <c r="G407" s="322">
        <v>0</v>
      </c>
      <c r="H407" s="316"/>
    </row>
    <row r="408" spans="1:8" ht="15.75" customHeight="1" thickBot="1" x14ac:dyDescent="0.35">
      <c r="A408" s="540" t="s">
        <v>232</v>
      </c>
      <c r="B408" s="543" t="s">
        <v>650</v>
      </c>
      <c r="C408" s="544"/>
      <c r="D408" s="320" t="s">
        <v>406</v>
      </c>
      <c r="E408" s="321">
        <v>769.77499999999998</v>
      </c>
      <c r="F408" s="322">
        <f>F415+F422</f>
        <v>5426.72</v>
      </c>
      <c r="G408" s="322">
        <f>G415+G422</f>
        <v>5411.93</v>
      </c>
      <c r="H408" s="316"/>
    </row>
    <row r="409" spans="1:8" ht="15" thickBot="1" x14ac:dyDescent="0.35">
      <c r="A409" s="541"/>
      <c r="B409" s="545"/>
      <c r="C409" s="546"/>
      <c r="D409" s="317" t="s">
        <v>492</v>
      </c>
      <c r="E409" s="321"/>
      <c r="F409" s="322">
        <f t="shared" ref="F409:G414" si="16">F416+F423</f>
        <v>0</v>
      </c>
      <c r="G409" s="322">
        <f t="shared" si="16"/>
        <v>0</v>
      </c>
      <c r="H409" s="316"/>
    </row>
    <row r="410" spans="1:8" ht="15" thickBot="1" x14ac:dyDescent="0.35">
      <c r="A410" s="541"/>
      <c r="B410" s="545"/>
      <c r="C410" s="546"/>
      <c r="D410" s="320" t="s">
        <v>494</v>
      </c>
      <c r="E410" s="321">
        <v>769.77499999999998</v>
      </c>
      <c r="F410" s="322">
        <f t="shared" si="16"/>
        <v>5426.72</v>
      </c>
      <c r="G410" s="322">
        <f t="shared" si="16"/>
        <v>5411.93</v>
      </c>
      <c r="H410" s="316"/>
    </row>
    <row r="411" spans="1:8" ht="28.2" thickBot="1" x14ac:dyDescent="0.35">
      <c r="A411" s="541"/>
      <c r="B411" s="545"/>
      <c r="C411" s="546"/>
      <c r="D411" s="317" t="s">
        <v>495</v>
      </c>
      <c r="E411" s="321"/>
      <c r="F411" s="322">
        <f t="shared" si="16"/>
        <v>0</v>
      </c>
      <c r="G411" s="322">
        <f t="shared" si="16"/>
        <v>0</v>
      </c>
      <c r="H411" s="316"/>
    </row>
    <row r="412" spans="1:8" ht="42" thickBot="1" x14ac:dyDescent="0.35">
      <c r="A412" s="541"/>
      <c r="B412" s="545"/>
      <c r="C412" s="546"/>
      <c r="D412" s="320" t="s">
        <v>497</v>
      </c>
      <c r="E412" s="321"/>
      <c r="F412" s="322">
        <f t="shared" si="16"/>
        <v>0</v>
      </c>
      <c r="G412" s="322">
        <f t="shared" si="16"/>
        <v>0</v>
      </c>
      <c r="H412" s="316"/>
    </row>
    <row r="413" spans="1:8" ht="42" thickBot="1" x14ac:dyDescent="0.35">
      <c r="A413" s="541"/>
      <c r="B413" s="545"/>
      <c r="C413" s="546"/>
      <c r="D413" s="320" t="s">
        <v>498</v>
      </c>
      <c r="E413" s="321"/>
      <c r="F413" s="322">
        <f t="shared" si="16"/>
        <v>0</v>
      </c>
      <c r="G413" s="322">
        <f t="shared" si="16"/>
        <v>0</v>
      </c>
      <c r="H413" s="316"/>
    </row>
    <row r="414" spans="1:8" ht="28.2" thickBot="1" x14ac:dyDescent="0.35">
      <c r="A414" s="542"/>
      <c r="B414" s="547"/>
      <c r="C414" s="548"/>
      <c r="D414" s="320" t="s">
        <v>499</v>
      </c>
      <c r="E414" s="321"/>
      <c r="F414" s="322">
        <f t="shared" si="16"/>
        <v>0</v>
      </c>
      <c r="G414" s="322">
        <f t="shared" si="16"/>
        <v>0</v>
      </c>
      <c r="H414" s="316"/>
    </row>
    <row r="415" spans="1:8" ht="15.75" customHeight="1" thickBot="1" x14ac:dyDescent="0.35">
      <c r="A415" s="540" t="s">
        <v>233</v>
      </c>
      <c r="B415" s="543" t="s">
        <v>234</v>
      </c>
      <c r="C415" s="544"/>
      <c r="D415" s="320" t="s">
        <v>406</v>
      </c>
      <c r="E415" s="321">
        <v>775</v>
      </c>
      <c r="F415" s="322">
        <f>F416+F417+F418+F419+F420+F421</f>
        <v>0</v>
      </c>
      <c r="G415" s="322">
        <f>G416+G417+G418+G419+G420+G421</f>
        <v>0</v>
      </c>
      <c r="H415" s="316"/>
    </row>
    <row r="416" spans="1:8" ht="15" thickBot="1" x14ac:dyDescent="0.35">
      <c r="A416" s="541"/>
      <c r="B416" s="545"/>
      <c r="C416" s="546"/>
      <c r="D416" s="317" t="s">
        <v>492</v>
      </c>
      <c r="E416" s="321"/>
      <c r="F416" s="322">
        <v>0</v>
      </c>
      <c r="G416" s="322">
        <v>0</v>
      </c>
      <c r="H416" s="316"/>
    </row>
    <row r="417" spans="1:8" ht="15" thickBot="1" x14ac:dyDescent="0.35">
      <c r="A417" s="541"/>
      <c r="B417" s="545"/>
      <c r="C417" s="546"/>
      <c r="D417" s="320" t="s">
        <v>494</v>
      </c>
      <c r="E417" s="321"/>
      <c r="F417" s="331">
        <v>0</v>
      </c>
      <c r="G417" s="323">
        <v>0</v>
      </c>
      <c r="H417" s="316"/>
    </row>
    <row r="418" spans="1:8" ht="28.2" thickBot="1" x14ac:dyDescent="0.35">
      <c r="A418" s="541"/>
      <c r="B418" s="545"/>
      <c r="C418" s="546"/>
      <c r="D418" s="317" t="s">
        <v>495</v>
      </c>
      <c r="E418" s="321"/>
      <c r="F418" s="322">
        <v>0</v>
      </c>
      <c r="G418" s="323">
        <v>0</v>
      </c>
      <c r="H418" s="316"/>
    </row>
    <row r="419" spans="1:8" ht="42" thickBot="1" x14ac:dyDescent="0.35">
      <c r="A419" s="541"/>
      <c r="B419" s="545"/>
      <c r="C419" s="546"/>
      <c r="D419" s="320" t="s">
        <v>497</v>
      </c>
      <c r="E419" s="321"/>
      <c r="F419" s="322">
        <v>0</v>
      </c>
      <c r="G419" s="323">
        <v>0</v>
      </c>
      <c r="H419" s="316"/>
    </row>
    <row r="420" spans="1:8" ht="42" thickBot="1" x14ac:dyDescent="0.35">
      <c r="A420" s="541"/>
      <c r="B420" s="545"/>
      <c r="C420" s="546"/>
      <c r="D420" s="320" t="s">
        <v>498</v>
      </c>
      <c r="E420" s="321"/>
      <c r="F420" s="322">
        <v>0</v>
      </c>
      <c r="G420" s="323">
        <v>0</v>
      </c>
      <c r="H420" s="316"/>
    </row>
    <row r="421" spans="1:8" ht="28.2" thickBot="1" x14ac:dyDescent="0.35">
      <c r="A421" s="542"/>
      <c r="B421" s="547"/>
      <c r="C421" s="548"/>
      <c r="D421" s="320" t="s">
        <v>499</v>
      </c>
      <c r="E421" s="321"/>
      <c r="F421" s="322">
        <v>0</v>
      </c>
      <c r="G421" s="323">
        <v>0</v>
      </c>
      <c r="H421" s="316"/>
    </row>
    <row r="422" spans="1:8" ht="15.75" customHeight="1" thickBot="1" x14ac:dyDescent="0.35">
      <c r="A422" s="540" t="s">
        <v>235</v>
      </c>
      <c r="B422" s="543" t="s">
        <v>236</v>
      </c>
      <c r="C422" s="544"/>
      <c r="D422" s="320" t="s">
        <v>406</v>
      </c>
      <c r="E422" s="321">
        <v>769</v>
      </c>
      <c r="F422" s="322">
        <f>F423+F424+F425+F426+F427+F428</f>
        <v>5426.72</v>
      </c>
      <c r="G422" s="322">
        <f>G423+G424+G425+G426+G427+G428</f>
        <v>5411.93</v>
      </c>
      <c r="H422" s="316"/>
    </row>
    <row r="423" spans="1:8" ht="15" thickBot="1" x14ac:dyDescent="0.35">
      <c r="A423" s="541"/>
      <c r="B423" s="545"/>
      <c r="C423" s="546"/>
      <c r="D423" s="317" t="s">
        <v>492</v>
      </c>
      <c r="E423" s="321"/>
      <c r="F423" s="322">
        <v>0</v>
      </c>
      <c r="G423" s="323">
        <v>0</v>
      </c>
      <c r="H423" s="316"/>
    </row>
    <row r="424" spans="1:8" ht="15" thickBot="1" x14ac:dyDescent="0.35">
      <c r="A424" s="541"/>
      <c r="B424" s="545"/>
      <c r="C424" s="546"/>
      <c r="D424" s="320" t="s">
        <v>494</v>
      </c>
      <c r="E424" s="321">
        <v>769</v>
      </c>
      <c r="F424" s="331">
        <v>5426.72</v>
      </c>
      <c r="G424" s="323">
        <v>5411.93</v>
      </c>
      <c r="H424" s="316"/>
    </row>
    <row r="425" spans="1:8" ht="28.2" thickBot="1" x14ac:dyDescent="0.35">
      <c r="A425" s="541"/>
      <c r="B425" s="545"/>
      <c r="C425" s="546"/>
      <c r="D425" s="317" t="s">
        <v>495</v>
      </c>
      <c r="E425" s="321"/>
      <c r="F425" s="322">
        <v>0</v>
      </c>
      <c r="G425" s="323">
        <v>0</v>
      </c>
      <c r="H425" s="316"/>
    </row>
    <row r="426" spans="1:8" ht="42" thickBot="1" x14ac:dyDescent="0.35">
      <c r="A426" s="541"/>
      <c r="B426" s="545"/>
      <c r="C426" s="546"/>
      <c r="D426" s="320" t="s">
        <v>497</v>
      </c>
      <c r="E426" s="321"/>
      <c r="F426" s="322">
        <v>0</v>
      </c>
      <c r="G426" s="323">
        <v>0</v>
      </c>
      <c r="H426" s="316"/>
    </row>
    <row r="427" spans="1:8" ht="42" thickBot="1" x14ac:dyDescent="0.35">
      <c r="A427" s="541"/>
      <c r="B427" s="545"/>
      <c r="C427" s="546"/>
      <c r="D427" s="320" t="s">
        <v>498</v>
      </c>
      <c r="E427" s="321"/>
      <c r="F427" s="322">
        <v>0</v>
      </c>
      <c r="G427" s="323">
        <v>0</v>
      </c>
      <c r="H427" s="316"/>
    </row>
    <row r="428" spans="1:8" ht="28.2" thickBot="1" x14ac:dyDescent="0.35">
      <c r="A428" s="542"/>
      <c r="B428" s="547"/>
      <c r="C428" s="548"/>
      <c r="D428" s="320" t="s">
        <v>499</v>
      </c>
      <c r="E428" s="321"/>
      <c r="F428" s="322">
        <v>0</v>
      </c>
      <c r="G428" s="323">
        <v>0</v>
      </c>
      <c r="H428" s="316"/>
    </row>
    <row r="429" spans="1:8" ht="15.75" customHeight="1" thickBot="1" x14ac:dyDescent="0.35">
      <c r="A429" s="540" t="s">
        <v>238</v>
      </c>
      <c r="B429" s="543" t="s">
        <v>651</v>
      </c>
      <c r="C429" s="544"/>
      <c r="D429" s="320" t="s">
        <v>406</v>
      </c>
      <c r="E429" s="321">
        <v>775</v>
      </c>
      <c r="F429" s="322">
        <f>F436+F443+F450+F457</f>
        <v>0</v>
      </c>
      <c r="G429" s="322">
        <f>G436+G443+G450+G457</f>
        <v>0</v>
      </c>
      <c r="H429" s="316"/>
    </row>
    <row r="430" spans="1:8" ht="15" thickBot="1" x14ac:dyDescent="0.35">
      <c r="A430" s="541"/>
      <c r="B430" s="545"/>
      <c r="C430" s="546"/>
      <c r="D430" s="317" t="s">
        <v>492</v>
      </c>
      <c r="E430" s="321"/>
      <c r="F430" s="322">
        <f t="shared" ref="F430:G435" si="17">F437+F444+F451+F458</f>
        <v>0</v>
      </c>
      <c r="G430" s="322">
        <f t="shared" si="17"/>
        <v>0</v>
      </c>
      <c r="H430" s="316"/>
    </row>
    <row r="431" spans="1:8" ht="15" thickBot="1" x14ac:dyDescent="0.35">
      <c r="A431" s="541"/>
      <c r="B431" s="545"/>
      <c r="C431" s="546"/>
      <c r="D431" s="320" t="s">
        <v>494</v>
      </c>
      <c r="E431" s="321"/>
      <c r="F431" s="322">
        <f t="shared" si="17"/>
        <v>0</v>
      </c>
      <c r="G431" s="322">
        <f t="shared" si="17"/>
        <v>0</v>
      </c>
      <c r="H431" s="316"/>
    </row>
    <row r="432" spans="1:8" ht="28.2" thickBot="1" x14ac:dyDescent="0.35">
      <c r="A432" s="541"/>
      <c r="B432" s="545"/>
      <c r="C432" s="546"/>
      <c r="D432" s="317" t="s">
        <v>495</v>
      </c>
      <c r="E432" s="321"/>
      <c r="F432" s="322">
        <f t="shared" si="17"/>
        <v>0</v>
      </c>
      <c r="G432" s="322">
        <f t="shared" si="17"/>
        <v>0</v>
      </c>
      <c r="H432" s="316"/>
    </row>
    <row r="433" spans="1:8" ht="42" thickBot="1" x14ac:dyDescent="0.35">
      <c r="A433" s="541"/>
      <c r="B433" s="545"/>
      <c r="C433" s="546"/>
      <c r="D433" s="320" t="s">
        <v>497</v>
      </c>
      <c r="E433" s="321"/>
      <c r="F433" s="322">
        <f t="shared" si="17"/>
        <v>0</v>
      </c>
      <c r="G433" s="322">
        <f t="shared" si="17"/>
        <v>0</v>
      </c>
      <c r="H433" s="316"/>
    </row>
    <row r="434" spans="1:8" ht="42" thickBot="1" x14ac:dyDescent="0.35">
      <c r="A434" s="541"/>
      <c r="B434" s="545"/>
      <c r="C434" s="546"/>
      <c r="D434" s="320" t="s">
        <v>498</v>
      </c>
      <c r="E434" s="321"/>
      <c r="F434" s="322">
        <f t="shared" si="17"/>
        <v>0</v>
      </c>
      <c r="G434" s="322">
        <f t="shared" si="17"/>
        <v>0</v>
      </c>
      <c r="H434" s="316"/>
    </row>
    <row r="435" spans="1:8" ht="28.2" thickBot="1" x14ac:dyDescent="0.35">
      <c r="A435" s="542"/>
      <c r="B435" s="547"/>
      <c r="C435" s="548"/>
      <c r="D435" s="320" t="s">
        <v>499</v>
      </c>
      <c r="E435" s="321"/>
      <c r="F435" s="322">
        <f t="shared" si="17"/>
        <v>0</v>
      </c>
      <c r="G435" s="322">
        <f t="shared" si="17"/>
        <v>0</v>
      </c>
      <c r="H435" s="316"/>
    </row>
    <row r="436" spans="1:8" ht="15.75" customHeight="1" thickBot="1" x14ac:dyDescent="0.35">
      <c r="A436" s="540" t="s">
        <v>239</v>
      </c>
      <c r="B436" s="543" t="s">
        <v>240</v>
      </c>
      <c r="C436" s="544"/>
      <c r="D436" s="320" t="s">
        <v>406</v>
      </c>
      <c r="E436" s="321">
        <v>775</v>
      </c>
      <c r="F436" s="322">
        <f>F437+F438+F439+F440+F441+F442</f>
        <v>0</v>
      </c>
      <c r="G436" s="322">
        <f>G437+G438+G439+G440+G441+G442</f>
        <v>0</v>
      </c>
      <c r="H436" s="316"/>
    </row>
    <row r="437" spans="1:8" ht="15" thickBot="1" x14ac:dyDescent="0.35">
      <c r="A437" s="541"/>
      <c r="B437" s="545"/>
      <c r="C437" s="546"/>
      <c r="D437" s="317" t="s">
        <v>492</v>
      </c>
      <c r="E437" s="321"/>
      <c r="F437" s="322">
        <v>0</v>
      </c>
      <c r="G437" s="323">
        <v>0</v>
      </c>
      <c r="H437" s="316"/>
    </row>
    <row r="438" spans="1:8" ht="15" thickBot="1" x14ac:dyDescent="0.35">
      <c r="A438" s="541"/>
      <c r="B438" s="545"/>
      <c r="C438" s="546"/>
      <c r="D438" s="320" t="s">
        <v>494</v>
      </c>
      <c r="E438" s="321"/>
      <c r="F438" s="322">
        <v>0</v>
      </c>
      <c r="G438" s="323">
        <v>0</v>
      </c>
      <c r="H438" s="316"/>
    </row>
    <row r="439" spans="1:8" ht="28.2" thickBot="1" x14ac:dyDescent="0.35">
      <c r="A439" s="541"/>
      <c r="B439" s="545"/>
      <c r="C439" s="546"/>
      <c r="D439" s="317" t="s">
        <v>495</v>
      </c>
      <c r="E439" s="321"/>
      <c r="F439" s="322">
        <v>0</v>
      </c>
      <c r="G439" s="323">
        <v>0</v>
      </c>
      <c r="H439" s="316"/>
    </row>
    <row r="440" spans="1:8" ht="42" thickBot="1" x14ac:dyDescent="0.35">
      <c r="A440" s="541"/>
      <c r="B440" s="545"/>
      <c r="C440" s="546"/>
      <c r="D440" s="320" t="s">
        <v>497</v>
      </c>
      <c r="E440" s="321"/>
      <c r="F440" s="322">
        <v>0</v>
      </c>
      <c r="G440" s="323">
        <v>0</v>
      </c>
      <c r="H440" s="316"/>
    </row>
    <row r="441" spans="1:8" ht="42" thickBot="1" x14ac:dyDescent="0.35">
      <c r="A441" s="541"/>
      <c r="B441" s="545"/>
      <c r="C441" s="546"/>
      <c r="D441" s="320" t="s">
        <v>498</v>
      </c>
      <c r="E441" s="321"/>
      <c r="F441" s="322">
        <v>0</v>
      </c>
      <c r="G441" s="323">
        <v>0</v>
      </c>
      <c r="H441" s="316"/>
    </row>
    <row r="442" spans="1:8" ht="28.2" thickBot="1" x14ac:dyDescent="0.35">
      <c r="A442" s="542"/>
      <c r="B442" s="547"/>
      <c r="C442" s="548"/>
      <c r="D442" s="320" t="s">
        <v>499</v>
      </c>
      <c r="E442" s="321"/>
      <c r="F442" s="322">
        <v>0</v>
      </c>
      <c r="G442" s="323">
        <v>0</v>
      </c>
      <c r="H442" s="316"/>
    </row>
    <row r="443" spans="1:8" ht="15.75" customHeight="1" thickBot="1" x14ac:dyDescent="0.35">
      <c r="A443" s="540" t="s">
        <v>241</v>
      </c>
      <c r="B443" s="543" t="s">
        <v>242</v>
      </c>
      <c r="C443" s="544"/>
      <c r="D443" s="320" t="s">
        <v>406</v>
      </c>
      <c r="E443" s="321">
        <v>775</v>
      </c>
      <c r="F443" s="322">
        <f>F444+F445+F446+F447+F448+F449</f>
        <v>0</v>
      </c>
      <c r="G443" s="322">
        <f>G444+G445+G446+G447+G448+G449</f>
        <v>0</v>
      </c>
      <c r="H443" s="316"/>
    </row>
    <row r="444" spans="1:8" ht="15" thickBot="1" x14ac:dyDescent="0.35">
      <c r="A444" s="541"/>
      <c r="B444" s="545"/>
      <c r="C444" s="546"/>
      <c r="D444" s="317" t="s">
        <v>492</v>
      </c>
      <c r="E444" s="321"/>
      <c r="F444" s="322">
        <v>0</v>
      </c>
      <c r="G444" s="323">
        <v>0</v>
      </c>
      <c r="H444" s="316"/>
    </row>
    <row r="445" spans="1:8" ht="15" thickBot="1" x14ac:dyDescent="0.35">
      <c r="A445" s="541"/>
      <c r="B445" s="545"/>
      <c r="C445" s="546"/>
      <c r="D445" s="320" t="s">
        <v>494</v>
      </c>
      <c r="E445" s="321"/>
      <c r="F445" s="331">
        <v>0</v>
      </c>
      <c r="G445" s="323">
        <v>0</v>
      </c>
      <c r="H445" s="316"/>
    </row>
    <row r="446" spans="1:8" ht="28.2" thickBot="1" x14ac:dyDescent="0.35">
      <c r="A446" s="541"/>
      <c r="B446" s="545"/>
      <c r="C446" s="546"/>
      <c r="D446" s="317" t="s">
        <v>495</v>
      </c>
      <c r="E446" s="321"/>
      <c r="F446" s="322">
        <v>0</v>
      </c>
      <c r="G446" s="323">
        <v>0</v>
      </c>
      <c r="H446" s="316"/>
    </row>
    <row r="447" spans="1:8" ht="42" thickBot="1" x14ac:dyDescent="0.35">
      <c r="A447" s="541"/>
      <c r="B447" s="545"/>
      <c r="C447" s="546"/>
      <c r="D447" s="320" t="s">
        <v>497</v>
      </c>
      <c r="E447" s="321"/>
      <c r="F447" s="322">
        <v>0</v>
      </c>
      <c r="G447" s="323">
        <v>0</v>
      </c>
      <c r="H447" s="316"/>
    </row>
    <row r="448" spans="1:8" ht="42" thickBot="1" x14ac:dyDescent="0.35">
      <c r="A448" s="541"/>
      <c r="B448" s="545"/>
      <c r="C448" s="546"/>
      <c r="D448" s="320" t="s">
        <v>498</v>
      </c>
      <c r="E448" s="321"/>
      <c r="F448" s="322">
        <v>0</v>
      </c>
      <c r="G448" s="323">
        <v>0</v>
      </c>
      <c r="H448" s="316"/>
    </row>
    <row r="449" spans="1:8" ht="28.2" thickBot="1" x14ac:dyDescent="0.35">
      <c r="A449" s="542"/>
      <c r="B449" s="547"/>
      <c r="C449" s="548"/>
      <c r="D449" s="320" t="s">
        <v>499</v>
      </c>
      <c r="E449" s="321"/>
      <c r="F449" s="322">
        <v>0</v>
      </c>
      <c r="G449" s="323">
        <v>0</v>
      </c>
      <c r="H449" s="316"/>
    </row>
    <row r="450" spans="1:8" ht="15.75" customHeight="1" thickBot="1" x14ac:dyDescent="0.35">
      <c r="A450" s="540" t="s">
        <v>243</v>
      </c>
      <c r="B450" s="543" t="s">
        <v>244</v>
      </c>
      <c r="C450" s="544"/>
      <c r="D450" s="320" t="s">
        <v>406</v>
      </c>
      <c r="E450" s="321">
        <v>775</v>
      </c>
      <c r="F450" s="322">
        <f>F451+F452+F453+F454+F455+F456</f>
        <v>0</v>
      </c>
      <c r="G450" s="322">
        <f>G451+G452+G453+G454+G455+G456</f>
        <v>0</v>
      </c>
      <c r="H450" s="316"/>
    </row>
    <row r="451" spans="1:8" ht="15" thickBot="1" x14ac:dyDescent="0.35">
      <c r="A451" s="541"/>
      <c r="B451" s="545"/>
      <c r="C451" s="546"/>
      <c r="D451" s="317" t="s">
        <v>492</v>
      </c>
      <c r="E451" s="321"/>
      <c r="F451" s="322">
        <v>0</v>
      </c>
      <c r="G451" s="323">
        <v>0</v>
      </c>
      <c r="H451" s="316"/>
    </row>
    <row r="452" spans="1:8" ht="15" thickBot="1" x14ac:dyDescent="0.35">
      <c r="A452" s="541"/>
      <c r="B452" s="545"/>
      <c r="C452" s="546"/>
      <c r="D452" s="320" t="s">
        <v>494</v>
      </c>
      <c r="E452" s="321"/>
      <c r="F452" s="322">
        <v>0</v>
      </c>
      <c r="G452" s="323">
        <v>0</v>
      </c>
      <c r="H452" s="316"/>
    </row>
    <row r="453" spans="1:8" ht="28.2" thickBot="1" x14ac:dyDescent="0.35">
      <c r="A453" s="541"/>
      <c r="B453" s="545"/>
      <c r="C453" s="546"/>
      <c r="D453" s="317" t="s">
        <v>495</v>
      </c>
      <c r="E453" s="321"/>
      <c r="F453" s="322">
        <v>0</v>
      </c>
      <c r="G453" s="323">
        <v>0</v>
      </c>
      <c r="H453" s="316"/>
    </row>
    <row r="454" spans="1:8" ht="42" thickBot="1" x14ac:dyDescent="0.35">
      <c r="A454" s="541"/>
      <c r="B454" s="545"/>
      <c r="C454" s="546"/>
      <c r="D454" s="320" t="s">
        <v>497</v>
      </c>
      <c r="E454" s="321"/>
      <c r="F454" s="322">
        <v>0</v>
      </c>
      <c r="G454" s="323">
        <v>0</v>
      </c>
      <c r="H454" s="316"/>
    </row>
    <row r="455" spans="1:8" ht="42" thickBot="1" x14ac:dyDescent="0.35">
      <c r="A455" s="541"/>
      <c r="B455" s="545"/>
      <c r="C455" s="546"/>
      <c r="D455" s="320" t="s">
        <v>498</v>
      </c>
      <c r="E455" s="321"/>
      <c r="F455" s="322">
        <v>0</v>
      </c>
      <c r="G455" s="323">
        <v>0</v>
      </c>
      <c r="H455" s="316"/>
    </row>
    <row r="456" spans="1:8" ht="28.2" thickBot="1" x14ac:dyDescent="0.35">
      <c r="A456" s="542"/>
      <c r="B456" s="547"/>
      <c r="C456" s="548"/>
      <c r="D456" s="320" t="s">
        <v>499</v>
      </c>
      <c r="E456" s="321"/>
      <c r="F456" s="322">
        <v>0</v>
      </c>
      <c r="G456" s="323">
        <v>0</v>
      </c>
      <c r="H456" s="316"/>
    </row>
    <row r="457" spans="1:8" ht="21" customHeight="1" thickBot="1" x14ac:dyDescent="0.35">
      <c r="A457" s="540" t="s">
        <v>245</v>
      </c>
      <c r="B457" s="543" t="s">
        <v>719</v>
      </c>
      <c r="C457" s="544"/>
      <c r="D457" s="320" t="s">
        <v>406</v>
      </c>
      <c r="E457" s="321">
        <v>775</v>
      </c>
      <c r="F457" s="322">
        <f>F458+F459+F460+F461+F462+F463</f>
        <v>0</v>
      </c>
      <c r="G457" s="322">
        <f>G458+G459+G460+G461+G462+G463</f>
        <v>0</v>
      </c>
      <c r="H457" s="316"/>
    </row>
    <row r="458" spans="1:8" ht="18.75" customHeight="1" thickBot="1" x14ac:dyDescent="0.35">
      <c r="A458" s="541"/>
      <c r="B458" s="545"/>
      <c r="C458" s="546"/>
      <c r="D458" s="317" t="s">
        <v>492</v>
      </c>
      <c r="E458" s="321"/>
      <c r="F458" s="322">
        <v>0</v>
      </c>
      <c r="G458" s="323">
        <v>0</v>
      </c>
      <c r="H458" s="316"/>
    </row>
    <row r="459" spans="1:8" ht="20.25" customHeight="1" thickBot="1" x14ac:dyDescent="0.35">
      <c r="A459" s="541"/>
      <c r="B459" s="545"/>
      <c r="C459" s="546"/>
      <c r="D459" s="320" t="s">
        <v>494</v>
      </c>
      <c r="E459" s="321"/>
      <c r="F459" s="322">
        <v>0</v>
      </c>
      <c r="G459" s="323">
        <v>0</v>
      </c>
      <c r="H459" s="316"/>
    </row>
    <row r="460" spans="1:8" ht="29.25" customHeight="1" thickBot="1" x14ac:dyDescent="0.35">
      <c r="A460" s="541"/>
      <c r="B460" s="545"/>
      <c r="C460" s="546"/>
      <c r="D460" s="317" t="s">
        <v>495</v>
      </c>
      <c r="E460" s="321"/>
      <c r="F460" s="322">
        <v>0</v>
      </c>
      <c r="G460" s="323">
        <v>0</v>
      </c>
      <c r="H460" s="316"/>
    </row>
    <row r="461" spans="1:8" ht="51" customHeight="1" thickBot="1" x14ac:dyDescent="0.35">
      <c r="A461" s="541"/>
      <c r="B461" s="545"/>
      <c r="C461" s="546"/>
      <c r="D461" s="320" t="s">
        <v>497</v>
      </c>
      <c r="E461" s="321"/>
      <c r="F461" s="322">
        <v>0</v>
      </c>
      <c r="G461" s="323">
        <v>0</v>
      </c>
      <c r="H461" s="316"/>
    </row>
    <row r="462" spans="1:8" ht="52.5" customHeight="1" thickBot="1" x14ac:dyDescent="0.35">
      <c r="A462" s="541"/>
      <c r="B462" s="545"/>
      <c r="C462" s="546"/>
      <c r="D462" s="320" t="s">
        <v>498</v>
      </c>
      <c r="E462" s="321"/>
      <c r="F462" s="322">
        <v>0</v>
      </c>
      <c r="G462" s="323">
        <v>0</v>
      </c>
      <c r="H462" s="316"/>
    </row>
    <row r="463" spans="1:8" ht="87" customHeight="1" thickBot="1" x14ac:dyDescent="0.35">
      <c r="A463" s="542"/>
      <c r="B463" s="547"/>
      <c r="C463" s="548"/>
      <c r="D463" s="320" t="s">
        <v>499</v>
      </c>
      <c r="E463" s="321"/>
      <c r="F463" s="322">
        <v>0</v>
      </c>
      <c r="G463" s="323">
        <v>0</v>
      </c>
      <c r="H463" s="316"/>
    </row>
    <row r="464" spans="1:8" ht="15.75" customHeight="1" thickBot="1" x14ac:dyDescent="0.35">
      <c r="A464" s="540">
        <v>5</v>
      </c>
      <c r="B464" s="543" t="s">
        <v>720</v>
      </c>
      <c r="C464" s="544"/>
      <c r="D464" s="320" t="s">
        <v>406</v>
      </c>
      <c r="E464" s="321">
        <v>759.77499999999998</v>
      </c>
      <c r="F464" s="322">
        <f>F465+F466+F467+F468+F469+F470</f>
        <v>960004.5</v>
      </c>
      <c r="G464" s="322">
        <f t="shared" ref="F464:G470" si="18">G471+G520</f>
        <v>500437.16000000003</v>
      </c>
      <c r="H464" s="316"/>
    </row>
    <row r="465" spans="1:8" ht="15" thickBot="1" x14ac:dyDescent="0.35">
      <c r="A465" s="541"/>
      <c r="B465" s="545"/>
      <c r="C465" s="546"/>
      <c r="D465" s="317" t="s">
        <v>492</v>
      </c>
      <c r="E465" s="321">
        <v>759.77499999999998</v>
      </c>
      <c r="F465" s="322">
        <f t="shared" si="18"/>
        <v>277254.5</v>
      </c>
      <c r="G465" s="322">
        <f t="shared" si="18"/>
        <v>148546.21</v>
      </c>
      <c r="H465" s="316"/>
    </row>
    <row r="466" spans="1:8" ht="15" thickBot="1" x14ac:dyDescent="0.35">
      <c r="A466" s="541"/>
      <c r="B466" s="545"/>
      <c r="C466" s="546"/>
      <c r="D466" s="320" t="s">
        <v>494</v>
      </c>
      <c r="E466" s="321">
        <v>759.77499999999998</v>
      </c>
      <c r="F466" s="322">
        <f t="shared" si="18"/>
        <v>682750</v>
      </c>
      <c r="G466" s="322">
        <f t="shared" si="18"/>
        <v>351890.95</v>
      </c>
      <c r="H466" s="316"/>
    </row>
    <row r="467" spans="1:8" ht="28.2" thickBot="1" x14ac:dyDescent="0.35">
      <c r="A467" s="541"/>
      <c r="B467" s="545"/>
      <c r="C467" s="546"/>
      <c r="D467" s="317" t="s">
        <v>495</v>
      </c>
      <c r="E467" s="321"/>
      <c r="F467" s="322">
        <f t="shared" si="18"/>
        <v>0</v>
      </c>
      <c r="G467" s="322">
        <f t="shared" si="18"/>
        <v>0</v>
      </c>
      <c r="H467" s="316"/>
    </row>
    <row r="468" spans="1:8" ht="42" thickBot="1" x14ac:dyDescent="0.35">
      <c r="A468" s="541"/>
      <c r="B468" s="545"/>
      <c r="C468" s="546"/>
      <c r="D468" s="320" t="s">
        <v>497</v>
      </c>
      <c r="E468" s="321"/>
      <c r="F468" s="322">
        <f t="shared" si="18"/>
        <v>0</v>
      </c>
      <c r="G468" s="322">
        <f t="shared" si="18"/>
        <v>0</v>
      </c>
      <c r="H468" s="316"/>
    </row>
    <row r="469" spans="1:8" ht="42" thickBot="1" x14ac:dyDescent="0.35">
      <c r="A469" s="541"/>
      <c r="B469" s="545"/>
      <c r="C469" s="546"/>
      <c r="D469" s="320" t="s">
        <v>498</v>
      </c>
      <c r="E469" s="321"/>
      <c r="F469" s="322">
        <f t="shared" si="18"/>
        <v>0</v>
      </c>
      <c r="G469" s="322">
        <f t="shared" si="18"/>
        <v>0</v>
      </c>
      <c r="H469" s="316"/>
    </row>
    <row r="470" spans="1:8" ht="28.2" thickBot="1" x14ac:dyDescent="0.35">
      <c r="A470" s="542"/>
      <c r="B470" s="547"/>
      <c r="C470" s="548"/>
      <c r="D470" s="320" t="s">
        <v>499</v>
      </c>
      <c r="E470" s="321"/>
      <c r="F470" s="322">
        <f t="shared" si="18"/>
        <v>0</v>
      </c>
      <c r="G470" s="322">
        <f t="shared" si="18"/>
        <v>0</v>
      </c>
      <c r="H470" s="316"/>
    </row>
    <row r="471" spans="1:8" ht="15.75" customHeight="1" thickBot="1" x14ac:dyDescent="0.35">
      <c r="A471" s="540" t="s">
        <v>249</v>
      </c>
      <c r="B471" s="543" t="s">
        <v>654</v>
      </c>
      <c r="C471" s="544"/>
      <c r="D471" s="320" t="s">
        <v>406</v>
      </c>
      <c r="E471" s="321">
        <v>759.77499999999998</v>
      </c>
      <c r="F471" s="336">
        <f t="shared" ref="F471:G473" si="19">F478+F499+F506+F513</f>
        <v>578004.5</v>
      </c>
      <c r="G471" s="336">
        <f t="shared" si="19"/>
        <v>276436.87</v>
      </c>
      <c r="H471" s="316"/>
    </row>
    <row r="472" spans="1:8" ht="15" thickBot="1" x14ac:dyDescent="0.35">
      <c r="A472" s="541"/>
      <c r="B472" s="545"/>
      <c r="C472" s="546"/>
      <c r="D472" s="317" t="s">
        <v>492</v>
      </c>
      <c r="E472" s="321">
        <v>759.77499999999998</v>
      </c>
      <c r="F472" s="336">
        <f t="shared" si="19"/>
        <v>277254.5</v>
      </c>
      <c r="G472" s="323">
        <f t="shared" si="19"/>
        <v>148546.21</v>
      </c>
      <c r="H472" s="316"/>
    </row>
    <row r="473" spans="1:8" ht="15" thickBot="1" x14ac:dyDescent="0.35">
      <c r="A473" s="541"/>
      <c r="B473" s="545"/>
      <c r="C473" s="546"/>
      <c r="D473" s="320" t="s">
        <v>494</v>
      </c>
      <c r="E473" s="321">
        <v>759.77499999999998</v>
      </c>
      <c r="F473" s="336">
        <f t="shared" si="19"/>
        <v>300750</v>
      </c>
      <c r="G473" s="323">
        <f t="shared" si="19"/>
        <v>127890.65999999999</v>
      </c>
      <c r="H473" s="316"/>
    </row>
    <row r="474" spans="1:8" ht="28.2" thickBot="1" x14ac:dyDescent="0.35">
      <c r="A474" s="541"/>
      <c r="B474" s="545"/>
      <c r="C474" s="546"/>
      <c r="D474" s="317" t="s">
        <v>495</v>
      </c>
      <c r="E474" s="321"/>
      <c r="F474" s="322">
        <f>F481+F502+F510</f>
        <v>0</v>
      </c>
      <c r="G474" s="323">
        <f>G481+G502+G509</f>
        <v>0</v>
      </c>
      <c r="H474" s="316"/>
    </row>
    <row r="475" spans="1:8" ht="42" thickBot="1" x14ac:dyDescent="0.35">
      <c r="A475" s="541"/>
      <c r="B475" s="545"/>
      <c r="C475" s="546"/>
      <c r="D475" s="320" t="s">
        <v>497</v>
      </c>
      <c r="E475" s="321"/>
      <c r="F475" s="322">
        <f>F482+F503+F510</f>
        <v>0</v>
      </c>
      <c r="G475" s="323">
        <f>G482+G503+G510</f>
        <v>0</v>
      </c>
      <c r="H475" s="316"/>
    </row>
    <row r="476" spans="1:8" ht="42" thickBot="1" x14ac:dyDescent="0.35">
      <c r="A476" s="541"/>
      <c r="B476" s="545"/>
      <c r="C476" s="546"/>
      <c r="D476" s="320" t="s">
        <v>498</v>
      </c>
      <c r="E476" s="321"/>
      <c r="F476" s="322">
        <f>F483+F504+F511</f>
        <v>0</v>
      </c>
      <c r="G476" s="323">
        <f>G483+G504+G511</f>
        <v>0</v>
      </c>
      <c r="H476" s="316"/>
    </row>
    <row r="477" spans="1:8" ht="28.2" thickBot="1" x14ac:dyDescent="0.35">
      <c r="A477" s="542"/>
      <c r="B477" s="547"/>
      <c r="C477" s="548"/>
      <c r="D477" s="320" t="s">
        <v>499</v>
      </c>
      <c r="E477" s="321"/>
      <c r="F477" s="322">
        <f>F484+F505+F512</f>
        <v>0</v>
      </c>
      <c r="G477" s="323">
        <f>G484+G505+G512</f>
        <v>0</v>
      </c>
      <c r="H477" s="316"/>
    </row>
    <row r="478" spans="1:8" ht="15.75" customHeight="1" thickBot="1" x14ac:dyDescent="0.35">
      <c r="A478" s="540" t="s">
        <v>250</v>
      </c>
      <c r="B478" s="543" t="s">
        <v>251</v>
      </c>
      <c r="C478" s="544"/>
      <c r="D478" s="320" t="s">
        <v>406</v>
      </c>
      <c r="E478" s="321">
        <v>775</v>
      </c>
      <c r="F478" s="322">
        <f>F479+F480+F481+F482+F483+F484</f>
        <v>300750</v>
      </c>
      <c r="G478" s="322">
        <f>G479+G480+G481+G482+G483+G484</f>
        <v>127890.65999999999</v>
      </c>
      <c r="H478" s="316"/>
    </row>
    <row r="479" spans="1:8" ht="15" thickBot="1" x14ac:dyDescent="0.35">
      <c r="A479" s="541"/>
      <c r="B479" s="545"/>
      <c r="C479" s="546"/>
      <c r="D479" s="317" t="s">
        <v>492</v>
      </c>
      <c r="E479" s="321">
        <v>775</v>
      </c>
      <c r="F479" s="322">
        <f>F486+F493</f>
        <v>0</v>
      </c>
      <c r="G479" s="323">
        <f>G486+G493</f>
        <v>0</v>
      </c>
      <c r="H479" s="316"/>
    </row>
    <row r="480" spans="1:8" ht="15" thickBot="1" x14ac:dyDescent="0.35">
      <c r="A480" s="541"/>
      <c r="B480" s="545"/>
      <c r="C480" s="546"/>
      <c r="D480" s="320" t="s">
        <v>494</v>
      </c>
      <c r="E480" s="321">
        <v>775</v>
      </c>
      <c r="F480" s="322">
        <f>F487+F494</f>
        <v>300750</v>
      </c>
      <c r="G480" s="323">
        <f>G487+G494</f>
        <v>127890.65999999999</v>
      </c>
      <c r="H480" s="316"/>
    </row>
    <row r="481" spans="1:8" ht="30" customHeight="1" thickBot="1" x14ac:dyDescent="0.35">
      <c r="A481" s="541"/>
      <c r="B481" s="545"/>
      <c r="C481" s="546"/>
      <c r="D481" s="317" t="s">
        <v>495</v>
      </c>
      <c r="E481" s="321"/>
      <c r="F481" s="322">
        <v>0</v>
      </c>
      <c r="G481" s="323">
        <v>0</v>
      </c>
      <c r="H481" s="316"/>
    </row>
    <row r="482" spans="1:8" ht="42" thickBot="1" x14ac:dyDescent="0.35">
      <c r="A482" s="541"/>
      <c r="B482" s="545"/>
      <c r="C482" s="546"/>
      <c r="D482" s="320" t="s">
        <v>497</v>
      </c>
      <c r="E482" s="321"/>
      <c r="F482" s="322">
        <v>0</v>
      </c>
      <c r="G482" s="323">
        <v>0</v>
      </c>
      <c r="H482" s="316"/>
    </row>
    <row r="483" spans="1:8" ht="42" thickBot="1" x14ac:dyDescent="0.35">
      <c r="A483" s="541"/>
      <c r="B483" s="545"/>
      <c r="C483" s="546"/>
      <c r="D483" s="320" t="s">
        <v>498</v>
      </c>
      <c r="E483" s="321"/>
      <c r="F483" s="322">
        <v>0</v>
      </c>
      <c r="G483" s="323">
        <v>0</v>
      </c>
      <c r="H483" s="316"/>
    </row>
    <row r="484" spans="1:8" ht="39.75" customHeight="1" thickBot="1" x14ac:dyDescent="0.35">
      <c r="A484" s="542"/>
      <c r="B484" s="547"/>
      <c r="C484" s="548"/>
      <c r="D484" s="320" t="s">
        <v>499</v>
      </c>
      <c r="E484" s="321"/>
      <c r="F484" s="322">
        <v>0</v>
      </c>
      <c r="G484" s="323">
        <v>0</v>
      </c>
      <c r="H484" s="316"/>
    </row>
    <row r="485" spans="1:8" ht="39.75" customHeight="1" thickBot="1" x14ac:dyDescent="0.35">
      <c r="A485" s="540" t="s">
        <v>776</v>
      </c>
      <c r="B485" s="543" t="s">
        <v>251</v>
      </c>
      <c r="C485" s="544"/>
      <c r="D485" s="320" t="s">
        <v>406</v>
      </c>
      <c r="E485" s="321"/>
      <c r="F485" s="322">
        <f>F486+F487+F488+F489+F490+F491</f>
        <v>291955.53999999998</v>
      </c>
      <c r="G485" s="323">
        <f>G486+G487+G488+G489+G490+G491</f>
        <v>115494.9</v>
      </c>
      <c r="H485" s="316"/>
    </row>
    <row r="486" spans="1:8" ht="39.75" customHeight="1" thickBot="1" x14ac:dyDescent="0.35">
      <c r="A486" s="541"/>
      <c r="B486" s="545"/>
      <c r="C486" s="546"/>
      <c r="D486" s="317" t="s">
        <v>492</v>
      </c>
      <c r="E486" s="321" t="s">
        <v>411</v>
      </c>
      <c r="F486" s="322">
        <v>0</v>
      </c>
      <c r="G486" s="323">
        <v>0</v>
      </c>
      <c r="H486" s="316"/>
    </row>
    <row r="487" spans="1:8" ht="39.75" customHeight="1" thickBot="1" x14ac:dyDescent="0.35">
      <c r="A487" s="541"/>
      <c r="B487" s="545"/>
      <c r="C487" s="546"/>
      <c r="D487" s="320" t="s">
        <v>494</v>
      </c>
      <c r="E487" s="321" t="s">
        <v>411</v>
      </c>
      <c r="F487" s="322">
        <v>291955.53999999998</v>
      </c>
      <c r="G487" s="323">
        <v>115494.9</v>
      </c>
      <c r="H487" s="316"/>
    </row>
    <row r="488" spans="1:8" ht="39.75" customHeight="1" thickBot="1" x14ac:dyDescent="0.35">
      <c r="A488" s="541"/>
      <c r="B488" s="545"/>
      <c r="C488" s="546"/>
      <c r="D488" s="317" t="s">
        <v>495</v>
      </c>
      <c r="E488" s="321"/>
      <c r="F488" s="322">
        <v>0</v>
      </c>
      <c r="G488" s="323">
        <v>0</v>
      </c>
      <c r="H488" s="316"/>
    </row>
    <row r="489" spans="1:8" ht="52.5" customHeight="1" thickBot="1" x14ac:dyDescent="0.35">
      <c r="A489" s="541"/>
      <c r="B489" s="545"/>
      <c r="C489" s="546"/>
      <c r="D489" s="320" t="s">
        <v>497</v>
      </c>
      <c r="E489" s="321"/>
      <c r="F489" s="322">
        <v>0</v>
      </c>
      <c r="G489" s="323">
        <v>0</v>
      </c>
      <c r="H489" s="316"/>
    </row>
    <row r="490" spans="1:8" ht="51" customHeight="1" thickBot="1" x14ac:dyDescent="0.35">
      <c r="A490" s="541"/>
      <c r="B490" s="545"/>
      <c r="C490" s="546"/>
      <c r="D490" s="320" t="s">
        <v>498</v>
      </c>
      <c r="E490" s="321"/>
      <c r="F490" s="322">
        <v>0</v>
      </c>
      <c r="G490" s="323">
        <v>0</v>
      </c>
      <c r="H490" s="316"/>
    </row>
    <row r="491" spans="1:8" ht="39.75" customHeight="1" thickBot="1" x14ac:dyDescent="0.35">
      <c r="A491" s="542"/>
      <c r="B491" s="547"/>
      <c r="C491" s="548"/>
      <c r="D491" s="320" t="s">
        <v>499</v>
      </c>
      <c r="E491" s="321"/>
      <c r="F491" s="322">
        <v>0</v>
      </c>
      <c r="G491" s="323">
        <v>0</v>
      </c>
      <c r="H491" s="316"/>
    </row>
    <row r="492" spans="1:8" ht="39.75" customHeight="1" thickBot="1" x14ac:dyDescent="0.35">
      <c r="A492" s="540" t="s">
        <v>777</v>
      </c>
      <c r="B492" s="543" t="s">
        <v>143</v>
      </c>
      <c r="C492" s="544"/>
      <c r="D492" s="320" t="s">
        <v>406</v>
      </c>
      <c r="E492" s="321"/>
      <c r="F492" s="322">
        <f>F493+F494+F495+F496+F497+F498</f>
        <v>8794.4599999999991</v>
      </c>
      <c r="G492" s="323">
        <f>G493+G494+G495+G496+G497+G498</f>
        <v>12395.76</v>
      </c>
      <c r="H492" s="316"/>
    </row>
    <row r="493" spans="1:8" ht="39.75" customHeight="1" thickBot="1" x14ac:dyDescent="0.35">
      <c r="A493" s="541"/>
      <c r="B493" s="545"/>
      <c r="C493" s="546"/>
      <c r="D493" s="317" t="s">
        <v>492</v>
      </c>
      <c r="E493" s="321"/>
      <c r="F493" s="322">
        <v>0</v>
      </c>
      <c r="G493" s="323">
        <v>0</v>
      </c>
      <c r="H493" s="316"/>
    </row>
    <row r="494" spans="1:8" ht="39.75" customHeight="1" thickBot="1" x14ac:dyDescent="0.35">
      <c r="A494" s="541"/>
      <c r="B494" s="545"/>
      <c r="C494" s="546"/>
      <c r="D494" s="320" t="s">
        <v>494</v>
      </c>
      <c r="E494" s="321" t="s">
        <v>411</v>
      </c>
      <c r="F494" s="322">
        <v>8794.4599999999991</v>
      </c>
      <c r="G494" s="323">
        <v>12395.76</v>
      </c>
      <c r="H494" s="316"/>
    </row>
    <row r="495" spans="1:8" ht="39.75" customHeight="1" thickBot="1" x14ac:dyDescent="0.35">
      <c r="A495" s="541"/>
      <c r="B495" s="545"/>
      <c r="C495" s="546"/>
      <c r="D495" s="317" t="s">
        <v>495</v>
      </c>
      <c r="E495" s="321"/>
      <c r="F495" s="322">
        <v>0</v>
      </c>
      <c r="G495" s="323">
        <v>0</v>
      </c>
      <c r="H495" s="316"/>
    </row>
    <row r="496" spans="1:8" ht="50.25" customHeight="1" thickBot="1" x14ac:dyDescent="0.35">
      <c r="A496" s="541"/>
      <c r="B496" s="545"/>
      <c r="C496" s="546"/>
      <c r="D496" s="320" t="s">
        <v>497</v>
      </c>
      <c r="E496" s="321"/>
      <c r="F496" s="322">
        <v>0</v>
      </c>
      <c r="G496" s="323">
        <v>0</v>
      </c>
      <c r="H496" s="316"/>
    </row>
    <row r="497" spans="1:8" ht="48" customHeight="1" thickBot="1" x14ac:dyDescent="0.35">
      <c r="A497" s="541"/>
      <c r="B497" s="545"/>
      <c r="C497" s="546"/>
      <c r="D497" s="320" t="s">
        <v>498</v>
      </c>
      <c r="E497" s="321"/>
      <c r="F497" s="322">
        <v>0</v>
      </c>
      <c r="G497" s="323">
        <v>0</v>
      </c>
      <c r="H497" s="316"/>
    </row>
    <row r="498" spans="1:8" ht="39.75" customHeight="1" thickBot="1" x14ac:dyDescent="0.35">
      <c r="A498" s="542"/>
      <c r="B498" s="547"/>
      <c r="C498" s="548"/>
      <c r="D498" s="320" t="s">
        <v>499</v>
      </c>
      <c r="E498" s="321"/>
      <c r="F498" s="322">
        <v>0</v>
      </c>
      <c r="G498" s="323">
        <v>0</v>
      </c>
      <c r="H498" s="316"/>
    </row>
    <row r="499" spans="1:8" ht="28.5" customHeight="1" thickBot="1" x14ac:dyDescent="0.35">
      <c r="A499" s="540" t="s">
        <v>253</v>
      </c>
      <c r="B499" s="543" t="s">
        <v>721</v>
      </c>
      <c r="C499" s="544"/>
      <c r="D499" s="320" t="s">
        <v>406</v>
      </c>
      <c r="E499" s="321">
        <v>759</v>
      </c>
      <c r="F499" s="322">
        <f>F500+F501+F502+F503+F504+F505</f>
        <v>277254.5</v>
      </c>
      <c r="G499" s="322">
        <f>G500+G501+G502+G503+G504+G505</f>
        <v>148546.21</v>
      </c>
      <c r="H499" s="316"/>
    </row>
    <row r="500" spans="1:8" ht="24" customHeight="1" thickBot="1" x14ac:dyDescent="0.35">
      <c r="A500" s="541"/>
      <c r="B500" s="545"/>
      <c r="C500" s="546"/>
      <c r="D500" s="317" t="s">
        <v>492</v>
      </c>
      <c r="E500" s="321">
        <v>759</v>
      </c>
      <c r="F500" s="322">
        <v>277254.5</v>
      </c>
      <c r="G500" s="323">
        <v>148546.21</v>
      </c>
      <c r="H500" s="316"/>
    </row>
    <row r="501" spans="1:8" ht="17.25" customHeight="1" thickBot="1" x14ac:dyDescent="0.35">
      <c r="A501" s="541"/>
      <c r="B501" s="545"/>
      <c r="C501" s="546"/>
      <c r="D501" s="320" t="s">
        <v>494</v>
      </c>
      <c r="E501" s="321"/>
      <c r="F501" s="322">
        <v>0</v>
      </c>
      <c r="G501" s="323">
        <v>0</v>
      </c>
      <c r="H501" s="316"/>
    </row>
    <row r="502" spans="1:8" ht="33" customHeight="1" thickBot="1" x14ac:dyDescent="0.35">
      <c r="A502" s="541"/>
      <c r="B502" s="545"/>
      <c r="C502" s="546"/>
      <c r="D502" s="317" t="s">
        <v>495</v>
      </c>
      <c r="E502" s="321"/>
      <c r="F502" s="322">
        <v>0</v>
      </c>
      <c r="G502" s="323">
        <v>0</v>
      </c>
      <c r="H502" s="316"/>
    </row>
    <row r="503" spans="1:8" ht="45" customHeight="1" thickBot="1" x14ac:dyDescent="0.35">
      <c r="A503" s="541"/>
      <c r="B503" s="545"/>
      <c r="C503" s="546"/>
      <c r="D503" s="320" t="s">
        <v>497</v>
      </c>
      <c r="E503" s="321"/>
      <c r="F503" s="322">
        <v>0</v>
      </c>
      <c r="G503" s="323">
        <v>0</v>
      </c>
      <c r="H503" s="316"/>
    </row>
    <row r="504" spans="1:8" ht="46.5" customHeight="1" thickBot="1" x14ac:dyDescent="0.35">
      <c r="A504" s="541"/>
      <c r="B504" s="545"/>
      <c r="C504" s="546"/>
      <c r="D504" s="320" t="s">
        <v>498</v>
      </c>
      <c r="E504" s="321"/>
      <c r="F504" s="322">
        <v>0</v>
      </c>
      <c r="G504" s="323">
        <v>0</v>
      </c>
      <c r="H504" s="316"/>
    </row>
    <row r="505" spans="1:8" ht="42.75" customHeight="1" thickBot="1" x14ac:dyDescent="0.35">
      <c r="A505" s="542"/>
      <c r="B505" s="547"/>
      <c r="C505" s="548"/>
      <c r="D505" s="320" t="s">
        <v>499</v>
      </c>
      <c r="E505" s="321"/>
      <c r="F505" s="322">
        <v>0</v>
      </c>
      <c r="G505" s="323">
        <v>0</v>
      </c>
      <c r="H505" s="316"/>
    </row>
    <row r="506" spans="1:8" ht="27.75" customHeight="1" thickBot="1" x14ac:dyDescent="0.35">
      <c r="A506" s="540" t="s">
        <v>256</v>
      </c>
      <c r="B506" s="543" t="s">
        <v>443</v>
      </c>
      <c r="C506" s="544"/>
      <c r="D506" s="320" t="s">
        <v>406</v>
      </c>
      <c r="E506" s="321" t="s">
        <v>508</v>
      </c>
      <c r="F506" s="322">
        <f>F507+F508+F509+F510+F511+F512</f>
        <v>0</v>
      </c>
      <c r="G506" s="322">
        <f>G507+G508+G509+G510+G511+G512</f>
        <v>0</v>
      </c>
      <c r="H506" s="316"/>
    </row>
    <row r="507" spans="1:8" ht="24.75" customHeight="1" thickBot="1" x14ac:dyDescent="0.35">
      <c r="A507" s="541"/>
      <c r="B507" s="545"/>
      <c r="C507" s="546"/>
      <c r="D507" s="317" t="s">
        <v>492</v>
      </c>
      <c r="E507" s="321"/>
      <c r="F507" s="322">
        <v>0</v>
      </c>
      <c r="G507" s="323">
        <v>0</v>
      </c>
      <c r="H507" s="316"/>
    </row>
    <row r="508" spans="1:8" ht="22.5" customHeight="1" thickBot="1" x14ac:dyDescent="0.35">
      <c r="A508" s="541"/>
      <c r="B508" s="545"/>
      <c r="C508" s="546"/>
      <c r="D508" s="320" t="s">
        <v>494</v>
      </c>
      <c r="E508" s="321"/>
      <c r="F508" s="322">
        <v>0</v>
      </c>
      <c r="G508" s="323">
        <v>0</v>
      </c>
      <c r="H508" s="316"/>
    </row>
    <row r="509" spans="1:8" ht="39.75" customHeight="1" thickBot="1" x14ac:dyDescent="0.35">
      <c r="A509" s="541"/>
      <c r="B509" s="545"/>
      <c r="C509" s="546"/>
      <c r="D509" s="317" t="s">
        <v>495</v>
      </c>
      <c r="E509" s="321"/>
      <c r="F509" s="322">
        <v>0</v>
      </c>
      <c r="G509" s="323">
        <v>0</v>
      </c>
      <c r="H509" s="316"/>
    </row>
    <row r="510" spans="1:8" ht="46.5" customHeight="1" thickBot="1" x14ac:dyDescent="0.35">
      <c r="A510" s="541"/>
      <c r="B510" s="545"/>
      <c r="C510" s="546"/>
      <c r="D510" s="320" t="s">
        <v>497</v>
      </c>
      <c r="E510" s="321"/>
      <c r="F510" s="322">
        <v>0</v>
      </c>
      <c r="G510" s="323">
        <v>0</v>
      </c>
      <c r="H510" s="316"/>
    </row>
    <row r="511" spans="1:8" ht="47.25" customHeight="1" thickBot="1" x14ac:dyDescent="0.35">
      <c r="A511" s="541"/>
      <c r="B511" s="545"/>
      <c r="C511" s="546"/>
      <c r="D511" s="320" t="s">
        <v>498</v>
      </c>
      <c r="E511" s="321"/>
      <c r="F511" s="322">
        <v>0</v>
      </c>
      <c r="G511" s="323">
        <v>0</v>
      </c>
      <c r="H511" s="316"/>
    </row>
    <row r="512" spans="1:8" ht="31.5" customHeight="1" thickBot="1" x14ac:dyDescent="0.35">
      <c r="A512" s="542"/>
      <c r="B512" s="547"/>
      <c r="C512" s="548"/>
      <c r="D512" s="320" t="s">
        <v>499</v>
      </c>
      <c r="E512" s="321"/>
      <c r="F512" s="322">
        <v>0</v>
      </c>
      <c r="G512" s="323">
        <v>0</v>
      </c>
      <c r="H512" s="316"/>
    </row>
    <row r="513" spans="1:8" ht="31.5" customHeight="1" thickBot="1" x14ac:dyDescent="0.35">
      <c r="A513" s="540" t="s">
        <v>657</v>
      </c>
      <c r="B513" s="543" t="s">
        <v>722</v>
      </c>
      <c r="C513" s="544"/>
      <c r="D513" s="320" t="s">
        <v>406</v>
      </c>
      <c r="E513" s="321" t="s">
        <v>411</v>
      </c>
      <c r="F513" s="322">
        <f>F514+F515+F516+F517+F518+F519</f>
        <v>0</v>
      </c>
      <c r="G513" s="323">
        <f>G514+G515+G516+G517+G518+G519</f>
        <v>0</v>
      </c>
      <c r="H513" s="316"/>
    </row>
    <row r="514" spans="1:8" ht="27.75" customHeight="1" thickBot="1" x14ac:dyDescent="0.35">
      <c r="A514" s="541"/>
      <c r="B514" s="545"/>
      <c r="C514" s="546"/>
      <c r="D514" s="317" t="s">
        <v>492</v>
      </c>
      <c r="E514" s="321"/>
      <c r="F514" s="322">
        <v>0</v>
      </c>
      <c r="G514" s="323">
        <v>0</v>
      </c>
      <c r="H514" s="316"/>
    </row>
    <row r="515" spans="1:8" ht="31.5" customHeight="1" thickBot="1" x14ac:dyDescent="0.35">
      <c r="A515" s="541"/>
      <c r="B515" s="545"/>
      <c r="C515" s="546"/>
      <c r="D515" s="320" t="s">
        <v>494</v>
      </c>
      <c r="E515" s="321"/>
      <c r="F515" s="322">
        <v>0</v>
      </c>
      <c r="G515" s="323">
        <v>0</v>
      </c>
      <c r="H515" s="316"/>
    </row>
    <row r="516" spans="1:8" ht="42" customHeight="1" thickBot="1" x14ac:dyDescent="0.35">
      <c r="A516" s="541"/>
      <c r="B516" s="545"/>
      <c r="C516" s="546"/>
      <c r="D516" s="317" t="s">
        <v>495</v>
      </c>
      <c r="E516" s="321"/>
      <c r="F516" s="322">
        <v>0</v>
      </c>
      <c r="G516" s="323">
        <v>0</v>
      </c>
      <c r="H516" s="316"/>
    </row>
    <row r="517" spans="1:8" ht="44.25" customHeight="1" thickBot="1" x14ac:dyDescent="0.35">
      <c r="A517" s="541"/>
      <c r="B517" s="545"/>
      <c r="C517" s="546"/>
      <c r="D517" s="320" t="s">
        <v>497</v>
      </c>
      <c r="E517" s="321"/>
      <c r="F517" s="322">
        <v>0</v>
      </c>
      <c r="G517" s="323">
        <v>0</v>
      </c>
      <c r="H517" s="316"/>
    </row>
    <row r="518" spans="1:8" ht="46.5" customHeight="1" thickBot="1" x14ac:dyDescent="0.35">
      <c r="A518" s="541"/>
      <c r="B518" s="545"/>
      <c r="C518" s="546"/>
      <c r="D518" s="320" t="s">
        <v>498</v>
      </c>
      <c r="E518" s="321"/>
      <c r="F518" s="322">
        <v>0</v>
      </c>
      <c r="G518" s="323">
        <v>0</v>
      </c>
      <c r="H518" s="316"/>
    </row>
    <row r="519" spans="1:8" ht="31.5" customHeight="1" thickBot="1" x14ac:dyDescent="0.35">
      <c r="A519" s="542"/>
      <c r="B519" s="547"/>
      <c r="C519" s="548"/>
      <c r="D519" s="320" t="s">
        <v>499</v>
      </c>
      <c r="E519" s="321"/>
      <c r="F519" s="322">
        <v>0</v>
      </c>
      <c r="G519" s="323">
        <v>0</v>
      </c>
      <c r="H519" s="316"/>
    </row>
    <row r="520" spans="1:8" ht="15.75" customHeight="1" thickBot="1" x14ac:dyDescent="0.35">
      <c r="A520" s="540" t="s">
        <v>258</v>
      </c>
      <c r="B520" s="543" t="s">
        <v>660</v>
      </c>
      <c r="C520" s="544"/>
      <c r="D520" s="320" t="s">
        <v>406</v>
      </c>
      <c r="E520" s="321">
        <v>759</v>
      </c>
      <c r="F520" s="336">
        <f>F521+F522+F523+F524+F525+F526</f>
        <v>382000</v>
      </c>
      <c r="G520" s="336">
        <f>G521+G522+G523+G524+G525+G526</f>
        <v>224000.29</v>
      </c>
      <c r="H520" s="316"/>
    </row>
    <row r="521" spans="1:8" ht="15" thickBot="1" x14ac:dyDescent="0.35">
      <c r="A521" s="541"/>
      <c r="B521" s="545"/>
      <c r="C521" s="546"/>
      <c r="D521" s="317" t="s">
        <v>492</v>
      </c>
      <c r="E521" s="321"/>
      <c r="F521" s="336">
        <v>0</v>
      </c>
      <c r="G521" s="323">
        <v>0</v>
      </c>
      <c r="H521" s="316"/>
    </row>
    <row r="522" spans="1:8" ht="15" thickBot="1" x14ac:dyDescent="0.35">
      <c r="A522" s="541"/>
      <c r="B522" s="545"/>
      <c r="C522" s="546"/>
      <c r="D522" s="320" t="s">
        <v>494</v>
      </c>
      <c r="E522" s="321">
        <v>759</v>
      </c>
      <c r="F522" s="336">
        <v>382000</v>
      </c>
      <c r="G522" s="323">
        <v>224000.29</v>
      </c>
      <c r="H522" s="316"/>
    </row>
    <row r="523" spans="1:8" ht="28.2" thickBot="1" x14ac:dyDescent="0.35">
      <c r="A523" s="541"/>
      <c r="B523" s="545"/>
      <c r="C523" s="546"/>
      <c r="D523" s="317" t="s">
        <v>495</v>
      </c>
      <c r="E523" s="321"/>
      <c r="F523" s="322">
        <v>0</v>
      </c>
      <c r="G523" s="323">
        <v>0</v>
      </c>
      <c r="H523" s="316"/>
    </row>
    <row r="524" spans="1:8" ht="42" thickBot="1" x14ac:dyDescent="0.35">
      <c r="A524" s="541"/>
      <c r="B524" s="545"/>
      <c r="C524" s="546"/>
      <c r="D524" s="320" t="s">
        <v>497</v>
      </c>
      <c r="E524" s="321"/>
      <c r="F524" s="322">
        <v>0</v>
      </c>
      <c r="G524" s="323">
        <v>0</v>
      </c>
      <c r="H524" s="316"/>
    </row>
    <row r="525" spans="1:8" ht="42" thickBot="1" x14ac:dyDescent="0.35">
      <c r="A525" s="541"/>
      <c r="B525" s="545"/>
      <c r="C525" s="546"/>
      <c r="D525" s="320" t="s">
        <v>498</v>
      </c>
      <c r="E525" s="321"/>
      <c r="F525" s="322">
        <v>0</v>
      </c>
      <c r="G525" s="323">
        <v>0</v>
      </c>
      <c r="H525" s="316"/>
    </row>
    <row r="526" spans="1:8" ht="28.2" thickBot="1" x14ac:dyDescent="0.35">
      <c r="A526" s="542"/>
      <c r="B526" s="547"/>
      <c r="C526" s="548"/>
      <c r="D526" s="320" t="s">
        <v>499</v>
      </c>
      <c r="E526" s="321"/>
      <c r="F526" s="322">
        <v>0</v>
      </c>
      <c r="G526" s="323">
        <v>0</v>
      </c>
      <c r="H526" s="316"/>
    </row>
    <row r="527" spans="1:8" ht="15.75" customHeight="1" thickBot="1" x14ac:dyDescent="0.35">
      <c r="A527" s="549">
        <v>6</v>
      </c>
      <c r="B527" s="551" t="s">
        <v>662</v>
      </c>
      <c r="C527" s="552"/>
      <c r="D527" s="320" t="s">
        <v>406</v>
      </c>
      <c r="E527" s="321">
        <v>768.755</v>
      </c>
      <c r="F527" s="322">
        <f>F528+F529+F530+F531+F532+F533</f>
        <v>2488300.6999999997</v>
      </c>
      <c r="G527" s="322">
        <f>G528+G529+G530+G531+G532+G533+G534</f>
        <v>935662.65000000014</v>
      </c>
      <c r="H527" s="316"/>
    </row>
    <row r="528" spans="1:8" ht="15" thickBot="1" x14ac:dyDescent="0.35">
      <c r="A528" s="550"/>
      <c r="B528" s="553"/>
      <c r="C528" s="554"/>
      <c r="D528" s="317" t="s">
        <v>492</v>
      </c>
      <c r="E528" s="321">
        <v>768.77499999999998</v>
      </c>
      <c r="F528" s="322">
        <f t="shared" ref="F528:G530" si="20">F536+F580+F636</f>
        <v>0</v>
      </c>
      <c r="G528" s="322">
        <f t="shared" si="20"/>
        <v>0</v>
      </c>
      <c r="H528" s="316"/>
    </row>
    <row r="529" spans="1:8" ht="15" thickBot="1" x14ac:dyDescent="0.35">
      <c r="A529" s="550"/>
      <c r="B529" s="553"/>
      <c r="C529" s="554"/>
      <c r="D529" s="320" t="s">
        <v>494</v>
      </c>
      <c r="E529" s="321">
        <v>768.77499999999998</v>
      </c>
      <c r="F529" s="322">
        <f t="shared" si="20"/>
        <v>2448481.69</v>
      </c>
      <c r="G529" s="322">
        <f t="shared" si="20"/>
        <v>891086.63000000012</v>
      </c>
      <c r="H529" s="316"/>
    </row>
    <row r="530" spans="1:8" ht="28.2" thickBot="1" x14ac:dyDescent="0.35">
      <c r="A530" s="550"/>
      <c r="B530" s="553"/>
      <c r="C530" s="554"/>
      <c r="D530" s="317" t="s">
        <v>495</v>
      </c>
      <c r="E530" s="321">
        <v>768.77499999999998</v>
      </c>
      <c r="F530" s="322">
        <f t="shared" si="20"/>
        <v>36190</v>
      </c>
      <c r="G530" s="322">
        <f t="shared" si="20"/>
        <v>37318</v>
      </c>
      <c r="H530" s="316"/>
    </row>
    <row r="531" spans="1:8" ht="42" thickBot="1" x14ac:dyDescent="0.35">
      <c r="A531" s="550"/>
      <c r="B531" s="553"/>
      <c r="C531" s="554"/>
      <c r="D531" s="320" t="s">
        <v>497</v>
      </c>
      <c r="E531" s="321"/>
      <c r="F531" s="322">
        <f>F540+F583+F639</f>
        <v>0</v>
      </c>
      <c r="G531" s="322">
        <f>G540+G583+G639</f>
        <v>0</v>
      </c>
      <c r="H531" s="316"/>
    </row>
    <row r="532" spans="1:8" ht="42" thickBot="1" x14ac:dyDescent="0.35">
      <c r="A532" s="550"/>
      <c r="B532" s="553"/>
      <c r="C532" s="554"/>
      <c r="D532" s="320" t="s">
        <v>498</v>
      </c>
      <c r="E532" s="321"/>
      <c r="F532" s="322">
        <f>F540+F584+F640</f>
        <v>0</v>
      </c>
      <c r="G532" s="322">
        <f>G540+G584+G640</f>
        <v>0</v>
      </c>
      <c r="H532" s="316"/>
    </row>
    <row r="533" spans="1:8" ht="28.2" thickBot="1" x14ac:dyDescent="0.35">
      <c r="A533" s="550"/>
      <c r="B533" s="553"/>
      <c r="C533" s="554"/>
      <c r="D533" s="320" t="s">
        <v>499</v>
      </c>
      <c r="E533" s="321">
        <v>768.77499999999998</v>
      </c>
      <c r="F533" s="322">
        <f>F541+F585+F641</f>
        <v>3629.01</v>
      </c>
      <c r="G533" s="322">
        <f>G541+G585+G641</f>
        <v>3629.01</v>
      </c>
      <c r="H533" s="316"/>
    </row>
    <row r="534" spans="1:8" ht="97.2" thickBot="1" x14ac:dyDescent="0.35">
      <c r="A534" s="555"/>
      <c r="B534" s="556"/>
      <c r="C534" s="557"/>
      <c r="D534" s="320" t="s">
        <v>501</v>
      </c>
      <c r="E534" s="321"/>
      <c r="F534" s="322">
        <f>F542</f>
        <v>3629.01</v>
      </c>
      <c r="G534" s="322">
        <f>G542</f>
        <v>3629.01</v>
      </c>
      <c r="H534" s="316"/>
    </row>
    <row r="535" spans="1:8" ht="15.75" customHeight="1" thickBot="1" x14ac:dyDescent="0.35">
      <c r="A535" s="540" t="s">
        <v>260</v>
      </c>
      <c r="B535" s="543" t="s">
        <v>663</v>
      </c>
      <c r="C535" s="544"/>
      <c r="D535" s="320" t="s">
        <v>406</v>
      </c>
      <c r="E535" s="321">
        <v>768.77499999999998</v>
      </c>
      <c r="F535" s="322">
        <f>F543+F557+F564+F571</f>
        <v>298250.7</v>
      </c>
      <c r="G535" s="322">
        <f>G543+G557+G564</f>
        <v>195178.28</v>
      </c>
      <c r="H535" s="316"/>
    </row>
    <row r="536" spans="1:8" ht="15" thickBot="1" x14ac:dyDescent="0.35">
      <c r="A536" s="541"/>
      <c r="B536" s="545"/>
      <c r="C536" s="546"/>
      <c r="D536" s="317" t="s">
        <v>492</v>
      </c>
      <c r="E536" s="321"/>
      <c r="F536" s="322">
        <f>F544+F558</f>
        <v>0</v>
      </c>
      <c r="G536" s="322">
        <f>G544+G558+G565</f>
        <v>0</v>
      </c>
      <c r="H536" s="316"/>
    </row>
    <row r="537" spans="1:8" ht="15" thickBot="1" x14ac:dyDescent="0.35">
      <c r="A537" s="541"/>
      <c r="B537" s="545"/>
      <c r="C537" s="546"/>
      <c r="D537" s="320" t="s">
        <v>494</v>
      </c>
      <c r="E537" s="321">
        <v>768.77499999999998</v>
      </c>
      <c r="F537" s="322">
        <f>F545+F559+F566</f>
        <v>258431.69</v>
      </c>
      <c r="G537" s="322">
        <f>G545+G559+G566</f>
        <v>157860.28</v>
      </c>
      <c r="H537" s="316"/>
    </row>
    <row r="538" spans="1:8" ht="28.2" thickBot="1" x14ac:dyDescent="0.35">
      <c r="A538" s="541"/>
      <c r="B538" s="545"/>
      <c r="C538" s="546"/>
      <c r="D538" s="317" t="s">
        <v>495</v>
      </c>
      <c r="E538" s="321">
        <v>768.77499999999998</v>
      </c>
      <c r="F538" s="322">
        <f>F546+F560+F567</f>
        <v>36190</v>
      </c>
      <c r="G538" s="322">
        <f>G546+G560+G567+G574</f>
        <v>37318</v>
      </c>
      <c r="H538" s="316"/>
    </row>
    <row r="539" spans="1:8" ht="42" thickBot="1" x14ac:dyDescent="0.35">
      <c r="A539" s="541"/>
      <c r="B539" s="545"/>
      <c r="C539" s="546"/>
      <c r="D539" s="320" t="s">
        <v>497</v>
      </c>
      <c r="E539" s="321"/>
      <c r="F539" s="322">
        <f>F547+F561</f>
        <v>0</v>
      </c>
      <c r="G539" s="322">
        <f>G547+G561</f>
        <v>0</v>
      </c>
      <c r="H539" s="316"/>
    </row>
    <row r="540" spans="1:8" ht="42" thickBot="1" x14ac:dyDescent="0.35">
      <c r="A540" s="541"/>
      <c r="B540" s="545"/>
      <c r="C540" s="546"/>
      <c r="D540" s="320" t="s">
        <v>498</v>
      </c>
      <c r="E540" s="321"/>
      <c r="F540" s="322">
        <f>F548+F562</f>
        <v>0</v>
      </c>
      <c r="G540" s="322">
        <f>G548+G562</f>
        <v>0</v>
      </c>
      <c r="H540" s="316"/>
    </row>
    <row r="541" spans="1:8" ht="28.2" thickBot="1" x14ac:dyDescent="0.35">
      <c r="A541" s="541"/>
      <c r="B541" s="545"/>
      <c r="C541" s="546"/>
      <c r="D541" s="320" t="s">
        <v>499</v>
      </c>
      <c r="E541" s="321">
        <v>768.77499999999998</v>
      </c>
      <c r="F541" s="322">
        <f>F549+F563+F577</f>
        <v>3629.01</v>
      </c>
      <c r="G541" s="322">
        <f>G549+G563+G570+G577</f>
        <v>3629.01</v>
      </c>
      <c r="H541" s="316"/>
    </row>
    <row r="542" spans="1:8" ht="97.2" thickBot="1" x14ac:dyDescent="0.35">
      <c r="A542" s="542"/>
      <c r="B542" s="547"/>
      <c r="C542" s="548"/>
      <c r="D542" s="320" t="s">
        <v>501</v>
      </c>
      <c r="E542" s="321"/>
      <c r="F542" s="322">
        <f>F578</f>
        <v>3629.01</v>
      </c>
      <c r="G542" s="322">
        <f>G549+G563+G570+G578</f>
        <v>3629.01</v>
      </c>
      <c r="H542" s="316"/>
    </row>
    <row r="543" spans="1:8" ht="15.75" customHeight="1" thickBot="1" x14ac:dyDescent="0.35">
      <c r="A543" s="540" t="s">
        <v>263</v>
      </c>
      <c r="B543" s="543" t="s">
        <v>264</v>
      </c>
      <c r="C543" s="544"/>
      <c r="D543" s="320" t="s">
        <v>406</v>
      </c>
      <c r="E543" s="321">
        <v>768</v>
      </c>
      <c r="F543" s="322">
        <f>F544+F545+F546+F547+F548+F549</f>
        <v>0</v>
      </c>
      <c r="G543" s="322">
        <f>G544+G545+G546+G547+G548+G549</f>
        <v>0</v>
      </c>
      <c r="H543" s="316"/>
    </row>
    <row r="544" spans="1:8" ht="15" thickBot="1" x14ac:dyDescent="0.35">
      <c r="A544" s="541"/>
      <c r="B544" s="545"/>
      <c r="C544" s="546"/>
      <c r="D544" s="317" t="s">
        <v>492</v>
      </c>
      <c r="E544" s="321"/>
      <c r="F544" s="322">
        <v>0</v>
      </c>
      <c r="G544" s="322">
        <v>0</v>
      </c>
      <c r="H544" s="316"/>
    </row>
    <row r="545" spans="1:8" ht="15" thickBot="1" x14ac:dyDescent="0.35">
      <c r="A545" s="541"/>
      <c r="B545" s="545"/>
      <c r="C545" s="546"/>
      <c r="D545" s="320" t="s">
        <v>494</v>
      </c>
      <c r="E545" s="321">
        <v>768</v>
      </c>
      <c r="F545" s="322">
        <v>0</v>
      </c>
      <c r="G545" s="322">
        <v>0</v>
      </c>
      <c r="H545" s="316"/>
    </row>
    <row r="546" spans="1:8" ht="37.5" customHeight="1" thickBot="1" x14ac:dyDescent="0.35">
      <c r="A546" s="541"/>
      <c r="B546" s="545"/>
      <c r="C546" s="546"/>
      <c r="D546" s="317" t="s">
        <v>495</v>
      </c>
      <c r="E546" s="321">
        <v>768</v>
      </c>
      <c r="F546" s="322">
        <v>0</v>
      </c>
      <c r="G546" s="322">
        <v>0</v>
      </c>
      <c r="H546" s="316"/>
    </row>
    <row r="547" spans="1:8" ht="42" thickBot="1" x14ac:dyDescent="0.35">
      <c r="A547" s="541"/>
      <c r="B547" s="545"/>
      <c r="C547" s="546"/>
      <c r="D547" s="320" t="s">
        <v>497</v>
      </c>
      <c r="E547" s="321"/>
      <c r="F547" s="322">
        <v>0</v>
      </c>
      <c r="G547" s="322">
        <v>0</v>
      </c>
      <c r="H547" s="316"/>
    </row>
    <row r="548" spans="1:8" ht="30" customHeight="1" thickBot="1" x14ac:dyDescent="0.35">
      <c r="A548" s="541"/>
      <c r="B548" s="545"/>
      <c r="C548" s="546"/>
      <c r="D548" s="320" t="s">
        <v>498</v>
      </c>
      <c r="E548" s="321"/>
      <c r="F548" s="322">
        <v>0</v>
      </c>
      <c r="G548" s="322">
        <v>0</v>
      </c>
      <c r="H548" s="316"/>
    </row>
    <row r="549" spans="1:8" ht="27" customHeight="1" thickBot="1" x14ac:dyDescent="0.35">
      <c r="A549" s="542"/>
      <c r="B549" s="547"/>
      <c r="C549" s="548"/>
      <c r="D549" s="320" t="s">
        <v>499</v>
      </c>
      <c r="E549" s="321">
        <v>768</v>
      </c>
      <c r="F549" s="322">
        <v>0</v>
      </c>
      <c r="G549" s="322">
        <v>0</v>
      </c>
      <c r="H549" s="316"/>
    </row>
    <row r="550" spans="1:8" ht="27" customHeight="1" thickBot="1" x14ac:dyDescent="0.35">
      <c r="A550" s="540" t="s">
        <v>265</v>
      </c>
      <c r="B550" s="543" t="s">
        <v>266</v>
      </c>
      <c r="C550" s="544"/>
      <c r="D550" s="320" t="s">
        <v>406</v>
      </c>
      <c r="E550" s="321">
        <v>775</v>
      </c>
      <c r="F550" s="322">
        <f>F551+F552+F553+F554+F555+F556</f>
        <v>0</v>
      </c>
      <c r="G550" s="322">
        <f>G551+G552+G553+G554+G555+G556</f>
        <v>0</v>
      </c>
      <c r="H550" s="316"/>
    </row>
    <row r="551" spans="1:8" ht="27" customHeight="1" thickBot="1" x14ac:dyDescent="0.35">
      <c r="A551" s="541"/>
      <c r="B551" s="545"/>
      <c r="C551" s="546"/>
      <c r="D551" s="317" t="s">
        <v>492</v>
      </c>
      <c r="E551" s="321"/>
      <c r="F551" s="322">
        <v>0</v>
      </c>
      <c r="G551" s="322">
        <v>0</v>
      </c>
      <c r="H551" s="316"/>
    </row>
    <row r="552" spans="1:8" ht="27" customHeight="1" thickBot="1" x14ac:dyDescent="0.35">
      <c r="A552" s="541"/>
      <c r="B552" s="545"/>
      <c r="C552" s="546"/>
      <c r="D552" s="320" t="s">
        <v>494</v>
      </c>
      <c r="E552" s="321">
        <v>775</v>
      </c>
      <c r="F552" s="322">
        <v>0</v>
      </c>
      <c r="G552" s="322">
        <v>0</v>
      </c>
      <c r="H552" s="316"/>
    </row>
    <row r="553" spans="1:8" ht="27" customHeight="1" thickBot="1" x14ac:dyDescent="0.35">
      <c r="A553" s="541"/>
      <c r="B553" s="545"/>
      <c r="C553" s="546"/>
      <c r="D553" s="317" t="s">
        <v>495</v>
      </c>
      <c r="E553" s="321"/>
      <c r="F553" s="322">
        <v>0</v>
      </c>
      <c r="G553" s="322">
        <v>0</v>
      </c>
      <c r="H553" s="316"/>
    </row>
    <row r="554" spans="1:8" ht="28.5" customHeight="1" thickBot="1" x14ac:dyDescent="0.35">
      <c r="A554" s="541"/>
      <c r="B554" s="545"/>
      <c r="C554" s="546"/>
      <c r="D554" s="320" t="s">
        <v>497</v>
      </c>
      <c r="E554" s="321"/>
      <c r="F554" s="322">
        <v>0</v>
      </c>
      <c r="G554" s="322">
        <v>0</v>
      </c>
      <c r="H554" s="316"/>
    </row>
    <row r="555" spans="1:8" ht="42.75" customHeight="1" thickBot="1" x14ac:dyDescent="0.35">
      <c r="A555" s="541"/>
      <c r="B555" s="545"/>
      <c r="C555" s="546"/>
      <c r="D555" s="320" t="s">
        <v>498</v>
      </c>
      <c r="E555" s="321"/>
      <c r="F555" s="322">
        <v>0</v>
      </c>
      <c r="G555" s="322">
        <v>0</v>
      </c>
      <c r="H555" s="316"/>
    </row>
    <row r="556" spans="1:8" ht="27" customHeight="1" thickBot="1" x14ac:dyDescent="0.35">
      <c r="A556" s="542"/>
      <c r="B556" s="547"/>
      <c r="C556" s="548"/>
      <c r="D556" s="320" t="s">
        <v>499</v>
      </c>
      <c r="E556" s="321"/>
      <c r="F556" s="322">
        <v>0</v>
      </c>
      <c r="G556" s="322">
        <v>0</v>
      </c>
      <c r="H556" s="316"/>
    </row>
    <row r="557" spans="1:8" ht="27" customHeight="1" thickBot="1" x14ac:dyDescent="0.35">
      <c r="A557" s="540" t="s">
        <v>267</v>
      </c>
      <c r="B557" s="543" t="s">
        <v>509</v>
      </c>
      <c r="C557" s="544"/>
      <c r="D557" s="320" t="s">
        <v>406</v>
      </c>
      <c r="E557" s="321">
        <v>775</v>
      </c>
      <c r="F557" s="322">
        <f>F558+F559+F560+F562+F563</f>
        <v>0</v>
      </c>
      <c r="G557" s="322">
        <f>G558+G559+G560+G562+G563</f>
        <v>0</v>
      </c>
      <c r="H557" s="316"/>
    </row>
    <row r="558" spans="1:8" ht="27" customHeight="1" thickBot="1" x14ac:dyDescent="0.35">
      <c r="A558" s="541"/>
      <c r="B558" s="545"/>
      <c r="C558" s="546"/>
      <c r="D558" s="317" t="s">
        <v>492</v>
      </c>
      <c r="E558" s="321"/>
      <c r="F558" s="322">
        <v>0</v>
      </c>
      <c r="G558" s="322">
        <v>0</v>
      </c>
      <c r="H558" s="316"/>
    </row>
    <row r="559" spans="1:8" ht="27" customHeight="1" thickBot="1" x14ac:dyDescent="0.35">
      <c r="A559" s="541"/>
      <c r="B559" s="545"/>
      <c r="C559" s="546"/>
      <c r="D559" s="320" t="s">
        <v>494</v>
      </c>
      <c r="E559" s="321">
        <v>775</v>
      </c>
      <c r="F559" s="322">
        <v>0</v>
      </c>
      <c r="G559" s="322">
        <v>0</v>
      </c>
      <c r="H559" s="316"/>
    </row>
    <row r="560" spans="1:8" ht="34.5" customHeight="1" thickBot="1" x14ac:dyDescent="0.35">
      <c r="A560" s="541"/>
      <c r="B560" s="545"/>
      <c r="C560" s="546"/>
      <c r="D560" s="317" t="s">
        <v>495</v>
      </c>
      <c r="E560" s="321">
        <v>775</v>
      </c>
      <c r="F560" s="322">
        <v>0</v>
      </c>
      <c r="G560" s="322">
        <v>0</v>
      </c>
      <c r="H560" s="316"/>
    </row>
    <row r="561" spans="1:8" ht="48" customHeight="1" thickBot="1" x14ac:dyDescent="0.35">
      <c r="A561" s="541"/>
      <c r="B561" s="545"/>
      <c r="C561" s="546"/>
      <c r="D561" s="320" t="s">
        <v>497</v>
      </c>
      <c r="E561" s="321"/>
      <c r="F561" s="322">
        <v>0</v>
      </c>
      <c r="G561" s="322">
        <v>0</v>
      </c>
      <c r="H561" s="316"/>
    </row>
    <row r="562" spans="1:8" ht="47.25" customHeight="1" thickBot="1" x14ac:dyDescent="0.35">
      <c r="A562" s="541"/>
      <c r="B562" s="545"/>
      <c r="C562" s="546"/>
      <c r="D562" s="320" t="s">
        <v>498</v>
      </c>
      <c r="E562" s="321"/>
      <c r="F562" s="322">
        <v>0</v>
      </c>
      <c r="G562" s="322">
        <v>0</v>
      </c>
      <c r="H562" s="316"/>
    </row>
    <row r="563" spans="1:8" ht="27" customHeight="1" thickBot="1" x14ac:dyDescent="0.35">
      <c r="A563" s="542"/>
      <c r="B563" s="547"/>
      <c r="C563" s="548"/>
      <c r="D563" s="320" t="s">
        <v>499</v>
      </c>
      <c r="E563" s="321"/>
      <c r="F563" s="322">
        <v>0</v>
      </c>
      <c r="G563" s="322">
        <v>0</v>
      </c>
      <c r="H563" s="316"/>
    </row>
    <row r="564" spans="1:8" ht="27" customHeight="1" thickBot="1" x14ac:dyDescent="0.35">
      <c r="A564" s="540" t="s">
        <v>723</v>
      </c>
      <c r="B564" s="543" t="s">
        <v>665</v>
      </c>
      <c r="C564" s="544"/>
      <c r="D564" s="320" t="s">
        <v>406</v>
      </c>
      <c r="E564" s="321"/>
      <c r="F564" s="322">
        <f>F565+F566+F567+F568+F569+F570</f>
        <v>294621.69</v>
      </c>
      <c r="G564" s="322">
        <f>G565+G566+G567+G568+G569+G570</f>
        <v>195178.28</v>
      </c>
      <c r="H564" s="316"/>
    </row>
    <row r="565" spans="1:8" ht="27" customHeight="1" thickBot="1" x14ac:dyDescent="0.35">
      <c r="A565" s="541"/>
      <c r="B565" s="545"/>
      <c r="C565" s="546"/>
      <c r="D565" s="317" t="s">
        <v>492</v>
      </c>
      <c r="E565" s="321"/>
      <c r="F565" s="322">
        <v>0</v>
      </c>
      <c r="G565" s="322">
        <v>0</v>
      </c>
      <c r="H565" s="316"/>
    </row>
    <row r="566" spans="1:8" ht="27" customHeight="1" thickBot="1" x14ac:dyDescent="0.35">
      <c r="A566" s="541"/>
      <c r="B566" s="545"/>
      <c r="C566" s="546"/>
      <c r="D566" s="320" t="s">
        <v>494</v>
      </c>
      <c r="E566" s="321" t="s">
        <v>445</v>
      </c>
      <c r="F566" s="322">
        <v>258431.69</v>
      </c>
      <c r="G566" s="322">
        <v>157860.28</v>
      </c>
      <c r="H566" s="316"/>
    </row>
    <row r="567" spans="1:8" ht="27" customHeight="1" thickBot="1" x14ac:dyDescent="0.35">
      <c r="A567" s="541"/>
      <c r="B567" s="545"/>
      <c r="C567" s="546"/>
      <c r="D567" s="317" t="s">
        <v>495</v>
      </c>
      <c r="E567" s="321" t="s">
        <v>445</v>
      </c>
      <c r="F567" s="322">
        <v>36190</v>
      </c>
      <c r="G567" s="322">
        <v>37318</v>
      </c>
      <c r="H567" s="316"/>
    </row>
    <row r="568" spans="1:8" ht="27" customHeight="1" thickBot="1" x14ac:dyDescent="0.35">
      <c r="A568" s="541"/>
      <c r="B568" s="545"/>
      <c r="C568" s="546"/>
      <c r="D568" s="320" t="s">
        <v>497</v>
      </c>
      <c r="E568" s="321"/>
      <c r="F568" s="322">
        <v>0</v>
      </c>
      <c r="G568" s="322">
        <v>0</v>
      </c>
      <c r="H568" s="316"/>
    </row>
    <row r="569" spans="1:8" ht="27" customHeight="1" thickBot="1" x14ac:dyDescent="0.35">
      <c r="A569" s="541"/>
      <c r="B569" s="545"/>
      <c r="C569" s="546"/>
      <c r="D569" s="320" t="s">
        <v>498</v>
      </c>
      <c r="E569" s="321"/>
      <c r="F569" s="322">
        <v>0</v>
      </c>
      <c r="G569" s="322">
        <v>0</v>
      </c>
      <c r="H569" s="316"/>
    </row>
    <row r="570" spans="1:8" ht="27" customHeight="1" thickBot="1" x14ac:dyDescent="0.35">
      <c r="A570" s="542"/>
      <c r="B570" s="547"/>
      <c r="C570" s="548"/>
      <c r="D570" s="320" t="s">
        <v>499</v>
      </c>
      <c r="E570" s="321"/>
      <c r="F570" s="322">
        <v>0</v>
      </c>
      <c r="G570" s="322">
        <v>0</v>
      </c>
      <c r="H570" s="316"/>
    </row>
    <row r="571" spans="1:8" ht="27" customHeight="1" thickBot="1" x14ac:dyDescent="0.35">
      <c r="A571" s="540" t="s">
        <v>724</v>
      </c>
      <c r="B571" s="543" t="s">
        <v>584</v>
      </c>
      <c r="C571" s="544"/>
      <c r="D571" s="320" t="s">
        <v>406</v>
      </c>
      <c r="E571" s="321" t="s">
        <v>445</v>
      </c>
      <c r="F571" s="322">
        <f>F572+F573+F574+F575+F576+F577</f>
        <v>3629.01</v>
      </c>
      <c r="G571" s="322">
        <f>G572+G573+G574+G575+G576+G577</f>
        <v>3629.01</v>
      </c>
      <c r="H571" s="316"/>
    </row>
    <row r="572" spans="1:8" ht="27" customHeight="1" thickBot="1" x14ac:dyDescent="0.35">
      <c r="A572" s="541"/>
      <c r="B572" s="545"/>
      <c r="C572" s="546"/>
      <c r="D572" s="317" t="s">
        <v>492</v>
      </c>
      <c r="E572" s="321"/>
      <c r="F572" s="322">
        <v>0</v>
      </c>
      <c r="G572" s="322">
        <v>0</v>
      </c>
      <c r="H572" s="316"/>
    </row>
    <row r="573" spans="1:8" ht="27" customHeight="1" thickBot="1" x14ac:dyDescent="0.35">
      <c r="A573" s="541"/>
      <c r="B573" s="545"/>
      <c r="C573" s="546"/>
      <c r="D573" s="320" t="s">
        <v>494</v>
      </c>
      <c r="E573" s="321"/>
      <c r="F573" s="322">
        <v>0</v>
      </c>
      <c r="G573" s="322">
        <v>0</v>
      </c>
      <c r="H573" s="316"/>
    </row>
    <row r="574" spans="1:8" ht="27" customHeight="1" thickBot="1" x14ac:dyDescent="0.35">
      <c r="A574" s="541"/>
      <c r="B574" s="545"/>
      <c r="C574" s="546"/>
      <c r="D574" s="317" t="s">
        <v>495</v>
      </c>
      <c r="E574" s="321"/>
      <c r="F574" s="322">
        <v>0</v>
      </c>
      <c r="G574" s="322">
        <v>0</v>
      </c>
      <c r="H574" s="316"/>
    </row>
    <row r="575" spans="1:8" ht="27" customHeight="1" thickBot="1" x14ac:dyDescent="0.35">
      <c r="A575" s="541"/>
      <c r="B575" s="545"/>
      <c r="C575" s="546"/>
      <c r="D575" s="320" t="s">
        <v>497</v>
      </c>
      <c r="E575" s="321"/>
      <c r="F575" s="322">
        <v>0</v>
      </c>
      <c r="G575" s="322">
        <v>0</v>
      </c>
      <c r="H575" s="316"/>
    </row>
    <row r="576" spans="1:8" ht="27" customHeight="1" thickBot="1" x14ac:dyDescent="0.35">
      <c r="A576" s="541"/>
      <c r="B576" s="545"/>
      <c r="C576" s="546"/>
      <c r="D576" s="320" t="s">
        <v>498</v>
      </c>
      <c r="E576" s="321"/>
      <c r="F576" s="322">
        <v>0</v>
      </c>
      <c r="G576" s="322">
        <v>0</v>
      </c>
      <c r="H576" s="316"/>
    </row>
    <row r="577" spans="1:9" ht="27" customHeight="1" thickBot="1" x14ac:dyDescent="0.35">
      <c r="A577" s="541"/>
      <c r="B577" s="545"/>
      <c r="C577" s="546"/>
      <c r="D577" s="320" t="s">
        <v>499</v>
      </c>
      <c r="E577" s="321"/>
      <c r="F577" s="322">
        <v>3629.01</v>
      </c>
      <c r="G577" s="322">
        <v>3629.01</v>
      </c>
      <c r="H577" s="316"/>
    </row>
    <row r="578" spans="1:9" ht="103.5" customHeight="1" thickBot="1" x14ac:dyDescent="0.35">
      <c r="A578" s="542"/>
      <c r="B578" s="547"/>
      <c r="C578" s="548"/>
      <c r="D578" s="320" t="s">
        <v>501</v>
      </c>
      <c r="E578" s="321"/>
      <c r="F578" s="322">
        <v>3629.01</v>
      </c>
      <c r="G578" s="322">
        <v>3629.01</v>
      </c>
      <c r="H578" s="316"/>
    </row>
    <row r="579" spans="1:9" s="1" customFormat="1" ht="15.75" customHeight="1" thickBot="1" x14ac:dyDescent="0.35">
      <c r="A579" s="540" t="s">
        <v>271</v>
      </c>
      <c r="B579" s="543" t="s">
        <v>668</v>
      </c>
      <c r="C579" s="544"/>
      <c r="D579" s="320" t="s">
        <v>406</v>
      </c>
      <c r="E579" s="321">
        <v>768.77499999999998</v>
      </c>
      <c r="F579" s="322">
        <f>F580+F581+F582+F583+F584+F585</f>
        <v>1965050</v>
      </c>
      <c r="G579" s="322">
        <f>G580+G581+G582+G583+G584+G585</f>
        <v>672481.54</v>
      </c>
      <c r="H579" s="316"/>
      <c r="I579" s="151"/>
    </row>
    <row r="580" spans="1:9" s="1" customFormat="1" ht="15" thickBot="1" x14ac:dyDescent="0.35">
      <c r="A580" s="541"/>
      <c r="B580" s="545"/>
      <c r="C580" s="546"/>
      <c r="D580" s="317" t="s">
        <v>492</v>
      </c>
      <c r="E580" s="321"/>
      <c r="F580" s="322">
        <f t="shared" ref="F580:F585" si="21">F587+F594+F601+F608+F615+F622+F629</f>
        <v>0</v>
      </c>
      <c r="G580" s="322">
        <v>0</v>
      </c>
      <c r="H580" s="316"/>
      <c r="I580" s="151"/>
    </row>
    <row r="581" spans="1:9" s="1" customFormat="1" ht="15" thickBot="1" x14ac:dyDescent="0.35">
      <c r="A581" s="541"/>
      <c r="B581" s="545"/>
      <c r="C581" s="546"/>
      <c r="D581" s="320" t="s">
        <v>494</v>
      </c>
      <c r="E581" s="321">
        <v>768.77499999999998</v>
      </c>
      <c r="F581" s="322">
        <f t="shared" si="21"/>
        <v>1965050</v>
      </c>
      <c r="G581" s="322">
        <f>G588+G595+G602+G609+G616+G623+G630</f>
        <v>672481.54</v>
      </c>
      <c r="H581" s="316"/>
      <c r="I581" s="151"/>
    </row>
    <row r="582" spans="1:9" s="1" customFormat="1" ht="28.2" thickBot="1" x14ac:dyDescent="0.35">
      <c r="A582" s="541"/>
      <c r="B582" s="545"/>
      <c r="C582" s="546"/>
      <c r="D582" s="317" t="s">
        <v>495</v>
      </c>
      <c r="E582" s="321">
        <v>768.77499999999998</v>
      </c>
      <c r="F582" s="322">
        <f t="shared" si="21"/>
        <v>0</v>
      </c>
      <c r="G582" s="322">
        <f>G589+G596+G603+G610+G617+G624+G631</f>
        <v>0</v>
      </c>
      <c r="H582" s="316"/>
      <c r="I582" s="151"/>
    </row>
    <row r="583" spans="1:9" s="1" customFormat="1" ht="42" thickBot="1" x14ac:dyDescent="0.35">
      <c r="A583" s="541"/>
      <c r="B583" s="545"/>
      <c r="C583" s="546"/>
      <c r="D583" s="320" t="s">
        <v>497</v>
      </c>
      <c r="E583" s="321"/>
      <c r="F583" s="322">
        <f t="shared" si="21"/>
        <v>0</v>
      </c>
      <c r="G583" s="322">
        <f>G590+G597+G604+G611+G618+G625+G632</f>
        <v>0</v>
      </c>
      <c r="H583" s="316"/>
      <c r="I583" s="151"/>
    </row>
    <row r="584" spans="1:9" s="1" customFormat="1" ht="42" thickBot="1" x14ac:dyDescent="0.35">
      <c r="A584" s="541"/>
      <c r="B584" s="545"/>
      <c r="C584" s="546"/>
      <c r="D584" s="320" t="s">
        <v>498</v>
      </c>
      <c r="E584" s="321"/>
      <c r="F584" s="322">
        <f t="shared" si="21"/>
        <v>0</v>
      </c>
      <c r="G584" s="322">
        <f>G591+G598+G605+G612+G619+G626+G633</f>
        <v>0</v>
      </c>
      <c r="H584" s="316"/>
      <c r="I584" s="151"/>
    </row>
    <row r="585" spans="1:9" s="1" customFormat="1" ht="28.2" thickBot="1" x14ac:dyDescent="0.35">
      <c r="A585" s="542"/>
      <c r="B585" s="547"/>
      <c r="C585" s="548"/>
      <c r="D585" s="320" t="s">
        <v>499</v>
      </c>
      <c r="E585" s="321">
        <v>768.77499999999998</v>
      </c>
      <c r="F585" s="322">
        <f t="shared" si="21"/>
        <v>0</v>
      </c>
      <c r="G585" s="322">
        <f>G592+G599+G606+G613+G620+G627+G634</f>
        <v>0</v>
      </c>
      <c r="H585" s="316"/>
      <c r="I585" s="151"/>
    </row>
    <row r="586" spans="1:9" s="1" customFormat="1" ht="15.75" customHeight="1" thickBot="1" x14ac:dyDescent="0.35">
      <c r="A586" s="540" t="s">
        <v>273</v>
      </c>
      <c r="B586" s="543" t="s">
        <v>274</v>
      </c>
      <c r="C586" s="544"/>
      <c r="D586" s="320" t="s">
        <v>406</v>
      </c>
      <c r="E586" s="321">
        <v>768</v>
      </c>
      <c r="F586" s="322">
        <f>F587+F588+F589+F590+F592</f>
        <v>0</v>
      </c>
      <c r="G586" s="322">
        <f>G587+G588+G589+G590+G592</f>
        <v>0</v>
      </c>
      <c r="H586" s="316"/>
      <c r="I586" s="151"/>
    </row>
    <row r="587" spans="1:9" s="1" customFormat="1" ht="15" thickBot="1" x14ac:dyDescent="0.35">
      <c r="A587" s="541"/>
      <c r="B587" s="545"/>
      <c r="C587" s="546"/>
      <c r="D587" s="317" t="s">
        <v>492</v>
      </c>
      <c r="E587" s="321"/>
      <c r="F587" s="322">
        <v>0</v>
      </c>
      <c r="G587" s="322">
        <v>0</v>
      </c>
      <c r="H587" s="316"/>
      <c r="I587" s="151"/>
    </row>
    <row r="588" spans="1:9" s="1" customFormat="1" ht="15" thickBot="1" x14ac:dyDescent="0.35">
      <c r="A588" s="541"/>
      <c r="B588" s="545"/>
      <c r="C588" s="546"/>
      <c r="D588" s="320" t="s">
        <v>494</v>
      </c>
      <c r="E588" s="321">
        <v>768</v>
      </c>
      <c r="F588" s="322">
        <v>0</v>
      </c>
      <c r="G588" s="322">
        <v>0</v>
      </c>
      <c r="H588" s="316"/>
      <c r="I588" s="151"/>
    </row>
    <row r="589" spans="1:9" s="1" customFormat="1" ht="28.2" thickBot="1" x14ac:dyDescent="0.35">
      <c r="A589" s="541"/>
      <c r="B589" s="545"/>
      <c r="C589" s="546"/>
      <c r="D589" s="317" t="s">
        <v>495</v>
      </c>
      <c r="E589" s="321">
        <v>768</v>
      </c>
      <c r="F589" s="322">
        <v>0</v>
      </c>
      <c r="G589" s="322">
        <v>0</v>
      </c>
      <c r="H589" s="316"/>
      <c r="I589" s="151"/>
    </row>
    <row r="590" spans="1:9" s="1" customFormat="1" ht="42" thickBot="1" x14ac:dyDescent="0.35">
      <c r="A590" s="541"/>
      <c r="B590" s="545"/>
      <c r="C590" s="546"/>
      <c r="D590" s="320" t="s">
        <v>497</v>
      </c>
      <c r="E590" s="321"/>
      <c r="F590" s="322">
        <v>0</v>
      </c>
      <c r="G590" s="322">
        <v>0</v>
      </c>
      <c r="H590" s="316"/>
      <c r="I590" s="151"/>
    </row>
    <row r="591" spans="1:9" s="1" customFormat="1" ht="42" thickBot="1" x14ac:dyDescent="0.35">
      <c r="A591" s="541"/>
      <c r="B591" s="545"/>
      <c r="C591" s="546"/>
      <c r="D591" s="320" t="s">
        <v>498</v>
      </c>
      <c r="E591" s="321"/>
      <c r="F591" s="322">
        <v>0</v>
      </c>
      <c r="G591" s="322">
        <v>0</v>
      </c>
      <c r="H591" s="316"/>
      <c r="I591" s="151"/>
    </row>
    <row r="592" spans="1:9" s="1" customFormat="1" ht="32.25" customHeight="1" thickBot="1" x14ac:dyDescent="0.35">
      <c r="A592" s="542"/>
      <c r="B592" s="547"/>
      <c r="C592" s="548"/>
      <c r="D592" s="320" t="s">
        <v>499</v>
      </c>
      <c r="E592" s="321"/>
      <c r="F592" s="322">
        <v>0</v>
      </c>
      <c r="G592" s="322">
        <v>0</v>
      </c>
      <c r="H592" s="316"/>
      <c r="I592" s="151"/>
    </row>
    <row r="593" spans="1:9" s="1" customFormat="1" ht="21" customHeight="1" thickBot="1" x14ac:dyDescent="0.35">
      <c r="A593" s="540" t="s">
        <v>275</v>
      </c>
      <c r="B593" s="543" t="s">
        <v>276</v>
      </c>
      <c r="C593" s="544"/>
      <c r="D593" s="320" t="s">
        <v>406</v>
      </c>
      <c r="E593" s="321">
        <v>768</v>
      </c>
      <c r="F593" s="322">
        <f>F594+F595+F596+F597+F598+F599</f>
        <v>0</v>
      </c>
      <c r="G593" s="322">
        <f>G594+G595+G596+G597+G598+G599</f>
        <v>0</v>
      </c>
      <c r="H593" s="316"/>
      <c r="I593" s="151"/>
    </row>
    <row r="594" spans="1:9" s="1" customFormat="1" ht="33" customHeight="1" thickBot="1" x14ac:dyDescent="0.35">
      <c r="A594" s="541"/>
      <c r="B594" s="545"/>
      <c r="C594" s="546"/>
      <c r="D594" s="317" t="s">
        <v>492</v>
      </c>
      <c r="E594" s="321"/>
      <c r="F594" s="322">
        <v>0</v>
      </c>
      <c r="G594" s="322">
        <v>0</v>
      </c>
      <c r="H594" s="316"/>
      <c r="I594" s="151"/>
    </row>
    <row r="595" spans="1:9" s="1" customFormat="1" ht="24" customHeight="1" thickBot="1" x14ac:dyDescent="0.35">
      <c r="A595" s="541"/>
      <c r="B595" s="545"/>
      <c r="C595" s="546"/>
      <c r="D595" s="320" t="s">
        <v>494</v>
      </c>
      <c r="E595" s="321">
        <v>768</v>
      </c>
      <c r="F595" s="322">
        <v>0</v>
      </c>
      <c r="G595" s="322">
        <v>0</v>
      </c>
      <c r="H595" s="316"/>
      <c r="I595" s="151"/>
    </row>
    <row r="596" spans="1:9" s="1" customFormat="1" ht="48.75" customHeight="1" thickBot="1" x14ac:dyDescent="0.35">
      <c r="A596" s="541"/>
      <c r="B596" s="545"/>
      <c r="C596" s="546"/>
      <c r="D596" s="317" t="s">
        <v>495</v>
      </c>
      <c r="E596" s="321"/>
      <c r="F596" s="322">
        <v>0</v>
      </c>
      <c r="G596" s="322">
        <v>0</v>
      </c>
      <c r="H596" s="316"/>
      <c r="I596" s="151"/>
    </row>
    <row r="597" spans="1:9" s="1" customFormat="1" ht="49.5" customHeight="1" thickBot="1" x14ac:dyDescent="0.35">
      <c r="A597" s="541"/>
      <c r="B597" s="545"/>
      <c r="C597" s="546"/>
      <c r="D597" s="320" t="s">
        <v>497</v>
      </c>
      <c r="E597" s="321"/>
      <c r="F597" s="322">
        <v>0</v>
      </c>
      <c r="G597" s="322">
        <v>0</v>
      </c>
      <c r="H597" s="316"/>
      <c r="I597" s="151"/>
    </row>
    <row r="598" spans="1:9" s="1" customFormat="1" ht="44.25" customHeight="1" thickBot="1" x14ac:dyDescent="0.35">
      <c r="A598" s="541"/>
      <c r="B598" s="545"/>
      <c r="C598" s="546"/>
      <c r="D598" s="320" t="s">
        <v>498</v>
      </c>
      <c r="E598" s="321"/>
      <c r="F598" s="322">
        <v>0</v>
      </c>
      <c r="G598" s="322">
        <v>0</v>
      </c>
      <c r="H598" s="316"/>
      <c r="I598" s="151"/>
    </row>
    <row r="599" spans="1:9" s="1" customFormat="1" ht="32.25" customHeight="1" thickBot="1" x14ac:dyDescent="0.35">
      <c r="A599" s="542"/>
      <c r="B599" s="547"/>
      <c r="C599" s="548"/>
      <c r="D599" s="320" t="s">
        <v>499</v>
      </c>
      <c r="E599" s="321"/>
      <c r="F599" s="322">
        <v>0</v>
      </c>
      <c r="G599" s="322"/>
      <c r="H599" s="316"/>
      <c r="I599" s="151"/>
    </row>
    <row r="600" spans="1:9" s="1" customFormat="1" ht="32.25" customHeight="1" thickBot="1" x14ac:dyDescent="0.35">
      <c r="A600" s="540" t="s">
        <v>510</v>
      </c>
      <c r="B600" s="543" t="s">
        <v>452</v>
      </c>
      <c r="C600" s="544"/>
      <c r="D600" s="320" t="s">
        <v>406</v>
      </c>
      <c r="E600" s="321">
        <v>775</v>
      </c>
      <c r="F600" s="322">
        <f>F601+F602+F603+F604+F605+F606</f>
        <v>328570</v>
      </c>
      <c r="G600" s="322">
        <f>G601+G602+G603+G604+G605+G606</f>
        <v>250000</v>
      </c>
      <c r="H600" s="316"/>
      <c r="I600" s="151"/>
    </row>
    <row r="601" spans="1:9" s="1" customFormat="1" ht="29.25" customHeight="1" thickBot="1" x14ac:dyDescent="0.35">
      <c r="A601" s="541"/>
      <c r="B601" s="545"/>
      <c r="C601" s="546"/>
      <c r="D601" s="317" t="s">
        <v>492</v>
      </c>
      <c r="E601" s="321"/>
      <c r="F601" s="322">
        <v>0</v>
      </c>
      <c r="G601" s="322">
        <v>0</v>
      </c>
      <c r="H601" s="316"/>
      <c r="I601" s="151"/>
    </row>
    <row r="602" spans="1:9" s="1" customFormat="1" ht="32.25" customHeight="1" thickBot="1" x14ac:dyDescent="0.35">
      <c r="A602" s="541"/>
      <c r="B602" s="545"/>
      <c r="C602" s="546"/>
      <c r="D602" s="320" t="s">
        <v>494</v>
      </c>
      <c r="E602" s="321">
        <v>775</v>
      </c>
      <c r="F602" s="322">
        <v>328570</v>
      </c>
      <c r="G602" s="322">
        <v>250000</v>
      </c>
      <c r="H602" s="316"/>
      <c r="I602" s="151"/>
    </row>
    <row r="603" spans="1:9" s="1" customFormat="1" ht="35.25" customHeight="1" thickBot="1" x14ac:dyDescent="0.35">
      <c r="A603" s="541"/>
      <c r="B603" s="545"/>
      <c r="C603" s="546"/>
      <c r="D603" s="317" t="s">
        <v>495</v>
      </c>
      <c r="E603" s="321"/>
      <c r="F603" s="322">
        <v>0</v>
      </c>
      <c r="G603" s="322">
        <v>0</v>
      </c>
      <c r="H603" s="316"/>
      <c r="I603" s="151"/>
    </row>
    <row r="604" spans="1:9" s="1" customFormat="1" ht="45.75" customHeight="1" thickBot="1" x14ac:dyDescent="0.35">
      <c r="A604" s="541"/>
      <c r="B604" s="545"/>
      <c r="C604" s="546"/>
      <c r="D604" s="320" t="s">
        <v>497</v>
      </c>
      <c r="E604" s="321"/>
      <c r="F604" s="322">
        <v>0</v>
      </c>
      <c r="G604" s="322">
        <v>0</v>
      </c>
      <c r="H604" s="316"/>
      <c r="I604" s="151"/>
    </row>
    <row r="605" spans="1:9" s="1" customFormat="1" ht="45.75" customHeight="1" thickBot="1" x14ac:dyDescent="0.35">
      <c r="A605" s="541"/>
      <c r="B605" s="545"/>
      <c r="C605" s="546"/>
      <c r="D605" s="320" t="s">
        <v>498</v>
      </c>
      <c r="E605" s="321"/>
      <c r="F605" s="322">
        <v>0</v>
      </c>
      <c r="G605" s="322">
        <v>0</v>
      </c>
      <c r="H605" s="316"/>
      <c r="I605" s="151"/>
    </row>
    <row r="606" spans="1:9" s="1" customFormat="1" ht="32.25" customHeight="1" thickBot="1" x14ac:dyDescent="0.35">
      <c r="A606" s="542"/>
      <c r="B606" s="547"/>
      <c r="C606" s="548"/>
      <c r="D606" s="320" t="s">
        <v>499</v>
      </c>
      <c r="E606" s="321"/>
      <c r="F606" s="322">
        <v>0</v>
      </c>
      <c r="G606" s="322">
        <v>0</v>
      </c>
      <c r="H606" s="316"/>
      <c r="I606" s="151"/>
    </row>
    <row r="607" spans="1:9" s="1" customFormat="1" ht="32.25" customHeight="1" thickBot="1" x14ac:dyDescent="0.35">
      <c r="A607" s="540" t="s">
        <v>511</v>
      </c>
      <c r="B607" s="543" t="s">
        <v>670</v>
      </c>
      <c r="C607" s="544"/>
      <c r="D607" s="320" t="s">
        <v>406</v>
      </c>
      <c r="E607" s="321">
        <v>768</v>
      </c>
      <c r="F607" s="322">
        <f>F608+F609+F610+F611+F612+F613</f>
        <v>0</v>
      </c>
      <c r="G607" s="322">
        <f>G608+G609+G610+G611+G612+G613</f>
        <v>0</v>
      </c>
      <c r="H607" s="316"/>
      <c r="I607" s="151"/>
    </row>
    <row r="608" spans="1:9" s="1" customFormat="1" ht="44.25" customHeight="1" thickBot="1" x14ac:dyDescent="0.35">
      <c r="A608" s="541"/>
      <c r="B608" s="545"/>
      <c r="C608" s="546"/>
      <c r="D608" s="317" t="s">
        <v>492</v>
      </c>
      <c r="E608" s="321"/>
      <c r="F608" s="322">
        <v>0</v>
      </c>
      <c r="G608" s="322">
        <v>0</v>
      </c>
      <c r="H608" s="316"/>
      <c r="I608" s="151"/>
    </row>
    <row r="609" spans="1:9" s="1" customFormat="1" ht="32.25" customHeight="1" thickBot="1" x14ac:dyDescent="0.35">
      <c r="A609" s="541"/>
      <c r="B609" s="545"/>
      <c r="C609" s="546"/>
      <c r="D609" s="320" t="s">
        <v>494</v>
      </c>
      <c r="E609" s="321">
        <v>768</v>
      </c>
      <c r="F609" s="322">
        <v>0</v>
      </c>
      <c r="G609" s="322">
        <v>0</v>
      </c>
      <c r="H609" s="316"/>
      <c r="I609" s="151"/>
    </row>
    <row r="610" spans="1:9" s="1" customFormat="1" ht="48" customHeight="1" thickBot="1" x14ac:dyDescent="0.35">
      <c r="A610" s="541"/>
      <c r="B610" s="545"/>
      <c r="C610" s="546"/>
      <c r="D610" s="317" t="s">
        <v>495</v>
      </c>
      <c r="E610" s="321"/>
      <c r="F610" s="322">
        <v>0</v>
      </c>
      <c r="G610" s="322">
        <v>0</v>
      </c>
      <c r="H610" s="316"/>
      <c r="I610" s="151"/>
    </row>
    <row r="611" spans="1:9" s="1" customFormat="1" ht="48" customHeight="1" thickBot="1" x14ac:dyDescent="0.35">
      <c r="A611" s="541"/>
      <c r="B611" s="545"/>
      <c r="C611" s="546"/>
      <c r="D611" s="320" t="s">
        <v>497</v>
      </c>
      <c r="E611" s="321"/>
      <c r="F611" s="322">
        <v>0</v>
      </c>
      <c r="G611" s="322">
        <v>0</v>
      </c>
      <c r="H611" s="316"/>
      <c r="I611" s="151"/>
    </row>
    <row r="612" spans="1:9" s="1" customFormat="1" ht="45" customHeight="1" thickBot="1" x14ac:dyDescent="0.35">
      <c r="A612" s="541"/>
      <c r="B612" s="545"/>
      <c r="C612" s="546"/>
      <c r="D612" s="320" t="s">
        <v>498</v>
      </c>
      <c r="E612" s="321"/>
      <c r="F612" s="322">
        <v>0</v>
      </c>
      <c r="G612" s="322">
        <v>0</v>
      </c>
      <c r="H612" s="316"/>
      <c r="I612" s="151"/>
    </row>
    <row r="613" spans="1:9" s="1" customFormat="1" ht="32.25" customHeight="1" thickBot="1" x14ac:dyDescent="0.35">
      <c r="A613" s="542"/>
      <c r="B613" s="547"/>
      <c r="C613" s="548"/>
      <c r="D613" s="320" t="s">
        <v>499</v>
      </c>
      <c r="E613" s="321"/>
      <c r="F613" s="322">
        <v>0</v>
      </c>
      <c r="G613" s="322">
        <v>0</v>
      </c>
      <c r="H613" s="316"/>
      <c r="I613" s="151"/>
    </row>
    <row r="614" spans="1:9" s="1" customFormat="1" ht="26.25" customHeight="1" thickBot="1" x14ac:dyDescent="0.35">
      <c r="A614" s="540" t="s">
        <v>512</v>
      </c>
      <c r="B614" s="543" t="s">
        <v>283</v>
      </c>
      <c r="C614" s="544"/>
      <c r="D614" s="320" t="s">
        <v>406</v>
      </c>
      <c r="E614" s="321">
        <v>775</v>
      </c>
      <c r="F614" s="322">
        <f>F615+F616+F617+F618+F619+F620</f>
        <v>100000</v>
      </c>
      <c r="G614" s="322">
        <f>G615+G616+G617+G618+G619+G620</f>
        <v>100000</v>
      </c>
      <c r="H614" s="316"/>
      <c r="I614" s="151"/>
    </row>
    <row r="615" spans="1:9" s="1" customFormat="1" ht="30" customHeight="1" thickBot="1" x14ac:dyDescent="0.35">
      <c r="A615" s="541"/>
      <c r="B615" s="545"/>
      <c r="C615" s="546"/>
      <c r="D615" s="317" t="s">
        <v>492</v>
      </c>
      <c r="E615" s="321"/>
      <c r="F615" s="322">
        <v>0</v>
      </c>
      <c r="G615" s="322">
        <v>0</v>
      </c>
      <c r="H615" s="316"/>
      <c r="I615" s="151"/>
    </row>
    <row r="616" spans="1:9" s="1" customFormat="1" ht="22.5" customHeight="1" thickBot="1" x14ac:dyDescent="0.35">
      <c r="A616" s="541"/>
      <c r="B616" s="545"/>
      <c r="C616" s="546"/>
      <c r="D616" s="320" t="s">
        <v>494</v>
      </c>
      <c r="E616" s="321">
        <v>775</v>
      </c>
      <c r="F616" s="322">
        <v>100000</v>
      </c>
      <c r="G616" s="322">
        <v>100000</v>
      </c>
      <c r="H616" s="316"/>
      <c r="I616" s="151"/>
    </row>
    <row r="617" spans="1:9" s="1" customFormat="1" ht="44.25" customHeight="1" thickBot="1" x14ac:dyDescent="0.35">
      <c r="A617" s="541"/>
      <c r="B617" s="545"/>
      <c r="C617" s="546"/>
      <c r="D617" s="317" t="s">
        <v>495</v>
      </c>
      <c r="E617" s="321"/>
      <c r="F617" s="322">
        <v>0</v>
      </c>
      <c r="G617" s="322">
        <v>0</v>
      </c>
      <c r="H617" s="316"/>
      <c r="I617" s="151"/>
    </row>
    <row r="618" spans="1:9" s="1" customFormat="1" ht="45" customHeight="1" thickBot="1" x14ac:dyDescent="0.35">
      <c r="A618" s="541"/>
      <c r="B618" s="545"/>
      <c r="C618" s="546"/>
      <c r="D618" s="320" t="s">
        <v>497</v>
      </c>
      <c r="E618" s="321"/>
      <c r="F618" s="322">
        <v>0</v>
      </c>
      <c r="G618" s="322">
        <v>0</v>
      </c>
      <c r="H618" s="316"/>
      <c r="I618" s="151"/>
    </row>
    <row r="619" spans="1:9" s="1" customFormat="1" ht="51" customHeight="1" thickBot="1" x14ac:dyDescent="0.35">
      <c r="A619" s="541"/>
      <c r="B619" s="545"/>
      <c r="C619" s="546"/>
      <c r="D619" s="320" t="s">
        <v>498</v>
      </c>
      <c r="E619" s="321"/>
      <c r="F619" s="322">
        <v>0</v>
      </c>
      <c r="G619" s="322">
        <v>0</v>
      </c>
      <c r="H619" s="316"/>
      <c r="I619" s="151"/>
    </row>
    <row r="620" spans="1:9" s="1" customFormat="1" ht="32.25" customHeight="1" thickBot="1" x14ac:dyDescent="0.35">
      <c r="A620" s="542"/>
      <c r="B620" s="547"/>
      <c r="C620" s="548"/>
      <c r="D620" s="320" t="s">
        <v>499</v>
      </c>
      <c r="E620" s="321"/>
      <c r="F620" s="322">
        <v>0</v>
      </c>
      <c r="G620" s="322">
        <v>0</v>
      </c>
      <c r="H620" s="316"/>
      <c r="I620" s="151"/>
    </row>
    <row r="621" spans="1:9" s="1" customFormat="1" ht="24" customHeight="1" thickBot="1" x14ac:dyDescent="0.35">
      <c r="A621" s="540" t="s">
        <v>513</v>
      </c>
      <c r="B621" s="543" t="s">
        <v>455</v>
      </c>
      <c r="C621" s="544"/>
      <c r="D621" s="320" t="s">
        <v>406</v>
      </c>
      <c r="E621" s="321">
        <v>768</v>
      </c>
      <c r="F621" s="322">
        <f>F622+F623+F624+F625+F626+F627</f>
        <v>1104120</v>
      </c>
      <c r="G621" s="322">
        <f>G622+G623+G624+G625+G626+G627</f>
        <v>243504.91</v>
      </c>
      <c r="H621" s="316"/>
      <c r="I621" s="151"/>
    </row>
    <row r="622" spans="1:9" s="1" customFormat="1" ht="30" customHeight="1" thickBot="1" x14ac:dyDescent="0.35">
      <c r="A622" s="541"/>
      <c r="B622" s="545"/>
      <c r="C622" s="546"/>
      <c r="D622" s="317" t="s">
        <v>492</v>
      </c>
      <c r="E622" s="321"/>
      <c r="F622" s="322">
        <v>0</v>
      </c>
      <c r="G622" s="322">
        <v>0</v>
      </c>
      <c r="H622" s="316"/>
      <c r="I622" s="151"/>
    </row>
    <row r="623" spans="1:9" s="1" customFormat="1" ht="23.25" customHeight="1" thickBot="1" x14ac:dyDescent="0.35">
      <c r="A623" s="541"/>
      <c r="B623" s="545"/>
      <c r="C623" s="546"/>
      <c r="D623" s="320" t="s">
        <v>494</v>
      </c>
      <c r="E623" s="321">
        <v>768</v>
      </c>
      <c r="F623" s="322">
        <v>1104120</v>
      </c>
      <c r="G623" s="322">
        <v>243504.91</v>
      </c>
      <c r="H623" s="316"/>
      <c r="I623" s="151"/>
    </row>
    <row r="624" spans="1:9" s="1" customFormat="1" ht="42.75" customHeight="1" thickBot="1" x14ac:dyDescent="0.35">
      <c r="A624" s="541"/>
      <c r="B624" s="545"/>
      <c r="C624" s="546"/>
      <c r="D624" s="317" t="s">
        <v>495</v>
      </c>
      <c r="E624" s="321"/>
      <c r="F624" s="322">
        <v>0</v>
      </c>
      <c r="G624" s="322">
        <v>0</v>
      </c>
      <c r="H624" s="316"/>
      <c r="I624" s="151"/>
    </row>
    <row r="625" spans="1:9" s="1" customFormat="1" ht="44.25" customHeight="1" thickBot="1" x14ac:dyDescent="0.35">
      <c r="A625" s="541"/>
      <c r="B625" s="545"/>
      <c r="C625" s="546"/>
      <c r="D625" s="320" t="s">
        <v>497</v>
      </c>
      <c r="E625" s="321"/>
      <c r="F625" s="322">
        <v>0</v>
      </c>
      <c r="G625" s="322">
        <v>0</v>
      </c>
      <c r="H625" s="316"/>
      <c r="I625" s="151"/>
    </row>
    <row r="626" spans="1:9" s="1" customFormat="1" ht="42.75" customHeight="1" thickBot="1" x14ac:dyDescent="0.35">
      <c r="A626" s="541"/>
      <c r="B626" s="545"/>
      <c r="C626" s="546"/>
      <c r="D626" s="320" t="s">
        <v>498</v>
      </c>
      <c r="E626" s="321"/>
      <c r="F626" s="322">
        <v>0</v>
      </c>
      <c r="G626" s="322">
        <v>0</v>
      </c>
      <c r="H626" s="316"/>
      <c r="I626" s="151"/>
    </row>
    <row r="627" spans="1:9" s="1" customFormat="1" ht="32.25" customHeight="1" thickBot="1" x14ac:dyDescent="0.35">
      <c r="A627" s="542"/>
      <c r="B627" s="547"/>
      <c r="C627" s="548"/>
      <c r="D627" s="320" t="s">
        <v>499</v>
      </c>
      <c r="E627" s="321"/>
      <c r="F627" s="322">
        <v>0</v>
      </c>
      <c r="G627" s="322">
        <v>0</v>
      </c>
      <c r="H627" s="316"/>
      <c r="I627" s="151"/>
    </row>
    <row r="628" spans="1:9" s="1" customFormat="1" ht="25.5" customHeight="1" thickBot="1" x14ac:dyDescent="0.35">
      <c r="A628" s="540" t="s">
        <v>514</v>
      </c>
      <c r="B628" s="543" t="s">
        <v>456</v>
      </c>
      <c r="C628" s="544"/>
      <c r="D628" s="320" t="s">
        <v>406</v>
      </c>
      <c r="E628" s="321">
        <v>768</v>
      </c>
      <c r="F628" s="322">
        <f>F629+F630+F631+F632+F633+F634</f>
        <v>432360</v>
      </c>
      <c r="G628" s="322">
        <f>G629+G630+G631+G632+G633+G634</f>
        <v>78976.63</v>
      </c>
      <c r="H628" s="316"/>
      <c r="I628" s="151"/>
    </row>
    <row r="629" spans="1:9" s="1" customFormat="1" ht="26.25" customHeight="1" thickBot="1" x14ac:dyDescent="0.35">
      <c r="A629" s="541"/>
      <c r="B629" s="545"/>
      <c r="C629" s="546"/>
      <c r="D629" s="317" t="s">
        <v>492</v>
      </c>
      <c r="E629" s="321"/>
      <c r="F629" s="322">
        <v>0</v>
      </c>
      <c r="G629" s="322">
        <v>0</v>
      </c>
      <c r="H629" s="316"/>
      <c r="I629" s="151"/>
    </row>
    <row r="630" spans="1:9" s="1" customFormat="1" ht="24.75" customHeight="1" thickBot="1" x14ac:dyDescent="0.35">
      <c r="A630" s="541"/>
      <c r="B630" s="545"/>
      <c r="C630" s="546"/>
      <c r="D630" s="320" t="s">
        <v>494</v>
      </c>
      <c r="E630" s="321">
        <v>768</v>
      </c>
      <c r="F630" s="322">
        <v>432360</v>
      </c>
      <c r="G630" s="322">
        <v>78976.63</v>
      </c>
      <c r="H630" s="316"/>
      <c r="I630" s="151"/>
    </row>
    <row r="631" spans="1:9" s="1" customFormat="1" ht="45" customHeight="1" thickBot="1" x14ac:dyDescent="0.35">
      <c r="A631" s="541"/>
      <c r="B631" s="545"/>
      <c r="C631" s="546"/>
      <c r="D631" s="317" t="s">
        <v>495</v>
      </c>
      <c r="E631" s="321"/>
      <c r="F631" s="322">
        <v>0</v>
      </c>
      <c r="G631" s="322">
        <v>0</v>
      </c>
      <c r="H631" s="316"/>
      <c r="I631" s="151"/>
    </row>
    <row r="632" spans="1:9" s="1" customFormat="1" ht="44.25" customHeight="1" thickBot="1" x14ac:dyDescent="0.35">
      <c r="A632" s="541"/>
      <c r="B632" s="545"/>
      <c r="C632" s="546"/>
      <c r="D632" s="320" t="s">
        <v>497</v>
      </c>
      <c r="E632" s="321"/>
      <c r="F632" s="322">
        <v>0</v>
      </c>
      <c r="G632" s="322">
        <v>0</v>
      </c>
      <c r="H632" s="316"/>
      <c r="I632" s="151"/>
    </row>
    <row r="633" spans="1:9" s="1" customFormat="1" ht="47.25" customHeight="1" thickBot="1" x14ac:dyDescent="0.35">
      <c r="A633" s="541"/>
      <c r="B633" s="545"/>
      <c r="C633" s="546"/>
      <c r="D633" s="320" t="s">
        <v>498</v>
      </c>
      <c r="E633" s="321"/>
      <c r="F633" s="322">
        <v>0</v>
      </c>
      <c r="G633" s="322">
        <v>0</v>
      </c>
      <c r="H633" s="316"/>
      <c r="I633" s="151"/>
    </row>
    <row r="634" spans="1:9" s="1" customFormat="1" ht="32.25" customHeight="1" thickBot="1" x14ac:dyDescent="0.35">
      <c r="A634" s="542"/>
      <c r="B634" s="547"/>
      <c r="C634" s="548"/>
      <c r="D634" s="320" t="s">
        <v>499</v>
      </c>
      <c r="E634" s="321"/>
      <c r="F634" s="322">
        <v>0</v>
      </c>
      <c r="G634" s="322">
        <v>0</v>
      </c>
      <c r="H634" s="316"/>
      <c r="I634" s="151"/>
    </row>
    <row r="635" spans="1:9" ht="15.75" customHeight="1" thickBot="1" x14ac:dyDescent="0.35">
      <c r="A635" s="540" t="s">
        <v>515</v>
      </c>
      <c r="B635" s="543" t="s">
        <v>674</v>
      </c>
      <c r="C635" s="544"/>
      <c r="D635" s="320" t="s">
        <v>406</v>
      </c>
      <c r="E635" s="321">
        <v>775</v>
      </c>
      <c r="F635" s="322">
        <f>F636+F637+F638+F639+F640+F641</f>
        <v>225000</v>
      </c>
      <c r="G635" s="322">
        <f>G636+G637+G638+G639+G640+G641</f>
        <v>60744.81</v>
      </c>
      <c r="H635" s="316"/>
    </row>
    <row r="636" spans="1:9" ht="15" thickBot="1" x14ac:dyDescent="0.35">
      <c r="A636" s="541"/>
      <c r="B636" s="545"/>
      <c r="C636" s="546"/>
      <c r="D636" s="317" t="s">
        <v>492</v>
      </c>
      <c r="E636" s="321">
        <v>775</v>
      </c>
      <c r="F636" s="322">
        <f t="shared" ref="F636:G641" si="22">F643</f>
        <v>0</v>
      </c>
      <c r="G636" s="322">
        <f>G643</f>
        <v>0</v>
      </c>
      <c r="H636" s="316"/>
    </row>
    <row r="637" spans="1:9" ht="15" thickBot="1" x14ac:dyDescent="0.35">
      <c r="A637" s="541"/>
      <c r="B637" s="545"/>
      <c r="C637" s="546"/>
      <c r="D637" s="320" t="s">
        <v>494</v>
      </c>
      <c r="E637" s="321">
        <v>775</v>
      </c>
      <c r="F637" s="322">
        <f>F644+F665</f>
        <v>225000</v>
      </c>
      <c r="G637" s="322">
        <f t="shared" si="22"/>
        <v>60744.81</v>
      </c>
      <c r="H637" s="316"/>
    </row>
    <row r="638" spans="1:9" ht="28.2" thickBot="1" x14ac:dyDescent="0.35">
      <c r="A638" s="541"/>
      <c r="B638" s="545"/>
      <c r="C638" s="546"/>
      <c r="D638" s="317" t="s">
        <v>495</v>
      </c>
      <c r="E638" s="321"/>
      <c r="F638" s="322">
        <f t="shared" si="22"/>
        <v>0</v>
      </c>
      <c r="G638" s="322">
        <f t="shared" si="22"/>
        <v>0</v>
      </c>
      <c r="H638" s="316"/>
    </row>
    <row r="639" spans="1:9" ht="42" thickBot="1" x14ac:dyDescent="0.35">
      <c r="A639" s="541"/>
      <c r="B639" s="545"/>
      <c r="C639" s="546"/>
      <c r="D639" s="320" t="s">
        <v>497</v>
      </c>
      <c r="E639" s="321"/>
      <c r="F639" s="322">
        <f t="shared" si="22"/>
        <v>0</v>
      </c>
      <c r="G639" s="322">
        <f t="shared" si="22"/>
        <v>0</v>
      </c>
      <c r="H639" s="316"/>
    </row>
    <row r="640" spans="1:9" ht="42" thickBot="1" x14ac:dyDescent="0.35">
      <c r="A640" s="541"/>
      <c r="B640" s="545"/>
      <c r="C640" s="546"/>
      <c r="D640" s="320" t="s">
        <v>498</v>
      </c>
      <c r="E640" s="321"/>
      <c r="F640" s="322">
        <f t="shared" si="22"/>
        <v>0</v>
      </c>
      <c r="G640" s="322">
        <f t="shared" si="22"/>
        <v>0</v>
      </c>
      <c r="H640" s="316"/>
    </row>
    <row r="641" spans="1:8" ht="28.2" thickBot="1" x14ac:dyDescent="0.35">
      <c r="A641" s="542"/>
      <c r="B641" s="547"/>
      <c r="C641" s="548"/>
      <c r="D641" s="320" t="s">
        <v>499</v>
      </c>
      <c r="E641" s="321"/>
      <c r="F641" s="322">
        <f t="shared" si="22"/>
        <v>0</v>
      </c>
      <c r="G641" s="322">
        <f t="shared" si="22"/>
        <v>0</v>
      </c>
      <c r="H641" s="316"/>
    </row>
    <row r="642" spans="1:8" ht="21" customHeight="1" thickBot="1" x14ac:dyDescent="0.35">
      <c r="A642" s="540" t="s">
        <v>293</v>
      </c>
      <c r="B642" s="543" t="s">
        <v>675</v>
      </c>
      <c r="C642" s="544"/>
      <c r="D642" s="320" t="s">
        <v>406</v>
      </c>
      <c r="E642" s="321">
        <v>775</v>
      </c>
      <c r="F642" s="322">
        <f>F643+F644+F645+F646+F647+F648</f>
        <v>225000</v>
      </c>
      <c r="G642" s="322">
        <f>G643+G644+G645+G646+G647+G648</f>
        <v>60744.81</v>
      </c>
      <c r="H642" s="316"/>
    </row>
    <row r="643" spans="1:8" ht="21.75" customHeight="1" thickBot="1" x14ac:dyDescent="0.35">
      <c r="A643" s="541"/>
      <c r="B643" s="545"/>
      <c r="C643" s="546"/>
      <c r="D643" s="317" t="s">
        <v>492</v>
      </c>
      <c r="E643" s="321">
        <v>775</v>
      </c>
      <c r="F643" s="322">
        <f>F650+F657</f>
        <v>0</v>
      </c>
      <c r="G643" s="322">
        <f>G650+G657</f>
        <v>0</v>
      </c>
      <c r="H643" s="316"/>
    </row>
    <row r="644" spans="1:8" ht="15" thickBot="1" x14ac:dyDescent="0.35">
      <c r="A644" s="541"/>
      <c r="B644" s="545"/>
      <c r="C644" s="546"/>
      <c r="D644" s="320" t="s">
        <v>494</v>
      </c>
      <c r="E644" s="321">
        <v>775</v>
      </c>
      <c r="F644" s="322">
        <f>F651+F658</f>
        <v>225000</v>
      </c>
      <c r="G644" s="322">
        <f>G651+G658</f>
        <v>60744.81</v>
      </c>
      <c r="H644" s="316"/>
    </row>
    <row r="645" spans="1:8" ht="38.25" customHeight="1" thickBot="1" x14ac:dyDescent="0.35">
      <c r="A645" s="541"/>
      <c r="B645" s="545"/>
      <c r="C645" s="546"/>
      <c r="D645" s="317" t="s">
        <v>495</v>
      </c>
      <c r="E645" s="321"/>
      <c r="F645" s="322">
        <v>0</v>
      </c>
      <c r="G645" s="322">
        <v>0</v>
      </c>
      <c r="H645" s="316"/>
    </row>
    <row r="646" spans="1:8" ht="45" customHeight="1" thickBot="1" x14ac:dyDescent="0.35">
      <c r="A646" s="541"/>
      <c r="B646" s="545"/>
      <c r="C646" s="546"/>
      <c r="D646" s="320" t="s">
        <v>497</v>
      </c>
      <c r="E646" s="321"/>
      <c r="F646" s="322">
        <v>0</v>
      </c>
      <c r="G646" s="322">
        <v>0</v>
      </c>
      <c r="H646" s="316"/>
    </row>
    <row r="647" spans="1:8" ht="42" thickBot="1" x14ac:dyDescent="0.35">
      <c r="A647" s="541"/>
      <c r="B647" s="545"/>
      <c r="C647" s="546"/>
      <c r="D647" s="320" t="s">
        <v>498</v>
      </c>
      <c r="E647" s="321"/>
      <c r="F647" s="322">
        <v>0</v>
      </c>
      <c r="G647" s="322">
        <v>0</v>
      </c>
      <c r="H647" s="316"/>
    </row>
    <row r="648" spans="1:8" ht="40.5" customHeight="1" thickBot="1" x14ac:dyDescent="0.35">
      <c r="A648" s="542"/>
      <c r="B648" s="547"/>
      <c r="C648" s="548"/>
      <c r="D648" s="320" t="s">
        <v>499</v>
      </c>
      <c r="E648" s="321"/>
      <c r="F648" s="322">
        <v>0</v>
      </c>
      <c r="G648" s="322">
        <v>0</v>
      </c>
      <c r="H648" s="316"/>
    </row>
    <row r="649" spans="1:8" ht="40.5" customHeight="1" thickBot="1" x14ac:dyDescent="0.35">
      <c r="A649" s="540" t="s">
        <v>781</v>
      </c>
      <c r="B649" s="543" t="s">
        <v>806</v>
      </c>
      <c r="C649" s="544"/>
      <c r="D649" s="320" t="s">
        <v>406</v>
      </c>
      <c r="E649" s="321"/>
      <c r="F649" s="322">
        <f>F650+F651+F652+F653+F654+F655</f>
        <v>212761.55</v>
      </c>
      <c r="G649" s="322">
        <f>G650+G651+G652+G653+G654+G655</f>
        <v>48506.36</v>
      </c>
      <c r="H649" s="316"/>
    </row>
    <row r="650" spans="1:8" ht="40.5" customHeight="1" thickBot="1" x14ac:dyDescent="0.35">
      <c r="A650" s="541"/>
      <c r="B650" s="545"/>
      <c r="C650" s="546"/>
      <c r="D650" s="317" t="s">
        <v>492</v>
      </c>
      <c r="E650" s="321"/>
      <c r="F650" s="322">
        <v>0</v>
      </c>
      <c r="G650" s="322">
        <v>0</v>
      </c>
      <c r="H650" s="316"/>
    </row>
    <row r="651" spans="1:8" ht="40.5" customHeight="1" thickBot="1" x14ac:dyDescent="0.35">
      <c r="A651" s="541"/>
      <c r="B651" s="545"/>
      <c r="C651" s="546"/>
      <c r="D651" s="320" t="s">
        <v>494</v>
      </c>
      <c r="E651" s="321" t="s">
        <v>411</v>
      </c>
      <c r="F651" s="322">
        <v>212761.55</v>
      </c>
      <c r="G651" s="322">
        <v>48506.36</v>
      </c>
      <c r="H651" s="316"/>
    </row>
    <row r="652" spans="1:8" ht="40.5" customHeight="1" thickBot="1" x14ac:dyDescent="0.35">
      <c r="A652" s="541"/>
      <c r="B652" s="545"/>
      <c r="C652" s="546"/>
      <c r="D652" s="317" t="s">
        <v>495</v>
      </c>
      <c r="E652" s="321"/>
      <c r="F652" s="322">
        <v>0</v>
      </c>
      <c r="G652" s="322">
        <v>0</v>
      </c>
      <c r="H652" s="316"/>
    </row>
    <row r="653" spans="1:8" ht="51.75" customHeight="1" thickBot="1" x14ac:dyDescent="0.35">
      <c r="A653" s="541"/>
      <c r="B653" s="545"/>
      <c r="C653" s="546"/>
      <c r="D653" s="320" t="s">
        <v>497</v>
      </c>
      <c r="E653" s="321"/>
      <c r="F653" s="322">
        <v>0</v>
      </c>
      <c r="G653" s="322">
        <v>0</v>
      </c>
      <c r="H653" s="316"/>
    </row>
    <row r="654" spans="1:8" ht="47.25" customHeight="1" thickBot="1" x14ac:dyDescent="0.35">
      <c r="A654" s="541"/>
      <c r="B654" s="545"/>
      <c r="C654" s="546"/>
      <c r="D654" s="320" t="s">
        <v>498</v>
      </c>
      <c r="E654" s="321"/>
      <c r="F654" s="322">
        <v>0</v>
      </c>
      <c r="G654" s="322">
        <v>0</v>
      </c>
      <c r="H654" s="316"/>
    </row>
    <row r="655" spans="1:8" ht="40.5" customHeight="1" thickBot="1" x14ac:dyDescent="0.35">
      <c r="A655" s="542"/>
      <c r="B655" s="547"/>
      <c r="C655" s="548"/>
      <c r="D655" s="320" t="s">
        <v>499</v>
      </c>
      <c r="E655" s="321"/>
      <c r="F655" s="322">
        <v>0</v>
      </c>
      <c r="G655" s="322">
        <v>0</v>
      </c>
      <c r="H655" s="316"/>
    </row>
    <row r="656" spans="1:8" ht="40.5" customHeight="1" thickBot="1" x14ac:dyDescent="0.35">
      <c r="A656" s="540" t="s">
        <v>784</v>
      </c>
      <c r="B656" s="543" t="s">
        <v>143</v>
      </c>
      <c r="C656" s="544"/>
      <c r="D656" s="320" t="s">
        <v>406</v>
      </c>
      <c r="E656" s="321"/>
      <c r="F656" s="322">
        <f>F657+F658+F659+F660+F661+F662</f>
        <v>12238.45</v>
      </c>
      <c r="G656" s="322">
        <f>G657+G658+G659+G660+G661+G662</f>
        <v>12238.45</v>
      </c>
      <c r="H656" s="316"/>
    </row>
    <row r="657" spans="1:9" ht="40.5" customHeight="1" thickBot="1" x14ac:dyDescent="0.35">
      <c r="A657" s="541"/>
      <c r="B657" s="545"/>
      <c r="C657" s="546"/>
      <c r="D657" s="317" t="s">
        <v>492</v>
      </c>
      <c r="E657" s="321"/>
      <c r="F657" s="322">
        <v>0</v>
      </c>
      <c r="G657" s="322">
        <v>0</v>
      </c>
      <c r="H657" s="316"/>
    </row>
    <row r="658" spans="1:9" ht="40.5" customHeight="1" thickBot="1" x14ac:dyDescent="0.35">
      <c r="A658" s="541"/>
      <c r="B658" s="545"/>
      <c r="C658" s="546"/>
      <c r="D658" s="320" t="s">
        <v>494</v>
      </c>
      <c r="E658" s="321" t="s">
        <v>411</v>
      </c>
      <c r="F658" s="322">
        <v>12238.45</v>
      </c>
      <c r="G658" s="322">
        <v>12238.45</v>
      </c>
      <c r="H658" s="316"/>
    </row>
    <row r="659" spans="1:9" ht="40.5" customHeight="1" thickBot="1" x14ac:dyDescent="0.35">
      <c r="A659" s="541"/>
      <c r="B659" s="545"/>
      <c r="C659" s="546"/>
      <c r="D659" s="317" t="s">
        <v>495</v>
      </c>
      <c r="E659" s="321"/>
      <c r="F659" s="322">
        <v>0</v>
      </c>
      <c r="G659" s="322">
        <v>0</v>
      </c>
      <c r="H659" s="316"/>
    </row>
    <row r="660" spans="1:9" ht="46.5" customHeight="1" thickBot="1" x14ac:dyDescent="0.35">
      <c r="A660" s="541"/>
      <c r="B660" s="545"/>
      <c r="C660" s="546"/>
      <c r="D660" s="320" t="s">
        <v>497</v>
      </c>
      <c r="E660" s="321"/>
      <c r="F660" s="322">
        <v>0</v>
      </c>
      <c r="G660" s="322">
        <v>0</v>
      </c>
      <c r="H660" s="316"/>
    </row>
    <row r="661" spans="1:9" ht="45.75" customHeight="1" thickBot="1" x14ac:dyDescent="0.35">
      <c r="A661" s="541"/>
      <c r="B661" s="545"/>
      <c r="C661" s="546"/>
      <c r="D661" s="320" t="s">
        <v>498</v>
      </c>
      <c r="E661" s="321"/>
      <c r="F661" s="322">
        <v>0</v>
      </c>
      <c r="G661" s="322">
        <v>0</v>
      </c>
      <c r="H661" s="316"/>
    </row>
    <row r="662" spans="1:9" ht="40.5" customHeight="1" thickBot="1" x14ac:dyDescent="0.35">
      <c r="A662" s="542"/>
      <c r="B662" s="547"/>
      <c r="C662" s="548"/>
      <c r="D662" s="320" t="s">
        <v>499</v>
      </c>
      <c r="E662" s="321"/>
      <c r="F662" s="322">
        <v>0</v>
      </c>
      <c r="G662" s="322">
        <v>0</v>
      </c>
      <c r="H662" s="316"/>
    </row>
    <row r="663" spans="1:9" ht="40.5" customHeight="1" thickBot="1" x14ac:dyDescent="0.35">
      <c r="A663" s="540" t="s">
        <v>677</v>
      </c>
      <c r="B663" s="543" t="s">
        <v>588</v>
      </c>
      <c r="C663" s="544"/>
      <c r="D663" s="320" t="s">
        <v>406</v>
      </c>
      <c r="E663" s="321"/>
      <c r="F663" s="322">
        <f>F664+F665+F666+F667+F668+F669</f>
        <v>0</v>
      </c>
      <c r="G663" s="322">
        <f>G664+G665+G666+G667+G668+G669</f>
        <v>0</v>
      </c>
      <c r="H663" s="316"/>
    </row>
    <row r="664" spans="1:9" ht="40.5" customHeight="1" thickBot="1" x14ac:dyDescent="0.35">
      <c r="A664" s="541"/>
      <c r="B664" s="545"/>
      <c r="C664" s="546"/>
      <c r="D664" s="317" t="s">
        <v>492</v>
      </c>
      <c r="E664" s="321" t="s">
        <v>411</v>
      </c>
      <c r="F664" s="322">
        <v>0</v>
      </c>
      <c r="G664" s="322">
        <v>0</v>
      </c>
      <c r="H664" s="316"/>
    </row>
    <row r="665" spans="1:9" ht="40.5" customHeight="1" thickBot="1" x14ac:dyDescent="0.35">
      <c r="A665" s="541"/>
      <c r="B665" s="545"/>
      <c r="C665" s="546"/>
      <c r="D665" s="320" t="s">
        <v>494</v>
      </c>
      <c r="E665" s="321" t="s">
        <v>411</v>
      </c>
      <c r="F665" s="322">
        <v>0</v>
      </c>
      <c r="G665" s="322">
        <v>0</v>
      </c>
      <c r="H665" s="316"/>
    </row>
    <row r="666" spans="1:9" ht="40.5" customHeight="1" thickBot="1" x14ac:dyDescent="0.35">
      <c r="A666" s="541"/>
      <c r="B666" s="545"/>
      <c r="C666" s="546"/>
      <c r="D666" s="317" t="s">
        <v>495</v>
      </c>
      <c r="E666" s="321"/>
      <c r="F666" s="322">
        <v>0</v>
      </c>
      <c r="G666" s="322">
        <v>0</v>
      </c>
      <c r="H666" s="316"/>
    </row>
    <row r="667" spans="1:9" ht="40.5" customHeight="1" thickBot="1" x14ac:dyDescent="0.35">
      <c r="A667" s="541"/>
      <c r="B667" s="545"/>
      <c r="C667" s="546"/>
      <c r="D667" s="320" t="s">
        <v>497</v>
      </c>
      <c r="E667" s="321"/>
      <c r="F667" s="322">
        <v>0</v>
      </c>
      <c r="G667" s="322">
        <v>0</v>
      </c>
      <c r="H667" s="316"/>
    </row>
    <row r="668" spans="1:9" ht="40.5" customHeight="1" thickBot="1" x14ac:dyDescent="0.35">
      <c r="A668" s="541"/>
      <c r="B668" s="545"/>
      <c r="C668" s="546"/>
      <c r="D668" s="320" t="s">
        <v>498</v>
      </c>
      <c r="E668" s="321"/>
      <c r="F668" s="322">
        <v>0</v>
      </c>
      <c r="G668" s="322">
        <v>0</v>
      </c>
      <c r="H668" s="316"/>
    </row>
    <row r="669" spans="1:9" ht="40.5" customHeight="1" thickBot="1" x14ac:dyDescent="0.35">
      <c r="A669" s="542"/>
      <c r="B669" s="547"/>
      <c r="C669" s="548"/>
      <c r="D669" s="320" t="s">
        <v>499</v>
      </c>
      <c r="E669" s="321"/>
      <c r="F669" s="322">
        <v>0</v>
      </c>
      <c r="G669" s="322">
        <v>0</v>
      </c>
      <c r="H669" s="316"/>
    </row>
    <row r="670" spans="1:9" ht="15.75" customHeight="1" thickBot="1" x14ac:dyDescent="0.35">
      <c r="A670" s="540">
        <v>7</v>
      </c>
      <c r="B670" s="543" t="s">
        <v>679</v>
      </c>
      <c r="C670" s="544"/>
      <c r="D670" s="320" t="s">
        <v>406</v>
      </c>
      <c r="E670" s="321">
        <v>768.77499999999998</v>
      </c>
      <c r="F670" s="322">
        <f>F678</f>
        <v>608481.99</v>
      </c>
      <c r="G670" s="322">
        <f t="shared" ref="F670:G677" si="23">G678</f>
        <v>562624.78</v>
      </c>
      <c r="H670" s="316"/>
      <c r="I670" s="333"/>
    </row>
    <row r="671" spans="1:9" ht="21" customHeight="1" thickBot="1" x14ac:dyDescent="0.35">
      <c r="A671" s="541"/>
      <c r="B671" s="545"/>
      <c r="C671" s="546"/>
      <c r="D671" s="317" t="s">
        <v>492</v>
      </c>
      <c r="E671" s="321"/>
      <c r="F671" s="322">
        <f t="shared" si="23"/>
        <v>0</v>
      </c>
      <c r="G671" s="322">
        <f t="shared" si="23"/>
        <v>0</v>
      </c>
      <c r="H671" s="316"/>
      <c r="I671" s="332"/>
    </row>
    <row r="672" spans="1:9" ht="28.5" customHeight="1" thickBot="1" x14ac:dyDescent="0.35">
      <c r="A672" s="541"/>
      <c r="B672" s="545"/>
      <c r="C672" s="546"/>
      <c r="D672" s="320" t="s">
        <v>494</v>
      </c>
      <c r="E672" s="321">
        <v>768.77499999999998</v>
      </c>
      <c r="F672" s="322">
        <f t="shared" si="23"/>
        <v>399872.31000000006</v>
      </c>
      <c r="G672" s="322">
        <f t="shared" si="23"/>
        <v>387586.51</v>
      </c>
      <c r="H672" s="316"/>
      <c r="I672" s="332"/>
    </row>
    <row r="673" spans="1:9" ht="34.5" customHeight="1" thickBot="1" x14ac:dyDescent="0.35">
      <c r="A673" s="541"/>
      <c r="B673" s="545"/>
      <c r="C673" s="546"/>
      <c r="D673" s="317" t="s">
        <v>495</v>
      </c>
      <c r="E673" s="321">
        <v>768.77499999999998</v>
      </c>
      <c r="F673" s="322">
        <f t="shared" si="23"/>
        <v>23447.68</v>
      </c>
      <c r="G673" s="322">
        <f t="shared" si="23"/>
        <v>0</v>
      </c>
      <c r="H673" s="316"/>
      <c r="I673" s="332"/>
    </row>
    <row r="674" spans="1:9" ht="42" thickBot="1" x14ac:dyDescent="0.35">
      <c r="A674" s="541"/>
      <c r="B674" s="545"/>
      <c r="C674" s="546"/>
      <c r="D674" s="320" t="s">
        <v>497</v>
      </c>
      <c r="E674" s="321"/>
      <c r="F674" s="322">
        <f t="shared" si="23"/>
        <v>0</v>
      </c>
      <c r="G674" s="322">
        <f t="shared" si="23"/>
        <v>0</v>
      </c>
      <c r="H674" s="316"/>
    </row>
    <row r="675" spans="1:9" ht="42" thickBot="1" x14ac:dyDescent="0.35">
      <c r="A675" s="541"/>
      <c r="B675" s="545"/>
      <c r="C675" s="546"/>
      <c r="D675" s="320" t="s">
        <v>498</v>
      </c>
      <c r="E675" s="321"/>
      <c r="F675" s="322">
        <f t="shared" si="23"/>
        <v>0</v>
      </c>
      <c r="G675" s="322">
        <f t="shared" si="23"/>
        <v>0</v>
      </c>
      <c r="H675" s="337"/>
    </row>
    <row r="676" spans="1:9" ht="28.2" thickBot="1" x14ac:dyDescent="0.35">
      <c r="A676" s="541"/>
      <c r="B676" s="545"/>
      <c r="C676" s="546"/>
      <c r="D676" s="320" t="s">
        <v>499</v>
      </c>
      <c r="E676" s="321">
        <v>768.77499999999998</v>
      </c>
      <c r="F676" s="322">
        <f t="shared" si="23"/>
        <v>185162</v>
      </c>
      <c r="G676" s="322">
        <f t="shared" si="23"/>
        <v>175038.27</v>
      </c>
      <c r="H676" s="316"/>
    </row>
    <row r="677" spans="1:9" ht="97.2" thickBot="1" x14ac:dyDescent="0.35">
      <c r="A677" s="542"/>
      <c r="B677" s="547"/>
      <c r="C677" s="548"/>
      <c r="D677" s="320" t="s">
        <v>501</v>
      </c>
      <c r="E677" s="321">
        <v>768.77499999999998</v>
      </c>
      <c r="F677" s="322">
        <f t="shared" si="23"/>
        <v>185162</v>
      </c>
      <c r="G677" s="322">
        <f t="shared" si="23"/>
        <v>175038.27</v>
      </c>
      <c r="H677" s="316"/>
    </row>
    <row r="678" spans="1:9" ht="15.75" customHeight="1" thickBot="1" x14ac:dyDescent="0.35">
      <c r="A678" s="540" t="s">
        <v>296</v>
      </c>
      <c r="B678" s="551" t="s">
        <v>680</v>
      </c>
      <c r="C678" s="552"/>
      <c r="D678" s="320" t="s">
        <v>406</v>
      </c>
      <c r="E678" s="321">
        <v>768.77499999999998</v>
      </c>
      <c r="F678" s="322">
        <f>F679+F680+F681+F682+F683+F684</f>
        <v>608481.99</v>
      </c>
      <c r="G678" s="322">
        <f>G679+G680+G681+G682+G683+G684</f>
        <v>562624.78</v>
      </c>
      <c r="H678" s="316"/>
    </row>
    <row r="679" spans="1:9" ht="15" thickBot="1" x14ac:dyDescent="0.35">
      <c r="A679" s="541"/>
      <c r="B679" s="553"/>
      <c r="C679" s="554"/>
      <c r="D679" s="317" t="s">
        <v>492</v>
      </c>
      <c r="E679" s="321"/>
      <c r="F679" s="322">
        <f t="shared" ref="F679:G681" si="24">F687+F695+F703+F710+F717+F725</f>
        <v>0</v>
      </c>
      <c r="G679" s="322">
        <f t="shared" si="24"/>
        <v>0</v>
      </c>
      <c r="H679" s="316"/>
    </row>
    <row r="680" spans="1:9" ht="15" thickBot="1" x14ac:dyDescent="0.35">
      <c r="A680" s="541"/>
      <c r="B680" s="553"/>
      <c r="C680" s="554"/>
      <c r="D680" s="320" t="s">
        <v>494</v>
      </c>
      <c r="E680" s="321">
        <v>768.77499999999998</v>
      </c>
      <c r="F680" s="322">
        <f t="shared" si="24"/>
        <v>399872.31000000006</v>
      </c>
      <c r="G680" s="322">
        <f t="shared" si="24"/>
        <v>387586.51</v>
      </c>
      <c r="H680" s="316"/>
    </row>
    <row r="681" spans="1:9" ht="28.2" thickBot="1" x14ac:dyDescent="0.35">
      <c r="A681" s="541"/>
      <c r="B681" s="553"/>
      <c r="C681" s="554"/>
      <c r="D681" s="317" t="s">
        <v>495</v>
      </c>
      <c r="E681" s="321">
        <v>768.77499999999998</v>
      </c>
      <c r="F681" s="322">
        <f t="shared" si="24"/>
        <v>23447.68</v>
      </c>
      <c r="G681" s="322">
        <f t="shared" si="24"/>
        <v>0</v>
      </c>
      <c r="H681" s="316"/>
    </row>
    <row r="682" spans="1:9" ht="42" thickBot="1" x14ac:dyDescent="0.35">
      <c r="A682" s="541"/>
      <c r="B682" s="553"/>
      <c r="C682" s="554"/>
      <c r="D682" s="320" t="s">
        <v>497</v>
      </c>
      <c r="E682" s="321"/>
      <c r="F682" s="322">
        <f>F690+F698+F706+F713+F728</f>
        <v>0</v>
      </c>
      <c r="G682" s="322">
        <f>G690+G698+G706+G713+G728</f>
        <v>0</v>
      </c>
      <c r="H682" s="316"/>
    </row>
    <row r="683" spans="1:9" ht="42" thickBot="1" x14ac:dyDescent="0.35">
      <c r="A683" s="541"/>
      <c r="B683" s="553"/>
      <c r="C683" s="554"/>
      <c r="D683" s="320" t="s">
        <v>498</v>
      </c>
      <c r="E683" s="321"/>
      <c r="F683" s="322">
        <v>0</v>
      </c>
      <c r="G683" s="322">
        <v>0</v>
      </c>
      <c r="H683" s="316"/>
    </row>
    <row r="684" spans="1:9" ht="28.2" thickBot="1" x14ac:dyDescent="0.35">
      <c r="A684" s="541"/>
      <c r="B684" s="553"/>
      <c r="C684" s="554"/>
      <c r="D684" s="320" t="s">
        <v>499</v>
      </c>
      <c r="E684" s="321">
        <v>768.77499999999998</v>
      </c>
      <c r="F684" s="322">
        <f>F692+F700+F708+F715+F722+F730</f>
        <v>185162</v>
      </c>
      <c r="G684" s="322">
        <f>G692+G700+G708+G715+G722</f>
        <v>175038.27</v>
      </c>
      <c r="H684" s="316"/>
    </row>
    <row r="685" spans="1:9" ht="97.2" thickBot="1" x14ac:dyDescent="0.35">
      <c r="A685" s="542"/>
      <c r="B685" s="556"/>
      <c r="C685" s="557"/>
      <c r="D685" s="320" t="s">
        <v>501</v>
      </c>
      <c r="E685" s="321">
        <v>768.77499999999998</v>
      </c>
      <c r="F685" s="322">
        <f>F693+F701+F723</f>
        <v>185162</v>
      </c>
      <c r="G685" s="322">
        <f>G693+G701+G723</f>
        <v>175038.27</v>
      </c>
      <c r="H685" s="316"/>
    </row>
    <row r="686" spans="1:9" ht="15.75" customHeight="1" thickBot="1" x14ac:dyDescent="0.35">
      <c r="A686" s="540" t="s">
        <v>298</v>
      </c>
      <c r="B686" s="551" t="s">
        <v>299</v>
      </c>
      <c r="C686" s="552"/>
      <c r="D686" s="320" t="s">
        <v>406</v>
      </c>
      <c r="E686" s="321">
        <v>768.77499999999998</v>
      </c>
      <c r="F686" s="322">
        <f>F687+F688+F689+F690+F691+F692</f>
        <v>0</v>
      </c>
      <c r="G686" s="322">
        <f>G687+G688+G689+G690+G691+G692</f>
        <v>0</v>
      </c>
      <c r="H686" s="316"/>
    </row>
    <row r="687" spans="1:9" ht="15" thickBot="1" x14ac:dyDescent="0.35">
      <c r="A687" s="541"/>
      <c r="B687" s="553"/>
      <c r="C687" s="554"/>
      <c r="D687" s="317" t="s">
        <v>492</v>
      </c>
      <c r="E687" s="321"/>
      <c r="F687" s="322">
        <v>0</v>
      </c>
      <c r="G687" s="322">
        <v>0</v>
      </c>
      <c r="H687" s="316"/>
    </row>
    <row r="688" spans="1:9" ht="15" thickBot="1" x14ac:dyDescent="0.35">
      <c r="A688" s="541"/>
      <c r="B688" s="553"/>
      <c r="C688" s="554"/>
      <c r="D688" s="320" t="s">
        <v>494</v>
      </c>
      <c r="E688" s="321">
        <v>768.77499999999998</v>
      </c>
      <c r="F688" s="322">
        <v>0</v>
      </c>
      <c r="G688" s="322">
        <v>0</v>
      </c>
      <c r="H688" s="316"/>
    </row>
    <row r="689" spans="1:8" ht="28.2" thickBot="1" x14ac:dyDescent="0.35">
      <c r="A689" s="541"/>
      <c r="B689" s="553"/>
      <c r="C689" s="554"/>
      <c r="D689" s="317" t="s">
        <v>495</v>
      </c>
      <c r="E689" s="321">
        <v>768.77499999999998</v>
      </c>
      <c r="F689" s="322">
        <v>0</v>
      </c>
      <c r="G689" s="322">
        <v>0</v>
      </c>
      <c r="H689" s="316"/>
    </row>
    <row r="690" spans="1:8" ht="42" thickBot="1" x14ac:dyDescent="0.35">
      <c r="A690" s="541"/>
      <c r="B690" s="553"/>
      <c r="C690" s="554"/>
      <c r="D690" s="320" t="s">
        <v>497</v>
      </c>
      <c r="E690" s="321"/>
      <c r="F690" s="322">
        <v>0</v>
      </c>
      <c r="G690" s="322">
        <v>0</v>
      </c>
      <c r="H690" s="316"/>
    </row>
    <row r="691" spans="1:8" ht="42" thickBot="1" x14ac:dyDescent="0.35">
      <c r="A691" s="541"/>
      <c r="B691" s="553"/>
      <c r="C691" s="554"/>
      <c r="D691" s="320" t="s">
        <v>498</v>
      </c>
      <c r="E691" s="321"/>
      <c r="F691" s="322">
        <v>0</v>
      </c>
      <c r="G691" s="322">
        <v>0</v>
      </c>
      <c r="H691" s="316"/>
    </row>
    <row r="692" spans="1:8" ht="28.2" thickBot="1" x14ac:dyDescent="0.35">
      <c r="A692" s="541"/>
      <c r="B692" s="553"/>
      <c r="C692" s="554"/>
      <c r="D692" s="320" t="s">
        <v>499</v>
      </c>
      <c r="E692" s="321">
        <v>768.77499999999998</v>
      </c>
      <c r="F692" s="322">
        <v>0</v>
      </c>
      <c r="G692" s="322">
        <v>0</v>
      </c>
      <c r="H692" s="316"/>
    </row>
    <row r="693" spans="1:8" ht="97.2" thickBot="1" x14ac:dyDescent="0.35">
      <c r="A693" s="542"/>
      <c r="B693" s="556"/>
      <c r="C693" s="557"/>
      <c r="D693" s="320" t="s">
        <v>501</v>
      </c>
      <c r="E693" s="321">
        <v>768.77499999999998</v>
      </c>
      <c r="F693" s="322">
        <v>0</v>
      </c>
      <c r="G693" s="322">
        <v>0</v>
      </c>
      <c r="H693" s="316"/>
    </row>
    <row r="694" spans="1:8" ht="15.75" customHeight="1" thickBot="1" x14ac:dyDescent="0.35">
      <c r="A694" s="540" t="s">
        <v>318</v>
      </c>
      <c r="B694" s="551" t="s">
        <v>319</v>
      </c>
      <c r="C694" s="552"/>
      <c r="D694" s="320" t="s">
        <v>406</v>
      </c>
      <c r="E694" s="321">
        <v>768</v>
      </c>
      <c r="F694" s="322">
        <f>F695+F696+F697+F698+F699+F700</f>
        <v>0</v>
      </c>
      <c r="G694" s="322">
        <f>G695+G696+G697+G698+G699+G700</f>
        <v>0</v>
      </c>
      <c r="H694" s="316"/>
    </row>
    <row r="695" spans="1:8" ht="15" thickBot="1" x14ac:dyDescent="0.35">
      <c r="A695" s="541"/>
      <c r="B695" s="553"/>
      <c r="C695" s="554"/>
      <c r="D695" s="317" t="s">
        <v>492</v>
      </c>
      <c r="E695" s="321"/>
      <c r="F695" s="322">
        <v>0</v>
      </c>
      <c r="G695" s="322">
        <v>0</v>
      </c>
      <c r="H695" s="316"/>
    </row>
    <row r="696" spans="1:8" ht="15" thickBot="1" x14ac:dyDescent="0.35">
      <c r="A696" s="541"/>
      <c r="B696" s="553"/>
      <c r="C696" s="554"/>
      <c r="D696" s="320" t="s">
        <v>494</v>
      </c>
      <c r="E696" s="321">
        <v>768</v>
      </c>
      <c r="F696" s="322">
        <v>0</v>
      </c>
      <c r="G696" s="322">
        <v>0</v>
      </c>
      <c r="H696" s="316"/>
    </row>
    <row r="697" spans="1:8" ht="28.2" thickBot="1" x14ac:dyDescent="0.35">
      <c r="A697" s="541"/>
      <c r="B697" s="553"/>
      <c r="C697" s="554"/>
      <c r="D697" s="317" t="s">
        <v>495</v>
      </c>
      <c r="E697" s="321">
        <v>768</v>
      </c>
      <c r="F697" s="322">
        <v>0</v>
      </c>
      <c r="G697" s="322">
        <v>0</v>
      </c>
      <c r="H697" s="316"/>
    </row>
    <row r="698" spans="1:8" ht="42" thickBot="1" x14ac:dyDescent="0.35">
      <c r="A698" s="541"/>
      <c r="B698" s="553"/>
      <c r="C698" s="554"/>
      <c r="D698" s="320" t="s">
        <v>497</v>
      </c>
      <c r="E698" s="321"/>
      <c r="F698" s="322">
        <v>0</v>
      </c>
      <c r="G698" s="322">
        <v>0</v>
      </c>
      <c r="H698" s="316"/>
    </row>
    <row r="699" spans="1:8" ht="42" thickBot="1" x14ac:dyDescent="0.35">
      <c r="A699" s="541"/>
      <c r="B699" s="553"/>
      <c r="C699" s="554"/>
      <c r="D699" s="320" t="s">
        <v>498</v>
      </c>
      <c r="E699" s="321"/>
      <c r="F699" s="322">
        <v>0</v>
      </c>
      <c r="G699" s="322">
        <v>0</v>
      </c>
      <c r="H699" s="316"/>
    </row>
    <row r="700" spans="1:8" ht="28.2" thickBot="1" x14ac:dyDescent="0.35">
      <c r="A700" s="541"/>
      <c r="B700" s="553"/>
      <c r="C700" s="554"/>
      <c r="D700" s="320" t="s">
        <v>499</v>
      </c>
      <c r="E700" s="321">
        <v>768.77499999999998</v>
      </c>
      <c r="F700" s="322">
        <v>0</v>
      </c>
      <c r="G700" s="322">
        <v>0</v>
      </c>
      <c r="H700" s="316"/>
    </row>
    <row r="701" spans="1:8" ht="97.2" thickBot="1" x14ac:dyDescent="0.35">
      <c r="A701" s="542"/>
      <c r="B701" s="556"/>
      <c r="C701" s="557"/>
      <c r="D701" s="320" t="s">
        <v>501</v>
      </c>
      <c r="E701" s="321">
        <v>768.77499999999998</v>
      </c>
      <c r="F701" s="322">
        <v>0</v>
      </c>
      <c r="G701" s="322">
        <v>0</v>
      </c>
      <c r="H701" s="316"/>
    </row>
    <row r="702" spans="1:8" ht="15.75" customHeight="1" thickBot="1" x14ac:dyDescent="0.35">
      <c r="A702" s="540" t="s">
        <v>320</v>
      </c>
      <c r="B702" s="551" t="s">
        <v>458</v>
      </c>
      <c r="C702" s="552"/>
      <c r="D702" s="320" t="s">
        <v>406</v>
      </c>
      <c r="E702" s="321">
        <v>775</v>
      </c>
      <c r="F702" s="322">
        <f>F703+F704+F705+F706+F707+F708</f>
        <v>0</v>
      </c>
      <c r="G702" s="322">
        <f>G703+G704+G705+G706+G707+G708</f>
        <v>0</v>
      </c>
      <c r="H702" s="316"/>
    </row>
    <row r="703" spans="1:8" ht="15" thickBot="1" x14ac:dyDescent="0.35">
      <c r="A703" s="541"/>
      <c r="B703" s="553"/>
      <c r="C703" s="554"/>
      <c r="D703" s="317" t="s">
        <v>492</v>
      </c>
      <c r="E703" s="321"/>
      <c r="F703" s="322">
        <v>0</v>
      </c>
      <c r="G703" s="322">
        <v>0</v>
      </c>
      <c r="H703" s="316"/>
    </row>
    <row r="704" spans="1:8" ht="15" thickBot="1" x14ac:dyDescent="0.35">
      <c r="A704" s="541"/>
      <c r="B704" s="553"/>
      <c r="C704" s="554"/>
      <c r="D704" s="320" t="s">
        <v>494</v>
      </c>
      <c r="E704" s="321"/>
      <c r="F704" s="322">
        <v>0</v>
      </c>
      <c r="G704" s="322">
        <v>0</v>
      </c>
      <c r="H704" s="316"/>
    </row>
    <row r="705" spans="1:8" ht="28.2" thickBot="1" x14ac:dyDescent="0.35">
      <c r="A705" s="541"/>
      <c r="B705" s="553"/>
      <c r="C705" s="554"/>
      <c r="D705" s="317" t="s">
        <v>495</v>
      </c>
      <c r="E705" s="321"/>
      <c r="F705" s="322">
        <v>0</v>
      </c>
      <c r="G705" s="322">
        <v>0</v>
      </c>
      <c r="H705" s="316"/>
    </row>
    <row r="706" spans="1:8" ht="42" thickBot="1" x14ac:dyDescent="0.35">
      <c r="A706" s="541"/>
      <c r="B706" s="553"/>
      <c r="C706" s="554"/>
      <c r="D706" s="320" t="s">
        <v>497</v>
      </c>
      <c r="E706" s="321"/>
      <c r="F706" s="322">
        <v>0</v>
      </c>
      <c r="G706" s="322">
        <v>0</v>
      </c>
      <c r="H706" s="316"/>
    </row>
    <row r="707" spans="1:8" ht="42" thickBot="1" x14ac:dyDescent="0.35">
      <c r="A707" s="541"/>
      <c r="B707" s="553"/>
      <c r="C707" s="554"/>
      <c r="D707" s="320" t="s">
        <v>498</v>
      </c>
      <c r="E707" s="321"/>
      <c r="F707" s="322">
        <v>0</v>
      </c>
      <c r="G707" s="322">
        <v>0</v>
      </c>
      <c r="H707" s="316"/>
    </row>
    <row r="708" spans="1:8" ht="28.2" thickBot="1" x14ac:dyDescent="0.35">
      <c r="A708" s="542"/>
      <c r="B708" s="556"/>
      <c r="C708" s="557"/>
      <c r="D708" s="320" t="s">
        <v>499</v>
      </c>
      <c r="E708" s="321"/>
      <c r="F708" s="322">
        <v>0</v>
      </c>
      <c r="G708" s="322">
        <v>0</v>
      </c>
      <c r="H708" s="316"/>
    </row>
    <row r="709" spans="1:8" ht="15" thickBot="1" x14ac:dyDescent="0.35">
      <c r="A709" s="540" t="s">
        <v>322</v>
      </c>
      <c r="B709" s="551" t="s">
        <v>459</v>
      </c>
      <c r="C709" s="552"/>
      <c r="D709" s="320" t="s">
        <v>406</v>
      </c>
      <c r="E709" s="321">
        <v>775</v>
      </c>
      <c r="F709" s="322">
        <f>F710+F711+F712+F713+F714+F715</f>
        <v>0</v>
      </c>
      <c r="G709" s="322">
        <f>G710+G711+G712+G713+G714+G715</f>
        <v>0</v>
      </c>
      <c r="H709" s="316"/>
    </row>
    <row r="710" spans="1:8" ht="15" thickBot="1" x14ac:dyDescent="0.35">
      <c r="A710" s="541"/>
      <c r="B710" s="553"/>
      <c r="C710" s="554"/>
      <c r="D710" s="317" t="s">
        <v>492</v>
      </c>
      <c r="E710" s="321"/>
      <c r="F710" s="322">
        <v>0</v>
      </c>
      <c r="G710" s="322">
        <v>0</v>
      </c>
      <c r="H710" s="316"/>
    </row>
    <row r="711" spans="1:8" ht="15" thickBot="1" x14ac:dyDescent="0.35">
      <c r="A711" s="541"/>
      <c r="B711" s="553"/>
      <c r="C711" s="554"/>
      <c r="D711" s="320" t="s">
        <v>494</v>
      </c>
      <c r="E711" s="321"/>
      <c r="F711" s="322">
        <v>0</v>
      </c>
      <c r="G711" s="322">
        <v>0</v>
      </c>
      <c r="H711" s="316"/>
    </row>
    <row r="712" spans="1:8" ht="28.2" thickBot="1" x14ac:dyDescent="0.35">
      <c r="A712" s="541"/>
      <c r="B712" s="553"/>
      <c r="C712" s="554"/>
      <c r="D712" s="317" t="s">
        <v>495</v>
      </c>
      <c r="E712" s="321"/>
      <c r="F712" s="322">
        <v>0</v>
      </c>
      <c r="G712" s="322">
        <v>0</v>
      </c>
      <c r="H712" s="316"/>
    </row>
    <row r="713" spans="1:8" ht="42" thickBot="1" x14ac:dyDescent="0.35">
      <c r="A713" s="541"/>
      <c r="B713" s="553"/>
      <c r="C713" s="554"/>
      <c r="D713" s="320" t="s">
        <v>497</v>
      </c>
      <c r="E713" s="321"/>
      <c r="F713" s="322">
        <v>0</v>
      </c>
      <c r="G713" s="322">
        <v>0</v>
      </c>
      <c r="H713" s="316"/>
    </row>
    <row r="714" spans="1:8" ht="42" thickBot="1" x14ac:dyDescent="0.35">
      <c r="A714" s="541"/>
      <c r="B714" s="553"/>
      <c r="C714" s="554"/>
      <c r="D714" s="320" t="s">
        <v>498</v>
      </c>
      <c r="E714" s="321"/>
      <c r="F714" s="322">
        <v>0</v>
      </c>
      <c r="G714" s="322">
        <v>0</v>
      </c>
      <c r="H714" s="316"/>
    </row>
    <row r="715" spans="1:8" ht="28.2" thickBot="1" x14ac:dyDescent="0.35">
      <c r="A715" s="542"/>
      <c r="B715" s="556"/>
      <c r="C715" s="557"/>
      <c r="D715" s="320" t="s">
        <v>499</v>
      </c>
      <c r="E715" s="321"/>
      <c r="F715" s="322">
        <v>0</v>
      </c>
      <c r="G715" s="322">
        <v>0</v>
      </c>
      <c r="H715" s="316"/>
    </row>
    <row r="716" spans="1:8" ht="15.75" customHeight="1" thickBot="1" x14ac:dyDescent="0.35">
      <c r="A716" s="540" t="s">
        <v>682</v>
      </c>
      <c r="B716" s="551" t="s">
        <v>590</v>
      </c>
      <c r="C716" s="552"/>
      <c r="D716" s="320" t="s">
        <v>406</v>
      </c>
      <c r="E716" s="321"/>
      <c r="F716" s="322">
        <f>F717+F718+F719+F720+F721+F722</f>
        <v>269282.45999999996</v>
      </c>
      <c r="G716" s="322">
        <f>G717+G718+G719+G720+G721+G722</f>
        <v>235490.44</v>
      </c>
      <c r="H716" s="316"/>
    </row>
    <row r="717" spans="1:8" ht="15" thickBot="1" x14ac:dyDescent="0.35">
      <c r="A717" s="541"/>
      <c r="B717" s="553"/>
      <c r="C717" s="554"/>
      <c r="D717" s="317" t="s">
        <v>492</v>
      </c>
      <c r="E717" s="321"/>
      <c r="F717" s="322">
        <v>0</v>
      </c>
      <c r="G717" s="322">
        <v>0</v>
      </c>
      <c r="H717" s="316"/>
    </row>
    <row r="718" spans="1:8" ht="15" thickBot="1" x14ac:dyDescent="0.35">
      <c r="A718" s="541"/>
      <c r="B718" s="553"/>
      <c r="C718" s="554"/>
      <c r="D718" s="320" t="s">
        <v>494</v>
      </c>
      <c r="E718" s="321" t="s">
        <v>411</v>
      </c>
      <c r="F718" s="322">
        <v>60672.78</v>
      </c>
      <c r="G718" s="322">
        <v>60452.17</v>
      </c>
      <c r="H718" s="316"/>
    </row>
    <row r="719" spans="1:8" ht="28.2" thickBot="1" x14ac:dyDescent="0.35">
      <c r="A719" s="541"/>
      <c r="B719" s="553"/>
      <c r="C719" s="554"/>
      <c r="D719" s="317" t="s">
        <v>495</v>
      </c>
      <c r="E719" s="321"/>
      <c r="F719" s="322">
        <v>23447.68</v>
      </c>
      <c r="G719" s="322">
        <v>0</v>
      </c>
      <c r="H719" s="316"/>
    </row>
    <row r="720" spans="1:8" ht="43.5" customHeight="1" thickBot="1" x14ac:dyDescent="0.35">
      <c r="A720" s="541"/>
      <c r="B720" s="553"/>
      <c r="C720" s="554"/>
      <c r="D720" s="320" t="s">
        <v>497</v>
      </c>
      <c r="E720" s="321"/>
      <c r="F720" s="322">
        <v>0</v>
      </c>
      <c r="G720" s="322">
        <v>0</v>
      </c>
      <c r="H720" s="316"/>
    </row>
    <row r="721" spans="1:8" ht="42" thickBot="1" x14ac:dyDescent="0.35">
      <c r="A721" s="541"/>
      <c r="B721" s="553"/>
      <c r="C721" s="554"/>
      <c r="D721" s="320" t="s">
        <v>498</v>
      </c>
      <c r="E721" s="321"/>
      <c r="F721" s="322">
        <v>0</v>
      </c>
      <c r="G721" s="322">
        <v>0</v>
      </c>
      <c r="H721" s="316"/>
    </row>
    <row r="722" spans="1:8" ht="34.5" customHeight="1" thickBot="1" x14ac:dyDescent="0.35">
      <c r="A722" s="541"/>
      <c r="B722" s="553"/>
      <c r="C722" s="554"/>
      <c r="D722" s="320" t="s">
        <v>499</v>
      </c>
      <c r="E722" s="321"/>
      <c r="F722" s="322">
        <v>185162</v>
      </c>
      <c r="G722" s="338">
        <v>175038.27</v>
      </c>
      <c r="H722" s="316"/>
    </row>
    <row r="723" spans="1:8" ht="105.75" customHeight="1" thickBot="1" x14ac:dyDescent="0.35">
      <c r="A723" s="542"/>
      <c r="B723" s="556"/>
      <c r="C723" s="557"/>
      <c r="D723" s="320" t="s">
        <v>501</v>
      </c>
      <c r="E723" s="321"/>
      <c r="F723" s="322">
        <v>185162</v>
      </c>
      <c r="G723" s="322">
        <v>175038.27</v>
      </c>
      <c r="H723" s="316"/>
    </row>
    <row r="724" spans="1:8" ht="25.5" customHeight="1" thickBot="1" x14ac:dyDescent="0.35">
      <c r="A724" s="540" t="s">
        <v>785</v>
      </c>
      <c r="B724" s="551" t="s">
        <v>786</v>
      </c>
      <c r="C724" s="552"/>
      <c r="D724" s="320" t="s">
        <v>406</v>
      </c>
      <c r="E724" s="321"/>
      <c r="F724" s="322">
        <f>F725+F726+F727+F728+F729+F730</f>
        <v>339199.53</v>
      </c>
      <c r="G724" s="322">
        <f>G725+G726+G727+G728+G729+G730</f>
        <v>327134.34000000003</v>
      </c>
      <c r="H724" s="316"/>
    </row>
    <row r="725" spans="1:8" ht="21" customHeight="1" thickBot="1" x14ac:dyDescent="0.35">
      <c r="A725" s="541"/>
      <c r="B725" s="553"/>
      <c r="C725" s="554"/>
      <c r="D725" s="317" t="s">
        <v>492</v>
      </c>
      <c r="E725" s="321"/>
      <c r="F725" s="322">
        <v>0</v>
      </c>
      <c r="G725" s="322">
        <v>0</v>
      </c>
      <c r="H725" s="316"/>
    </row>
    <row r="726" spans="1:8" ht="19.5" customHeight="1" thickBot="1" x14ac:dyDescent="0.35">
      <c r="A726" s="541"/>
      <c r="B726" s="553"/>
      <c r="C726" s="554"/>
      <c r="D726" s="320" t="s">
        <v>494</v>
      </c>
      <c r="E726" s="321" t="s">
        <v>411</v>
      </c>
      <c r="F726" s="322">
        <v>339199.53</v>
      </c>
      <c r="G726" s="322">
        <v>327134.34000000003</v>
      </c>
      <c r="H726" s="316"/>
    </row>
    <row r="727" spans="1:8" ht="30.75" customHeight="1" thickBot="1" x14ac:dyDescent="0.35">
      <c r="A727" s="541"/>
      <c r="B727" s="553"/>
      <c r="C727" s="554"/>
      <c r="D727" s="317" t="s">
        <v>495</v>
      </c>
      <c r="E727" s="321"/>
      <c r="F727" s="322">
        <v>0</v>
      </c>
      <c r="G727" s="322">
        <v>0</v>
      </c>
      <c r="H727" s="316"/>
    </row>
    <row r="728" spans="1:8" ht="51" customHeight="1" thickBot="1" x14ac:dyDescent="0.35">
      <c r="A728" s="541"/>
      <c r="B728" s="553"/>
      <c r="C728" s="554"/>
      <c r="D728" s="320" t="s">
        <v>497</v>
      </c>
      <c r="E728" s="321"/>
      <c r="F728" s="322">
        <v>0</v>
      </c>
      <c r="G728" s="322">
        <v>0</v>
      </c>
      <c r="H728" s="316"/>
    </row>
    <row r="729" spans="1:8" ht="42.75" customHeight="1" thickBot="1" x14ac:dyDescent="0.35">
      <c r="A729" s="541"/>
      <c r="B729" s="553"/>
      <c r="C729" s="554"/>
      <c r="D729" s="320" t="s">
        <v>498</v>
      </c>
      <c r="E729" s="321"/>
      <c r="F729" s="322">
        <v>0</v>
      </c>
      <c r="G729" s="322">
        <v>0</v>
      </c>
      <c r="H729" s="316"/>
    </row>
    <row r="730" spans="1:8" ht="32.25" customHeight="1" thickBot="1" x14ac:dyDescent="0.35">
      <c r="A730" s="542"/>
      <c r="B730" s="556"/>
      <c r="C730" s="557"/>
      <c r="D730" s="320" t="s">
        <v>499</v>
      </c>
      <c r="E730" s="321"/>
      <c r="F730" s="322">
        <v>0</v>
      </c>
      <c r="G730" s="322">
        <v>0</v>
      </c>
      <c r="H730" s="316"/>
    </row>
    <row r="731" spans="1:8" ht="15.75" customHeight="1" thickBot="1" x14ac:dyDescent="0.35">
      <c r="A731" s="540">
        <v>8</v>
      </c>
      <c r="B731" s="543" t="s">
        <v>683</v>
      </c>
      <c r="C731" s="544"/>
      <c r="D731" s="320" t="s">
        <v>406</v>
      </c>
      <c r="E731" s="321">
        <v>768</v>
      </c>
      <c r="F731" s="322">
        <f>F739</f>
        <v>0</v>
      </c>
      <c r="G731" s="322">
        <f>G739</f>
        <v>0</v>
      </c>
      <c r="H731" s="316"/>
    </row>
    <row r="732" spans="1:8" ht="15" thickBot="1" x14ac:dyDescent="0.35">
      <c r="A732" s="541"/>
      <c r="B732" s="545"/>
      <c r="C732" s="546"/>
      <c r="D732" s="317" t="s">
        <v>492</v>
      </c>
      <c r="E732" s="321"/>
      <c r="F732" s="322">
        <f t="shared" ref="F732:F738" si="25">F740</f>
        <v>0</v>
      </c>
      <c r="G732" s="322">
        <v>0</v>
      </c>
      <c r="H732" s="316"/>
    </row>
    <row r="733" spans="1:8" ht="15" thickBot="1" x14ac:dyDescent="0.35">
      <c r="A733" s="541"/>
      <c r="B733" s="545"/>
      <c r="C733" s="546"/>
      <c r="D733" s="320" t="s">
        <v>494</v>
      </c>
      <c r="E733" s="321">
        <v>768</v>
      </c>
      <c r="F733" s="322">
        <f t="shared" si="25"/>
        <v>0</v>
      </c>
      <c r="G733" s="322">
        <f>G741</f>
        <v>0</v>
      </c>
      <c r="H733" s="316"/>
    </row>
    <row r="734" spans="1:8" ht="28.2" thickBot="1" x14ac:dyDescent="0.35">
      <c r="A734" s="541"/>
      <c r="B734" s="545"/>
      <c r="C734" s="546"/>
      <c r="D734" s="317" t="s">
        <v>495</v>
      </c>
      <c r="E734" s="321">
        <v>768</v>
      </c>
      <c r="F734" s="322">
        <f t="shared" si="25"/>
        <v>0</v>
      </c>
      <c r="G734" s="322">
        <v>0</v>
      </c>
      <c r="H734" s="316"/>
    </row>
    <row r="735" spans="1:8" ht="42" thickBot="1" x14ac:dyDescent="0.35">
      <c r="A735" s="541"/>
      <c r="B735" s="545"/>
      <c r="C735" s="546"/>
      <c r="D735" s="320" t="s">
        <v>497</v>
      </c>
      <c r="E735" s="321"/>
      <c r="F735" s="322">
        <f t="shared" si="25"/>
        <v>0</v>
      </c>
      <c r="G735" s="322">
        <v>0</v>
      </c>
      <c r="H735" s="316"/>
    </row>
    <row r="736" spans="1:8" ht="42" thickBot="1" x14ac:dyDescent="0.35">
      <c r="A736" s="541"/>
      <c r="B736" s="545"/>
      <c r="C736" s="546"/>
      <c r="D736" s="320" t="s">
        <v>498</v>
      </c>
      <c r="E736" s="321"/>
      <c r="F736" s="322">
        <f t="shared" si="25"/>
        <v>0</v>
      </c>
      <c r="G736" s="322">
        <v>0</v>
      </c>
      <c r="H736" s="316"/>
    </row>
    <row r="737" spans="1:8" ht="28.2" thickBot="1" x14ac:dyDescent="0.35">
      <c r="A737" s="541"/>
      <c r="B737" s="545"/>
      <c r="C737" s="546"/>
      <c r="D737" s="320" t="s">
        <v>499</v>
      </c>
      <c r="E737" s="321">
        <v>768</v>
      </c>
      <c r="F737" s="322">
        <f t="shared" si="25"/>
        <v>0</v>
      </c>
      <c r="G737" s="322">
        <v>0</v>
      </c>
      <c r="H737" s="316"/>
    </row>
    <row r="738" spans="1:8" ht="97.2" thickBot="1" x14ac:dyDescent="0.35">
      <c r="A738" s="542"/>
      <c r="B738" s="547"/>
      <c r="C738" s="548"/>
      <c r="D738" s="320" t="s">
        <v>501</v>
      </c>
      <c r="E738" s="321">
        <v>768</v>
      </c>
      <c r="F738" s="322">
        <f t="shared" si="25"/>
        <v>0</v>
      </c>
      <c r="G738" s="322">
        <v>0</v>
      </c>
      <c r="H738" s="316"/>
    </row>
    <row r="739" spans="1:8" ht="15.75" customHeight="1" thickBot="1" x14ac:dyDescent="0.35">
      <c r="A739" s="540" t="s">
        <v>325</v>
      </c>
      <c r="B739" s="543" t="s">
        <v>684</v>
      </c>
      <c r="C739" s="544"/>
      <c r="D739" s="320" t="s">
        <v>406</v>
      </c>
      <c r="E739" s="321">
        <v>768</v>
      </c>
      <c r="F739" s="322">
        <f>F740+F741+F742+F743+F744+F745+F746</f>
        <v>0</v>
      </c>
      <c r="G739" s="322">
        <f>G740+G741+G742+G743+G744+G745+G746</f>
        <v>0</v>
      </c>
      <c r="H739" s="316"/>
    </row>
    <row r="740" spans="1:8" ht="15" thickBot="1" x14ac:dyDescent="0.35">
      <c r="A740" s="541"/>
      <c r="B740" s="545"/>
      <c r="C740" s="546"/>
      <c r="D740" s="317" t="s">
        <v>492</v>
      </c>
      <c r="E740" s="321"/>
      <c r="F740" s="322">
        <v>0</v>
      </c>
      <c r="G740" s="322">
        <v>0</v>
      </c>
      <c r="H740" s="316"/>
    </row>
    <row r="741" spans="1:8" ht="15" thickBot="1" x14ac:dyDescent="0.35">
      <c r="A741" s="541"/>
      <c r="B741" s="545"/>
      <c r="C741" s="546"/>
      <c r="D741" s="320" t="s">
        <v>494</v>
      </c>
      <c r="E741" s="321">
        <v>768</v>
      </c>
      <c r="F741" s="336">
        <v>0</v>
      </c>
      <c r="G741" s="336">
        <v>0</v>
      </c>
      <c r="H741" s="316"/>
    </row>
    <row r="742" spans="1:8" ht="28.2" thickBot="1" x14ac:dyDescent="0.35">
      <c r="A742" s="541"/>
      <c r="B742" s="545"/>
      <c r="C742" s="546"/>
      <c r="D742" s="317" t="s">
        <v>495</v>
      </c>
      <c r="E742" s="321">
        <v>768</v>
      </c>
      <c r="F742" s="322">
        <v>0</v>
      </c>
      <c r="G742" s="322">
        <v>0</v>
      </c>
      <c r="H742" s="316"/>
    </row>
    <row r="743" spans="1:8" ht="42" thickBot="1" x14ac:dyDescent="0.35">
      <c r="A743" s="541"/>
      <c r="B743" s="545"/>
      <c r="C743" s="546"/>
      <c r="D743" s="320" t="s">
        <v>497</v>
      </c>
      <c r="E743" s="321"/>
      <c r="F743" s="322">
        <v>0</v>
      </c>
      <c r="G743" s="322">
        <v>0</v>
      </c>
      <c r="H743" s="316"/>
    </row>
    <row r="744" spans="1:8" ht="42" thickBot="1" x14ac:dyDescent="0.35">
      <c r="A744" s="541"/>
      <c r="B744" s="545"/>
      <c r="C744" s="546"/>
      <c r="D744" s="320" t="s">
        <v>498</v>
      </c>
      <c r="E744" s="321"/>
      <c r="F744" s="322">
        <v>0</v>
      </c>
      <c r="G744" s="322">
        <v>0</v>
      </c>
      <c r="H744" s="316"/>
    </row>
    <row r="745" spans="1:8" ht="28.2" thickBot="1" x14ac:dyDescent="0.35">
      <c r="A745" s="541"/>
      <c r="B745" s="545"/>
      <c r="C745" s="546"/>
      <c r="D745" s="320" t="s">
        <v>499</v>
      </c>
      <c r="E745" s="321">
        <v>768</v>
      </c>
      <c r="F745" s="322">
        <v>0</v>
      </c>
      <c r="G745" s="322">
        <v>0</v>
      </c>
      <c r="H745" s="316"/>
    </row>
    <row r="746" spans="1:8" ht="97.2" thickBot="1" x14ac:dyDescent="0.35">
      <c r="A746" s="542"/>
      <c r="B746" s="547"/>
      <c r="C746" s="548"/>
      <c r="D746" s="320" t="s">
        <v>501</v>
      </c>
      <c r="E746" s="321">
        <v>768</v>
      </c>
      <c r="F746" s="322">
        <v>0</v>
      </c>
      <c r="G746" s="322">
        <v>0</v>
      </c>
      <c r="H746" s="316"/>
    </row>
    <row r="747" spans="1:8" ht="30" customHeight="1" thickBot="1" x14ac:dyDescent="0.35">
      <c r="A747" s="540" t="s">
        <v>34</v>
      </c>
      <c r="B747" s="543" t="s">
        <v>725</v>
      </c>
      <c r="C747" s="544"/>
      <c r="D747" s="320" t="s">
        <v>406</v>
      </c>
      <c r="E747" s="329"/>
      <c r="F747" s="322">
        <f>F748+F749+F750+F751+F752+F753</f>
        <v>8367366.5700000003</v>
      </c>
      <c r="G747" s="322">
        <f>G748+G750+G751+G752+G753+G754</f>
        <v>3556.7</v>
      </c>
      <c r="H747" s="316"/>
    </row>
    <row r="748" spans="1:8" ht="15" thickBot="1" x14ac:dyDescent="0.35">
      <c r="A748" s="541"/>
      <c r="B748" s="545"/>
      <c r="C748" s="546"/>
      <c r="D748" s="317" t="s">
        <v>492</v>
      </c>
      <c r="E748" s="339" t="s">
        <v>445</v>
      </c>
      <c r="F748" s="322">
        <f t="shared" ref="F748:G753" si="26">F756+F812+F959</f>
        <v>3556.7</v>
      </c>
      <c r="G748" s="322">
        <f t="shared" si="26"/>
        <v>3556.7</v>
      </c>
      <c r="H748" s="316"/>
    </row>
    <row r="749" spans="1:8" ht="15" thickBot="1" x14ac:dyDescent="0.35">
      <c r="A749" s="541"/>
      <c r="B749" s="545"/>
      <c r="C749" s="546"/>
      <c r="D749" s="320" t="s">
        <v>494</v>
      </c>
      <c r="E749" s="339" t="s">
        <v>726</v>
      </c>
      <c r="F749" s="322">
        <f t="shared" si="26"/>
        <v>8363809.8700000001</v>
      </c>
      <c r="G749" s="322">
        <f t="shared" si="26"/>
        <v>8208080.6699999999</v>
      </c>
      <c r="H749" s="316"/>
    </row>
    <row r="750" spans="1:8" ht="28.2" thickBot="1" x14ac:dyDescent="0.35">
      <c r="A750" s="541"/>
      <c r="B750" s="545"/>
      <c r="C750" s="546"/>
      <c r="D750" s="317" t="s">
        <v>495</v>
      </c>
      <c r="E750" s="339"/>
      <c r="F750" s="322">
        <f t="shared" si="26"/>
        <v>0</v>
      </c>
      <c r="G750" s="322">
        <f t="shared" si="26"/>
        <v>0</v>
      </c>
      <c r="H750" s="316"/>
    </row>
    <row r="751" spans="1:8" ht="42" thickBot="1" x14ac:dyDescent="0.35">
      <c r="A751" s="541"/>
      <c r="B751" s="545"/>
      <c r="C751" s="546"/>
      <c r="D751" s="320" t="s">
        <v>497</v>
      </c>
      <c r="E751" s="339"/>
      <c r="F751" s="322">
        <f t="shared" si="26"/>
        <v>0</v>
      </c>
      <c r="G751" s="322">
        <f t="shared" si="26"/>
        <v>0</v>
      </c>
      <c r="H751" s="316"/>
    </row>
    <row r="752" spans="1:8" ht="42" thickBot="1" x14ac:dyDescent="0.35">
      <c r="A752" s="541"/>
      <c r="B752" s="545"/>
      <c r="C752" s="546"/>
      <c r="D752" s="320" t="s">
        <v>498</v>
      </c>
      <c r="E752" s="339"/>
      <c r="F752" s="322">
        <f t="shared" si="26"/>
        <v>0</v>
      </c>
      <c r="G752" s="322">
        <f t="shared" si="26"/>
        <v>0</v>
      </c>
      <c r="H752" s="316"/>
    </row>
    <row r="753" spans="1:8" ht="28.2" thickBot="1" x14ac:dyDescent="0.35">
      <c r="A753" s="541"/>
      <c r="B753" s="545"/>
      <c r="C753" s="546"/>
      <c r="D753" s="320" t="s">
        <v>499</v>
      </c>
      <c r="E753" s="339"/>
      <c r="F753" s="322">
        <f t="shared" si="26"/>
        <v>0</v>
      </c>
      <c r="G753" s="322">
        <f t="shared" si="26"/>
        <v>0</v>
      </c>
      <c r="H753" s="316"/>
    </row>
    <row r="754" spans="1:8" ht="97.2" thickBot="1" x14ac:dyDescent="0.35">
      <c r="A754" s="542"/>
      <c r="B754" s="547"/>
      <c r="C754" s="548"/>
      <c r="D754" s="320" t="s">
        <v>501</v>
      </c>
      <c r="E754" s="339"/>
      <c r="F754" s="322">
        <f>F965</f>
        <v>0</v>
      </c>
      <c r="G754" s="322">
        <f>G965</f>
        <v>0</v>
      </c>
      <c r="H754" s="316"/>
    </row>
    <row r="755" spans="1:8" ht="23.25" customHeight="1" thickBot="1" x14ac:dyDescent="0.35">
      <c r="A755" s="540" t="s">
        <v>326</v>
      </c>
      <c r="B755" s="543" t="s">
        <v>688</v>
      </c>
      <c r="C755" s="544"/>
      <c r="D755" s="320" t="s">
        <v>406</v>
      </c>
      <c r="E755" s="324">
        <v>768</v>
      </c>
      <c r="F755" s="325">
        <f>F762+F769+F776+F797+F804</f>
        <v>8015632.25</v>
      </c>
      <c r="G755" s="325">
        <f t="shared" ref="F755:G761" si="27">G762+G769+G776+G797</f>
        <v>6711645.7199999997</v>
      </c>
      <c r="H755" s="316"/>
    </row>
    <row r="756" spans="1:8" ht="24" customHeight="1" thickBot="1" x14ac:dyDescent="0.35">
      <c r="A756" s="541"/>
      <c r="B756" s="545"/>
      <c r="C756" s="546"/>
      <c r="D756" s="317" t="s">
        <v>492</v>
      </c>
      <c r="E756" s="326"/>
      <c r="F756" s="327">
        <f>K756</f>
        <v>0</v>
      </c>
      <c r="G756" s="327">
        <f t="shared" si="27"/>
        <v>0</v>
      </c>
      <c r="H756" s="316"/>
    </row>
    <row r="757" spans="1:8" ht="15.75" customHeight="1" thickBot="1" x14ac:dyDescent="0.35">
      <c r="A757" s="541"/>
      <c r="B757" s="545"/>
      <c r="C757" s="546"/>
      <c r="D757" s="320" t="s">
        <v>494</v>
      </c>
      <c r="E757" s="326">
        <v>768</v>
      </c>
      <c r="F757" s="340">
        <f>F764+F771+F778+F799+F806</f>
        <v>8015632.25</v>
      </c>
      <c r="G757" s="340">
        <f>G764+G778+G799+G806</f>
        <v>7891645.7199999997</v>
      </c>
      <c r="H757" s="316"/>
    </row>
    <row r="758" spans="1:8" ht="29.25" customHeight="1" thickBot="1" x14ac:dyDescent="0.35">
      <c r="A758" s="541"/>
      <c r="B758" s="545"/>
      <c r="C758" s="546"/>
      <c r="D758" s="317" t="s">
        <v>495</v>
      </c>
      <c r="E758" s="326"/>
      <c r="F758" s="327">
        <f t="shared" si="27"/>
        <v>0</v>
      </c>
      <c r="G758" s="327">
        <f t="shared" si="27"/>
        <v>0</v>
      </c>
      <c r="H758" s="316"/>
    </row>
    <row r="759" spans="1:8" ht="45" customHeight="1" thickBot="1" x14ac:dyDescent="0.35">
      <c r="A759" s="541"/>
      <c r="B759" s="545"/>
      <c r="C759" s="546"/>
      <c r="D759" s="320" t="s">
        <v>497</v>
      </c>
      <c r="E759" s="326"/>
      <c r="F759" s="327">
        <f t="shared" si="27"/>
        <v>0</v>
      </c>
      <c r="G759" s="327">
        <f t="shared" si="27"/>
        <v>0</v>
      </c>
      <c r="H759" s="316"/>
    </row>
    <row r="760" spans="1:8" ht="45" customHeight="1" thickBot="1" x14ac:dyDescent="0.35">
      <c r="A760" s="541"/>
      <c r="B760" s="545"/>
      <c r="C760" s="546"/>
      <c r="D760" s="320" t="s">
        <v>498</v>
      </c>
      <c r="E760" s="326"/>
      <c r="F760" s="327">
        <f t="shared" si="27"/>
        <v>0</v>
      </c>
      <c r="G760" s="327">
        <f t="shared" si="27"/>
        <v>0</v>
      </c>
      <c r="H760" s="316"/>
    </row>
    <row r="761" spans="1:8" ht="30" customHeight="1" thickBot="1" x14ac:dyDescent="0.35">
      <c r="A761" s="542"/>
      <c r="B761" s="547"/>
      <c r="C761" s="548"/>
      <c r="D761" s="320" t="s">
        <v>499</v>
      </c>
      <c r="E761" s="326"/>
      <c r="F761" s="327">
        <f t="shared" si="27"/>
        <v>0</v>
      </c>
      <c r="G761" s="327">
        <f t="shared" si="27"/>
        <v>0</v>
      </c>
      <c r="H761" s="316"/>
    </row>
    <row r="762" spans="1:8" ht="30" customHeight="1" thickBot="1" x14ac:dyDescent="0.35">
      <c r="A762" s="540" t="s">
        <v>328</v>
      </c>
      <c r="B762" s="587" t="s">
        <v>329</v>
      </c>
      <c r="C762" s="588"/>
      <c r="D762" s="320" t="s">
        <v>406</v>
      </c>
      <c r="E762" s="326">
        <v>768</v>
      </c>
      <c r="F762" s="327">
        <f>F763+F764+F765+F766+F767+F768</f>
        <v>373996.79</v>
      </c>
      <c r="G762" s="327">
        <f>G763+G764+G765+G766+G767+G768</f>
        <v>359009.21</v>
      </c>
      <c r="H762" s="316"/>
    </row>
    <row r="763" spans="1:8" ht="30" customHeight="1" thickBot="1" x14ac:dyDescent="0.35">
      <c r="A763" s="541"/>
      <c r="B763" s="589"/>
      <c r="C763" s="590"/>
      <c r="D763" s="317" t="s">
        <v>492</v>
      </c>
      <c r="E763" s="326"/>
      <c r="F763" s="327">
        <v>0</v>
      </c>
      <c r="G763" s="322">
        <v>0</v>
      </c>
      <c r="H763" s="316"/>
    </row>
    <row r="764" spans="1:8" ht="30" customHeight="1" thickBot="1" x14ac:dyDescent="0.35">
      <c r="A764" s="541"/>
      <c r="B764" s="589"/>
      <c r="C764" s="590"/>
      <c r="D764" s="320" t="s">
        <v>494</v>
      </c>
      <c r="E764" s="326">
        <v>768</v>
      </c>
      <c r="F764" s="327">
        <v>373996.79</v>
      </c>
      <c r="G764" s="322">
        <v>359009.21</v>
      </c>
      <c r="H764" s="316"/>
    </row>
    <row r="765" spans="1:8" ht="30" customHeight="1" thickBot="1" x14ac:dyDescent="0.35">
      <c r="A765" s="541"/>
      <c r="B765" s="589"/>
      <c r="C765" s="590"/>
      <c r="D765" s="317" t="s">
        <v>495</v>
      </c>
      <c r="E765" s="326"/>
      <c r="F765" s="327">
        <v>0</v>
      </c>
      <c r="G765" s="322">
        <v>0</v>
      </c>
      <c r="H765" s="316"/>
    </row>
    <row r="766" spans="1:8" ht="30" customHeight="1" thickBot="1" x14ac:dyDescent="0.35">
      <c r="A766" s="541"/>
      <c r="B766" s="589"/>
      <c r="C766" s="590"/>
      <c r="D766" s="320" t="s">
        <v>497</v>
      </c>
      <c r="E766" s="326"/>
      <c r="F766" s="327">
        <v>0</v>
      </c>
      <c r="G766" s="322">
        <v>0</v>
      </c>
      <c r="H766" s="316"/>
    </row>
    <row r="767" spans="1:8" ht="30" customHeight="1" thickBot="1" x14ac:dyDescent="0.35">
      <c r="A767" s="541"/>
      <c r="B767" s="589"/>
      <c r="C767" s="590"/>
      <c r="D767" s="320" t="s">
        <v>498</v>
      </c>
      <c r="E767" s="326"/>
      <c r="F767" s="327">
        <v>0</v>
      </c>
      <c r="G767" s="322">
        <v>0</v>
      </c>
      <c r="H767" s="316"/>
    </row>
    <row r="768" spans="1:8" ht="30" customHeight="1" thickBot="1" x14ac:dyDescent="0.35">
      <c r="A768" s="542"/>
      <c r="B768" s="591"/>
      <c r="C768" s="592"/>
      <c r="D768" s="320" t="s">
        <v>499</v>
      </c>
      <c r="E768" s="326"/>
      <c r="F768" s="327">
        <v>0</v>
      </c>
      <c r="G768" s="322">
        <v>0</v>
      </c>
      <c r="H768" s="316"/>
    </row>
    <row r="769" spans="1:11" ht="30.75" customHeight="1" thickBot="1" x14ac:dyDescent="0.35">
      <c r="A769" s="540" t="s">
        <v>331</v>
      </c>
      <c r="B769" s="587" t="s">
        <v>690</v>
      </c>
      <c r="C769" s="588"/>
      <c r="D769" s="320" t="s">
        <v>406</v>
      </c>
      <c r="E769" s="326">
        <v>768</v>
      </c>
      <c r="F769" s="327">
        <f>F770+F771+F772+F773+F774+F775</f>
        <v>0</v>
      </c>
      <c r="G769" s="327">
        <f>G770+G771+G772+G773+G774+G775</f>
        <v>0</v>
      </c>
      <c r="H769" s="316"/>
      <c r="K769" s="332"/>
    </row>
    <row r="770" spans="1:11" ht="15.75" customHeight="1" thickBot="1" x14ac:dyDescent="0.35">
      <c r="A770" s="541"/>
      <c r="B770" s="589"/>
      <c r="C770" s="590"/>
      <c r="D770" s="317" t="s">
        <v>492</v>
      </c>
      <c r="E770" s="326"/>
      <c r="F770" s="327">
        <v>0</v>
      </c>
      <c r="G770" s="322">
        <v>0</v>
      </c>
      <c r="H770" s="316"/>
      <c r="K770" s="333"/>
    </row>
    <row r="771" spans="1:11" ht="17.25" customHeight="1" thickBot="1" x14ac:dyDescent="0.35">
      <c r="A771" s="541"/>
      <c r="B771" s="589"/>
      <c r="C771" s="590"/>
      <c r="D771" s="320" t="s">
        <v>494</v>
      </c>
      <c r="E771" s="326">
        <v>768</v>
      </c>
      <c r="F771" s="327">
        <v>0</v>
      </c>
      <c r="G771" s="322">
        <v>0</v>
      </c>
      <c r="H771" s="316"/>
      <c r="K771" s="332"/>
    </row>
    <row r="772" spans="1:11" ht="30" customHeight="1" thickBot="1" x14ac:dyDescent="0.35">
      <c r="A772" s="541"/>
      <c r="B772" s="589"/>
      <c r="C772" s="590"/>
      <c r="D772" s="317" t="s">
        <v>495</v>
      </c>
      <c r="E772" s="326"/>
      <c r="F772" s="327">
        <v>0</v>
      </c>
      <c r="G772" s="322">
        <v>0</v>
      </c>
      <c r="H772" s="316"/>
      <c r="K772" s="333"/>
    </row>
    <row r="773" spans="1:11" ht="30" customHeight="1" thickBot="1" x14ac:dyDescent="0.35">
      <c r="A773" s="541"/>
      <c r="B773" s="589"/>
      <c r="C773" s="590"/>
      <c r="D773" s="320" t="s">
        <v>497</v>
      </c>
      <c r="E773" s="326"/>
      <c r="F773" s="327">
        <v>0</v>
      </c>
      <c r="G773" s="322">
        <v>0</v>
      </c>
      <c r="H773" s="316"/>
      <c r="K773" s="332"/>
    </row>
    <row r="774" spans="1:11" ht="30" customHeight="1" thickBot="1" x14ac:dyDescent="0.35">
      <c r="A774" s="541"/>
      <c r="B774" s="589"/>
      <c r="C774" s="590"/>
      <c r="D774" s="320" t="s">
        <v>498</v>
      </c>
      <c r="E774" s="326"/>
      <c r="F774" s="327">
        <v>0</v>
      </c>
      <c r="G774" s="322">
        <v>0</v>
      </c>
      <c r="H774" s="316"/>
      <c r="K774" s="332"/>
    </row>
    <row r="775" spans="1:11" ht="97.5" customHeight="1" thickBot="1" x14ac:dyDescent="0.35">
      <c r="A775" s="542"/>
      <c r="B775" s="591"/>
      <c r="C775" s="592"/>
      <c r="D775" s="320" t="s">
        <v>499</v>
      </c>
      <c r="E775" s="326"/>
      <c r="F775" s="327">
        <v>0</v>
      </c>
      <c r="G775" s="322">
        <v>0</v>
      </c>
      <c r="H775" s="316"/>
      <c r="K775" s="332"/>
    </row>
    <row r="776" spans="1:11" ht="20.25" customHeight="1" thickBot="1" x14ac:dyDescent="0.35">
      <c r="A776" s="540" t="s">
        <v>334</v>
      </c>
      <c r="B776" s="587" t="s">
        <v>461</v>
      </c>
      <c r="C776" s="588"/>
      <c r="D776" s="320" t="s">
        <v>406</v>
      </c>
      <c r="E776" s="326">
        <v>768</v>
      </c>
      <c r="F776" s="327">
        <f t="shared" ref="F776:G782" si="28">F783+F790</f>
        <v>1301635.46</v>
      </c>
      <c r="G776" s="327">
        <f>G777+G778+G779+G780+G781+G782</f>
        <v>1301635.46</v>
      </c>
      <c r="H776" s="316"/>
      <c r="K776" s="332"/>
    </row>
    <row r="777" spans="1:11" ht="20.25" customHeight="1" thickBot="1" x14ac:dyDescent="0.35">
      <c r="A777" s="541"/>
      <c r="B777" s="589"/>
      <c r="C777" s="590"/>
      <c r="D777" s="317" t="s">
        <v>492</v>
      </c>
      <c r="E777" s="326"/>
      <c r="F777" s="327">
        <f t="shared" si="28"/>
        <v>0</v>
      </c>
      <c r="G777" s="327">
        <f t="shared" si="28"/>
        <v>0</v>
      </c>
      <c r="H777" s="316"/>
      <c r="J777" s="332"/>
      <c r="K777" s="332"/>
    </row>
    <row r="778" spans="1:11" ht="21.75" customHeight="1" thickBot="1" x14ac:dyDescent="0.35">
      <c r="A778" s="541"/>
      <c r="B778" s="589"/>
      <c r="C778" s="590"/>
      <c r="D778" s="320" t="s">
        <v>494</v>
      </c>
      <c r="E778" s="326">
        <v>768</v>
      </c>
      <c r="F778" s="327">
        <f t="shared" si="28"/>
        <v>1301635.46</v>
      </c>
      <c r="G778" s="327">
        <f t="shared" si="28"/>
        <v>1301635.46</v>
      </c>
      <c r="H778" s="316"/>
      <c r="J778" s="333"/>
      <c r="K778" s="332"/>
    </row>
    <row r="779" spans="1:11" ht="33" customHeight="1" thickBot="1" x14ac:dyDescent="0.35">
      <c r="A779" s="541"/>
      <c r="B779" s="589"/>
      <c r="C779" s="590"/>
      <c r="D779" s="317" t="s">
        <v>495</v>
      </c>
      <c r="E779" s="326"/>
      <c r="F779" s="327">
        <f t="shared" si="28"/>
        <v>0</v>
      </c>
      <c r="G779" s="327">
        <f t="shared" si="28"/>
        <v>0</v>
      </c>
      <c r="H779" s="316"/>
      <c r="J779" s="332"/>
      <c r="K779" s="332"/>
    </row>
    <row r="780" spans="1:11" ht="46.5" customHeight="1" thickBot="1" x14ac:dyDescent="0.35">
      <c r="A780" s="541"/>
      <c r="B780" s="589"/>
      <c r="C780" s="590"/>
      <c r="D780" s="320" t="s">
        <v>497</v>
      </c>
      <c r="E780" s="326"/>
      <c r="F780" s="327">
        <f t="shared" si="28"/>
        <v>0</v>
      </c>
      <c r="G780" s="327">
        <f t="shared" si="28"/>
        <v>0</v>
      </c>
      <c r="H780" s="316"/>
      <c r="J780" s="333"/>
      <c r="K780" s="332"/>
    </row>
    <row r="781" spans="1:11" ht="30" customHeight="1" thickBot="1" x14ac:dyDescent="0.35">
      <c r="A781" s="541"/>
      <c r="B781" s="589"/>
      <c r="C781" s="590"/>
      <c r="D781" s="320" t="s">
        <v>498</v>
      </c>
      <c r="E781" s="326"/>
      <c r="F781" s="327">
        <f t="shared" si="28"/>
        <v>0</v>
      </c>
      <c r="G781" s="327">
        <f t="shared" si="28"/>
        <v>0</v>
      </c>
      <c r="H781" s="316"/>
      <c r="J781" s="333"/>
      <c r="K781" s="332"/>
    </row>
    <row r="782" spans="1:11" ht="39.75" customHeight="1" thickBot="1" x14ac:dyDescent="0.35">
      <c r="A782" s="542"/>
      <c r="B782" s="591"/>
      <c r="C782" s="592"/>
      <c r="D782" s="320" t="s">
        <v>499</v>
      </c>
      <c r="E782" s="326"/>
      <c r="F782" s="327">
        <f t="shared" si="28"/>
        <v>0</v>
      </c>
      <c r="G782" s="327">
        <f t="shared" si="28"/>
        <v>0</v>
      </c>
      <c r="H782" s="316"/>
      <c r="J782" s="332"/>
      <c r="K782" s="332"/>
    </row>
    <row r="783" spans="1:11" ht="18" customHeight="1" thickBot="1" x14ac:dyDescent="0.35">
      <c r="A783" s="540" t="s">
        <v>336</v>
      </c>
      <c r="B783" s="587" t="s">
        <v>337</v>
      </c>
      <c r="C783" s="588"/>
      <c r="D783" s="320" t="s">
        <v>406</v>
      </c>
      <c r="E783" s="326">
        <v>768</v>
      </c>
      <c r="F783" s="327">
        <f>F784+F785+F786+F787+F788+F789</f>
        <v>1301635.46</v>
      </c>
      <c r="G783" s="327">
        <f>G784+G785+G786+G787+G788+G789</f>
        <v>1301635.46</v>
      </c>
      <c r="H783" s="316"/>
      <c r="J783" s="332"/>
      <c r="K783" s="332"/>
    </row>
    <row r="784" spans="1:11" ht="16.5" customHeight="1" thickBot="1" x14ac:dyDescent="0.35">
      <c r="A784" s="541"/>
      <c r="B784" s="589"/>
      <c r="C784" s="590"/>
      <c r="D784" s="317" t="s">
        <v>492</v>
      </c>
      <c r="E784" s="326"/>
      <c r="F784" s="327">
        <v>0</v>
      </c>
      <c r="G784" s="322">
        <v>0</v>
      </c>
      <c r="H784" s="316"/>
      <c r="J784" s="332"/>
      <c r="K784" s="332"/>
    </row>
    <row r="785" spans="1:11" ht="18" customHeight="1" thickBot="1" x14ac:dyDescent="0.35">
      <c r="A785" s="541"/>
      <c r="B785" s="589"/>
      <c r="C785" s="590"/>
      <c r="D785" s="320" t="s">
        <v>494</v>
      </c>
      <c r="E785" s="326">
        <v>768</v>
      </c>
      <c r="F785" s="327">
        <v>1301635.46</v>
      </c>
      <c r="G785" s="322">
        <v>1301635.46</v>
      </c>
      <c r="H785" s="316"/>
      <c r="J785" s="332"/>
      <c r="K785" s="332"/>
    </row>
    <row r="786" spans="1:11" ht="30" customHeight="1" thickBot="1" x14ac:dyDescent="0.35">
      <c r="A786" s="541"/>
      <c r="B786" s="589"/>
      <c r="C786" s="590"/>
      <c r="D786" s="317" t="s">
        <v>495</v>
      </c>
      <c r="E786" s="326"/>
      <c r="F786" s="327">
        <v>0</v>
      </c>
      <c r="G786" s="322">
        <v>0</v>
      </c>
      <c r="H786" s="316"/>
      <c r="J786" s="332"/>
      <c r="K786" s="332"/>
    </row>
    <row r="787" spans="1:11" ht="46.5" customHeight="1" thickBot="1" x14ac:dyDescent="0.35">
      <c r="A787" s="541"/>
      <c r="B787" s="589"/>
      <c r="C787" s="590"/>
      <c r="D787" s="320" t="s">
        <v>497</v>
      </c>
      <c r="E787" s="326"/>
      <c r="F787" s="327">
        <v>0</v>
      </c>
      <c r="G787" s="322">
        <v>0</v>
      </c>
      <c r="H787" s="316"/>
      <c r="J787" s="332"/>
      <c r="K787" s="332"/>
    </row>
    <row r="788" spans="1:11" ht="42.75" customHeight="1" thickBot="1" x14ac:dyDescent="0.35">
      <c r="A788" s="541"/>
      <c r="B788" s="589"/>
      <c r="C788" s="590"/>
      <c r="D788" s="320" t="s">
        <v>498</v>
      </c>
      <c r="E788" s="326"/>
      <c r="F788" s="327">
        <v>0</v>
      </c>
      <c r="G788" s="322">
        <v>0</v>
      </c>
      <c r="H788" s="316"/>
      <c r="J788" s="332"/>
      <c r="K788" s="332"/>
    </row>
    <row r="789" spans="1:11" ht="39.75" customHeight="1" thickBot="1" x14ac:dyDescent="0.35">
      <c r="A789" s="542"/>
      <c r="B789" s="591"/>
      <c r="C789" s="592"/>
      <c r="D789" s="320" t="s">
        <v>499</v>
      </c>
      <c r="E789" s="326"/>
      <c r="F789" s="327">
        <v>0</v>
      </c>
      <c r="G789" s="322">
        <v>0</v>
      </c>
      <c r="H789" s="316"/>
      <c r="J789" s="332"/>
      <c r="K789" s="332"/>
    </row>
    <row r="790" spans="1:11" ht="17.25" customHeight="1" thickBot="1" x14ac:dyDescent="0.35">
      <c r="A790" s="540" t="s">
        <v>338</v>
      </c>
      <c r="B790" s="587" t="s">
        <v>266</v>
      </c>
      <c r="C790" s="588"/>
      <c r="D790" s="320" t="s">
        <v>406</v>
      </c>
      <c r="E790" s="326">
        <v>768</v>
      </c>
      <c r="F790" s="327">
        <f>F791+F792+F793+F794+F795+F796</f>
        <v>0</v>
      </c>
      <c r="G790" s="327">
        <f>G791+G792+G793+G794+G795+G796</f>
        <v>0</v>
      </c>
      <c r="H790" s="316"/>
      <c r="J790" s="332"/>
      <c r="K790" s="332"/>
    </row>
    <row r="791" spans="1:11" ht="18" customHeight="1" thickBot="1" x14ac:dyDescent="0.35">
      <c r="A791" s="541"/>
      <c r="B791" s="589"/>
      <c r="C791" s="590"/>
      <c r="D791" s="317" t="s">
        <v>492</v>
      </c>
      <c r="E791" s="326"/>
      <c r="F791" s="327">
        <v>0</v>
      </c>
      <c r="G791" s="322">
        <v>0</v>
      </c>
      <c r="H791" s="316"/>
      <c r="J791" s="332"/>
      <c r="K791" s="332"/>
    </row>
    <row r="792" spans="1:11" ht="21.75" customHeight="1" thickBot="1" x14ac:dyDescent="0.35">
      <c r="A792" s="541"/>
      <c r="B792" s="589"/>
      <c r="C792" s="590"/>
      <c r="D792" s="320" t="s">
        <v>494</v>
      </c>
      <c r="E792" s="326">
        <v>768</v>
      </c>
      <c r="F792" s="327">
        <v>0</v>
      </c>
      <c r="G792" s="322">
        <v>0</v>
      </c>
      <c r="H792" s="316"/>
      <c r="J792" s="332"/>
      <c r="K792" s="332"/>
    </row>
    <row r="793" spans="1:11" ht="39.75" customHeight="1" thickBot="1" x14ac:dyDescent="0.35">
      <c r="A793" s="541"/>
      <c r="B793" s="589"/>
      <c r="C793" s="590"/>
      <c r="D793" s="317" t="s">
        <v>495</v>
      </c>
      <c r="E793" s="326"/>
      <c r="F793" s="327">
        <v>0</v>
      </c>
      <c r="G793" s="322">
        <v>0</v>
      </c>
      <c r="H793" s="316"/>
      <c r="J793" s="332"/>
      <c r="K793" s="332"/>
    </row>
    <row r="794" spans="1:11" ht="46.5" customHeight="1" thickBot="1" x14ac:dyDescent="0.35">
      <c r="A794" s="541"/>
      <c r="B794" s="589"/>
      <c r="C794" s="590"/>
      <c r="D794" s="320" t="s">
        <v>497</v>
      </c>
      <c r="E794" s="326"/>
      <c r="F794" s="327">
        <v>0</v>
      </c>
      <c r="G794" s="322">
        <v>0</v>
      </c>
      <c r="H794" s="316"/>
      <c r="J794" s="332"/>
      <c r="K794" s="332"/>
    </row>
    <row r="795" spans="1:11" ht="42.75" customHeight="1" thickBot="1" x14ac:dyDescent="0.35">
      <c r="A795" s="541"/>
      <c r="B795" s="589"/>
      <c r="C795" s="590"/>
      <c r="D795" s="320" t="s">
        <v>498</v>
      </c>
      <c r="E795" s="326"/>
      <c r="F795" s="327">
        <v>0</v>
      </c>
      <c r="G795" s="322">
        <v>0</v>
      </c>
      <c r="H795" s="316"/>
      <c r="J795" s="332"/>
      <c r="K795" s="332"/>
    </row>
    <row r="796" spans="1:11" ht="39.75" customHeight="1" thickBot="1" x14ac:dyDescent="0.35">
      <c r="A796" s="542"/>
      <c r="B796" s="591"/>
      <c r="C796" s="592"/>
      <c r="D796" s="320" t="s">
        <v>499</v>
      </c>
      <c r="E796" s="326"/>
      <c r="F796" s="327">
        <v>0</v>
      </c>
      <c r="G796" s="322">
        <v>0</v>
      </c>
      <c r="H796" s="316"/>
      <c r="J796" s="332"/>
      <c r="K796" s="332"/>
    </row>
    <row r="797" spans="1:11" ht="22.5" customHeight="1" thickBot="1" x14ac:dyDescent="0.35">
      <c r="A797" s="540" t="s">
        <v>339</v>
      </c>
      <c r="B797" s="587" t="s">
        <v>692</v>
      </c>
      <c r="C797" s="588"/>
      <c r="D797" s="320" t="s">
        <v>406</v>
      </c>
      <c r="E797" s="326">
        <v>768</v>
      </c>
      <c r="F797" s="327">
        <f>F798+F799+F800+F801+F802+F803</f>
        <v>5060000</v>
      </c>
      <c r="G797" s="327">
        <f>G798+G799+G800+G801+G802+G803</f>
        <v>5051001.05</v>
      </c>
      <c r="H797" s="316"/>
      <c r="J797" s="332"/>
      <c r="K797" s="332"/>
    </row>
    <row r="798" spans="1:11" ht="21.75" customHeight="1" thickBot="1" x14ac:dyDescent="0.35">
      <c r="A798" s="541"/>
      <c r="B798" s="589"/>
      <c r="C798" s="590"/>
      <c r="D798" s="317" t="s">
        <v>492</v>
      </c>
      <c r="E798" s="326"/>
      <c r="F798" s="327">
        <v>0</v>
      </c>
      <c r="G798" s="322">
        <v>0</v>
      </c>
      <c r="H798" s="316"/>
      <c r="J798" s="332"/>
      <c r="K798" s="332"/>
    </row>
    <row r="799" spans="1:11" ht="20.25" customHeight="1" thickBot="1" x14ac:dyDescent="0.35">
      <c r="A799" s="541"/>
      <c r="B799" s="589"/>
      <c r="C799" s="590"/>
      <c r="D799" s="320" t="s">
        <v>494</v>
      </c>
      <c r="E799" s="326">
        <v>768</v>
      </c>
      <c r="F799" s="327">
        <v>5060000</v>
      </c>
      <c r="G799" s="322">
        <v>5051001.05</v>
      </c>
      <c r="H799" s="316"/>
      <c r="J799" s="332"/>
      <c r="K799" s="332"/>
    </row>
    <row r="800" spans="1:11" ht="27.75" customHeight="1" thickBot="1" x14ac:dyDescent="0.35">
      <c r="A800" s="541"/>
      <c r="B800" s="589"/>
      <c r="C800" s="590"/>
      <c r="D800" s="317" t="s">
        <v>495</v>
      </c>
      <c r="E800" s="326"/>
      <c r="F800" s="327">
        <v>0</v>
      </c>
      <c r="G800" s="322">
        <v>0</v>
      </c>
      <c r="H800" s="316"/>
      <c r="J800" s="332"/>
      <c r="K800" s="332"/>
    </row>
    <row r="801" spans="1:11" ht="44.25" customHeight="1" thickBot="1" x14ac:dyDescent="0.35">
      <c r="A801" s="541"/>
      <c r="B801" s="589"/>
      <c r="C801" s="590"/>
      <c r="D801" s="320" t="s">
        <v>497</v>
      </c>
      <c r="E801" s="326"/>
      <c r="F801" s="327">
        <v>0</v>
      </c>
      <c r="G801" s="322">
        <v>0</v>
      </c>
      <c r="H801" s="316"/>
      <c r="J801" s="332"/>
      <c r="K801" s="332"/>
    </row>
    <row r="802" spans="1:11" ht="43.5" customHeight="1" thickBot="1" x14ac:dyDescent="0.35">
      <c r="A802" s="541"/>
      <c r="B802" s="589"/>
      <c r="C802" s="590"/>
      <c r="D802" s="320" t="s">
        <v>498</v>
      </c>
      <c r="E802" s="326"/>
      <c r="F802" s="327">
        <v>0</v>
      </c>
      <c r="G802" s="322">
        <v>0</v>
      </c>
      <c r="H802" s="316"/>
      <c r="J802" s="332"/>
      <c r="K802" s="332"/>
    </row>
    <row r="803" spans="1:11" ht="31.5" customHeight="1" thickBot="1" x14ac:dyDescent="0.35">
      <c r="A803" s="542"/>
      <c r="B803" s="591"/>
      <c r="C803" s="592"/>
      <c r="D803" s="320" t="s">
        <v>499</v>
      </c>
      <c r="E803" s="326"/>
      <c r="F803" s="327">
        <v>0</v>
      </c>
      <c r="G803" s="322">
        <v>0</v>
      </c>
      <c r="H803" s="316"/>
      <c r="J803" s="332"/>
      <c r="K803" s="332"/>
    </row>
    <row r="804" spans="1:11" ht="31.5" customHeight="1" thickBot="1" x14ac:dyDescent="0.35">
      <c r="A804" s="540" t="s">
        <v>694</v>
      </c>
      <c r="B804" s="587" t="s">
        <v>591</v>
      </c>
      <c r="C804" s="588"/>
      <c r="D804" s="320" t="s">
        <v>406</v>
      </c>
      <c r="E804" s="326"/>
      <c r="F804" s="327">
        <f>F805+F806+F807+F808+F809+F810</f>
        <v>1280000</v>
      </c>
      <c r="G804" s="327">
        <f>G805+G806+G807+G808+G809+G810</f>
        <v>1180000</v>
      </c>
      <c r="H804" s="316"/>
      <c r="J804" s="332"/>
      <c r="K804" s="332"/>
    </row>
    <row r="805" spans="1:11" ht="31.5" customHeight="1" thickBot="1" x14ac:dyDescent="0.35">
      <c r="A805" s="541"/>
      <c r="B805" s="589"/>
      <c r="C805" s="590"/>
      <c r="D805" s="317" t="s">
        <v>492</v>
      </c>
      <c r="E805" s="326"/>
      <c r="F805" s="327">
        <v>0</v>
      </c>
      <c r="G805" s="322">
        <v>0</v>
      </c>
      <c r="H805" s="316"/>
      <c r="J805" s="332"/>
      <c r="K805" s="332"/>
    </row>
    <row r="806" spans="1:11" ht="31.5" customHeight="1" thickBot="1" x14ac:dyDescent="0.35">
      <c r="A806" s="541"/>
      <c r="B806" s="589"/>
      <c r="C806" s="590"/>
      <c r="D806" s="320" t="s">
        <v>494</v>
      </c>
      <c r="E806" s="326" t="s">
        <v>445</v>
      </c>
      <c r="F806" s="327">
        <v>1280000</v>
      </c>
      <c r="G806" s="322">
        <v>1180000</v>
      </c>
      <c r="H806" s="316"/>
      <c r="J806" s="332"/>
      <c r="K806" s="332"/>
    </row>
    <row r="807" spans="1:11" ht="31.5" customHeight="1" thickBot="1" x14ac:dyDescent="0.35">
      <c r="A807" s="541"/>
      <c r="B807" s="589"/>
      <c r="C807" s="590"/>
      <c r="D807" s="317" t="s">
        <v>495</v>
      </c>
      <c r="E807" s="326"/>
      <c r="F807" s="327">
        <v>0</v>
      </c>
      <c r="G807" s="322">
        <v>0</v>
      </c>
      <c r="H807" s="316"/>
      <c r="J807" s="332"/>
      <c r="K807" s="332"/>
    </row>
    <row r="808" spans="1:11" ht="45.75" customHeight="1" thickBot="1" x14ac:dyDescent="0.35">
      <c r="A808" s="541"/>
      <c r="B808" s="589"/>
      <c r="C808" s="590"/>
      <c r="D808" s="320" t="s">
        <v>497</v>
      </c>
      <c r="E808" s="326"/>
      <c r="F808" s="327">
        <v>0</v>
      </c>
      <c r="G808" s="322">
        <v>0</v>
      </c>
      <c r="H808" s="316"/>
      <c r="J808" s="332"/>
      <c r="K808" s="332"/>
    </row>
    <row r="809" spans="1:11" ht="42.75" customHeight="1" thickBot="1" x14ac:dyDescent="0.35">
      <c r="A809" s="541"/>
      <c r="B809" s="589"/>
      <c r="C809" s="590"/>
      <c r="D809" s="320" t="s">
        <v>498</v>
      </c>
      <c r="E809" s="326"/>
      <c r="F809" s="327">
        <v>0</v>
      </c>
      <c r="G809" s="322">
        <v>0</v>
      </c>
      <c r="H809" s="316"/>
      <c r="J809" s="332"/>
      <c r="K809" s="332"/>
    </row>
    <row r="810" spans="1:11" ht="45.75" customHeight="1" thickBot="1" x14ac:dyDescent="0.35">
      <c r="A810" s="542"/>
      <c r="B810" s="591"/>
      <c r="C810" s="592"/>
      <c r="D810" s="320" t="s">
        <v>499</v>
      </c>
      <c r="E810" s="326"/>
      <c r="F810" s="327">
        <v>0</v>
      </c>
      <c r="G810" s="322">
        <v>0</v>
      </c>
      <c r="H810" s="316"/>
      <c r="J810" s="332"/>
      <c r="K810" s="332"/>
    </row>
    <row r="811" spans="1:11" ht="27.75" customHeight="1" thickBot="1" x14ac:dyDescent="0.35">
      <c r="A811" s="540" t="s">
        <v>341</v>
      </c>
      <c r="B811" s="543" t="s">
        <v>696</v>
      </c>
      <c r="C811" s="544"/>
      <c r="D811" s="320" t="s">
        <v>406</v>
      </c>
      <c r="E811" s="326" t="s">
        <v>516</v>
      </c>
      <c r="F811" s="341">
        <f>F818+F825+F832+F839+F846+F853+F860+F867+F874+F881+F888+F895+F902+F909+F916+F937+F944+F951</f>
        <v>207383.79000000004</v>
      </c>
      <c r="G811" s="341">
        <f>G818+G825+G832+G839+G846+G853+G860+G867+G874+G881+G888+G895+G902+G909+G916+G937+G944+G951</f>
        <v>202595.64</v>
      </c>
      <c r="H811" s="316"/>
      <c r="J811" s="332"/>
      <c r="K811" s="332"/>
    </row>
    <row r="812" spans="1:11" ht="25.5" customHeight="1" thickBot="1" x14ac:dyDescent="0.35">
      <c r="A812" s="541"/>
      <c r="B812" s="545"/>
      <c r="C812" s="546"/>
      <c r="D812" s="317" t="s">
        <v>492</v>
      </c>
      <c r="E812" s="326">
        <v>768</v>
      </c>
      <c r="F812" s="341">
        <f>F819+F826+F833+F840+F847+F854+F861+F868+F875+F882+F889+F896+F903+F910+F917+F938+F945+F952</f>
        <v>3556.7</v>
      </c>
      <c r="G812" s="341">
        <f>G819+G826+G833+G840+G847+G854+G861+G868+G875+G882+G889+G896+G903+G910+G917+G938+G945</f>
        <v>3556.7</v>
      </c>
      <c r="H812" s="316"/>
      <c r="J812" s="332"/>
    </row>
    <row r="813" spans="1:11" ht="15.75" customHeight="1" thickBot="1" x14ac:dyDescent="0.35">
      <c r="A813" s="541"/>
      <c r="B813" s="545"/>
      <c r="C813" s="546"/>
      <c r="D813" s="320" t="s">
        <v>494</v>
      </c>
      <c r="E813" s="326" t="s">
        <v>517</v>
      </c>
      <c r="F813" s="341">
        <f>F820+F827+F834+F841+F848+F855+F862+F869+F876+F883+F890+F897+F904+F911+F918+F939+F946+F953+F925</f>
        <v>203827.09000000003</v>
      </c>
      <c r="G813" s="341">
        <f>G820+G827+G834+G841+G848+G855+G862+G869+G876+G883+G890+G897+G904+G911+G918+G939+G946+G953</f>
        <v>199038.94</v>
      </c>
      <c r="H813" s="316"/>
    </row>
    <row r="814" spans="1:11" ht="29.25" customHeight="1" thickBot="1" x14ac:dyDescent="0.35">
      <c r="A814" s="541"/>
      <c r="B814" s="545"/>
      <c r="C814" s="546"/>
      <c r="D814" s="317" t="s">
        <v>495</v>
      </c>
      <c r="E814" s="326"/>
      <c r="F814" s="341">
        <f>F821+F828+F835+F842+F849+F856+F863+F870+F877+F884+F891+F898+F905+F912+F919+F940+F954</f>
        <v>0</v>
      </c>
      <c r="G814" s="341">
        <f>G821+G828+G835+G842+G849+G856+G863+G870+G877+G884+G891+G898+G905+G912+G919+G940</f>
        <v>0</v>
      </c>
      <c r="H814" s="316"/>
    </row>
    <row r="815" spans="1:11" ht="45" customHeight="1" thickBot="1" x14ac:dyDescent="0.35">
      <c r="A815" s="541"/>
      <c r="B815" s="545"/>
      <c r="C815" s="546"/>
      <c r="D815" s="320" t="s">
        <v>497</v>
      </c>
      <c r="E815" s="326"/>
      <c r="F815" s="341">
        <f>F822+F829+F836+F843+F850+F857+F864+F871+F878+F885+F892+F899+F906+F913+F920+F941+F955</f>
        <v>0</v>
      </c>
      <c r="G815" s="341">
        <f>G822+G829+G836+G843+G850+G857+G864+G871+G878+G885+G892+G899+G906+G913+G920+G941</f>
        <v>0</v>
      </c>
      <c r="H815" s="316"/>
    </row>
    <row r="816" spans="1:11" ht="45" customHeight="1" thickBot="1" x14ac:dyDescent="0.35">
      <c r="A816" s="541"/>
      <c r="B816" s="545"/>
      <c r="C816" s="546"/>
      <c r="D816" s="320" t="s">
        <v>498</v>
      </c>
      <c r="E816" s="326"/>
      <c r="F816" s="341">
        <f>F823+F830+F837+F844+F851+F858+F865+F872+F879+F886+F893+F900+F907+F914+F921+F942+F956</f>
        <v>0</v>
      </c>
      <c r="G816" s="341">
        <f>G823+G830+G837+G844+G851+G858+G865+G872+G879+G886+G893+G900+G907+G914+G921+G942</f>
        <v>0</v>
      </c>
      <c r="H816" s="316"/>
    </row>
    <row r="817" spans="1:8" ht="30" customHeight="1" thickBot="1" x14ac:dyDescent="0.35">
      <c r="A817" s="542"/>
      <c r="B817" s="547"/>
      <c r="C817" s="548"/>
      <c r="D817" s="320" t="s">
        <v>499</v>
      </c>
      <c r="E817" s="326"/>
      <c r="F817" s="341">
        <f>F824+F831+F838+F845+F852+F859+F866+F873+F880+F887+F894+F901+F908+F915+F922+F943+F957</f>
        <v>0</v>
      </c>
      <c r="G817" s="341">
        <f>G824+G831+G838+G845+G852+G859+G866+G873+G880+G887+G894+G901+G908+G915+G922+G943</f>
        <v>0</v>
      </c>
      <c r="H817" s="316"/>
    </row>
    <row r="818" spans="1:8" ht="30.75" customHeight="1" thickBot="1" x14ac:dyDescent="0.35">
      <c r="A818" s="540" t="s">
        <v>345</v>
      </c>
      <c r="B818" s="543" t="s">
        <v>518</v>
      </c>
      <c r="C818" s="544"/>
      <c r="D818" s="320" t="s">
        <v>406</v>
      </c>
      <c r="E818" s="326">
        <v>775</v>
      </c>
      <c r="F818" s="341">
        <f>F819+F820+F821+F822+F823+F824</f>
        <v>43484.25</v>
      </c>
      <c r="G818" s="341">
        <f>G819+G820+G821+G822+G823+G824</f>
        <v>41046.300000000003</v>
      </c>
      <c r="H818" s="316"/>
    </row>
    <row r="819" spans="1:8" ht="18.75" customHeight="1" thickBot="1" x14ac:dyDescent="0.35">
      <c r="A819" s="541"/>
      <c r="B819" s="545"/>
      <c r="C819" s="546"/>
      <c r="D819" s="317" t="s">
        <v>492</v>
      </c>
      <c r="E819" s="326"/>
      <c r="F819" s="327">
        <v>0</v>
      </c>
      <c r="G819" s="322">
        <v>0</v>
      </c>
      <c r="H819" s="316"/>
    </row>
    <row r="820" spans="1:8" ht="21" customHeight="1" thickBot="1" x14ac:dyDescent="0.35">
      <c r="A820" s="541"/>
      <c r="B820" s="545"/>
      <c r="C820" s="546"/>
      <c r="D820" s="320" t="s">
        <v>494</v>
      </c>
      <c r="E820" s="326">
        <v>775</v>
      </c>
      <c r="F820" s="341">
        <v>43484.25</v>
      </c>
      <c r="G820" s="331">
        <v>41046.300000000003</v>
      </c>
      <c r="H820" s="316"/>
    </row>
    <row r="821" spans="1:8" ht="29.25" customHeight="1" thickBot="1" x14ac:dyDescent="0.35">
      <c r="A821" s="541"/>
      <c r="B821" s="545"/>
      <c r="C821" s="546"/>
      <c r="D821" s="317" t="s">
        <v>495</v>
      </c>
      <c r="E821" s="326"/>
      <c r="F821" s="327">
        <v>0</v>
      </c>
      <c r="G821" s="322">
        <v>0</v>
      </c>
      <c r="H821" s="316"/>
    </row>
    <row r="822" spans="1:8" ht="43.5" customHeight="1" thickBot="1" x14ac:dyDescent="0.35">
      <c r="A822" s="541"/>
      <c r="B822" s="545"/>
      <c r="C822" s="546"/>
      <c r="D822" s="320" t="s">
        <v>497</v>
      </c>
      <c r="E822" s="326"/>
      <c r="F822" s="327">
        <v>0</v>
      </c>
      <c r="G822" s="322">
        <v>0</v>
      </c>
      <c r="H822" s="316"/>
    </row>
    <row r="823" spans="1:8" ht="49.5" customHeight="1" thickBot="1" x14ac:dyDescent="0.35">
      <c r="A823" s="541"/>
      <c r="B823" s="545"/>
      <c r="C823" s="546"/>
      <c r="D823" s="320" t="s">
        <v>498</v>
      </c>
      <c r="E823" s="326"/>
      <c r="F823" s="327">
        <v>0</v>
      </c>
      <c r="G823" s="322">
        <v>0</v>
      </c>
      <c r="H823" s="316"/>
    </row>
    <row r="824" spans="1:8" ht="46.5" customHeight="1" thickBot="1" x14ac:dyDescent="0.35">
      <c r="A824" s="542"/>
      <c r="B824" s="547"/>
      <c r="C824" s="548"/>
      <c r="D824" s="320" t="s">
        <v>499</v>
      </c>
      <c r="E824" s="326"/>
      <c r="F824" s="327">
        <v>0</v>
      </c>
      <c r="G824" s="322">
        <v>0</v>
      </c>
      <c r="H824" s="316"/>
    </row>
    <row r="825" spans="1:8" ht="30.75" customHeight="1" thickBot="1" x14ac:dyDescent="0.35">
      <c r="A825" s="540" t="s">
        <v>348</v>
      </c>
      <c r="B825" s="543" t="s">
        <v>349</v>
      </c>
      <c r="C825" s="544"/>
      <c r="D825" s="320" t="s">
        <v>406</v>
      </c>
      <c r="E825" s="326">
        <v>768</v>
      </c>
      <c r="F825" s="327">
        <f>F826+F827+F828+F829+F830+F831</f>
        <v>25686.83</v>
      </c>
      <c r="G825" s="327">
        <f>G826+G827+G828+G829+G830+G831</f>
        <v>26268.65</v>
      </c>
      <c r="H825" s="316"/>
    </row>
    <row r="826" spans="1:8" ht="27" customHeight="1" thickBot="1" x14ac:dyDescent="0.35">
      <c r="A826" s="541"/>
      <c r="B826" s="545"/>
      <c r="C826" s="546"/>
      <c r="D826" s="317" t="s">
        <v>492</v>
      </c>
      <c r="E826" s="321"/>
      <c r="F826" s="322">
        <v>0</v>
      </c>
      <c r="G826" s="322">
        <v>0</v>
      </c>
      <c r="H826" s="316"/>
    </row>
    <row r="827" spans="1:8" ht="15.75" customHeight="1" thickBot="1" x14ac:dyDescent="0.35">
      <c r="A827" s="541"/>
      <c r="B827" s="545"/>
      <c r="C827" s="546"/>
      <c r="D827" s="320" t="s">
        <v>494</v>
      </c>
      <c r="E827" s="324">
        <v>768</v>
      </c>
      <c r="F827" s="325">
        <v>25686.83</v>
      </c>
      <c r="G827" s="322">
        <v>26268.65</v>
      </c>
      <c r="H827" s="316"/>
    </row>
    <row r="828" spans="1:8" ht="28.5" customHeight="1" thickBot="1" x14ac:dyDescent="0.35">
      <c r="A828" s="541"/>
      <c r="B828" s="545"/>
      <c r="C828" s="546"/>
      <c r="D828" s="317" t="s">
        <v>495</v>
      </c>
      <c r="E828" s="326"/>
      <c r="F828" s="327">
        <v>0</v>
      </c>
      <c r="G828" s="322">
        <v>0</v>
      </c>
      <c r="H828" s="316"/>
    </row>
    <row r="829" spans="1:8" ht="45" customHeight="1" thickBot="1" x14ac:dyDescent="0.35">
      <c r="A829" s="541"/>
      <c r="B829" s="545"/>
      <c r="C829" s="546"/>
      <c r="D829" s="320" t="s">
        <v>497</v>
      </c>
      <c r="E829" s="324"/>
      <c r="F829" s="325">
        <v>0</v>
      </c>
      <c r="G829" s="322">
        <v>0</v>
      </c>
      <c r="H829" s="316"/>
    </row>
    <row r="830" spans="1:8" ht="45" customHeight="1" thickBot="1" x14ac:dyDescent="0.35">
      <c r="A830" s="541"/>
      <c r="B830" s="545"/>
      <c r="C830" s="546"/>
      <c r="D830" s="320" t="s">
        <v>498</v>
      </c>
      <c r="E830" s="326"/>
      <c r="F830" s="327">
        <v>0</v>
      </c>
      <c r="G830" s="322">
        <v>0</v>
      </c>
      <c r="H830" s="316"/>
    </row>
    <row r="831" spans="1:8" ht="30" customHeight="1" thickBot="1" x14ac:dyDescent="0.35">
      <c r="A831" s="542"/>
      <c r="B831" s="547"/>
      <c r="C831" s="548"/>
      <c r="D831" s="320" t="s">
        <v>499</v>
      </c>
      <c r="E831" s="326"/>
      <c r="F831" s="327">
        <v>0</v>
      </c>
      <c r="G831" s="322">
        <v>0</v>
      </c>
      <c r="H831" s="316"/>
    </row>
    <row r="832" spans="1:8" ht="24.75" customHeight="1" thickBot="1" x14ac:dyDescent="0.35">
      <c r="A832" s="559" t="s">
        <v>351</v>
      </c>
      <c r="B832" s="543" t="s">
        <v>519</v>
      </c>
      <c r="C832" s="544"/>
      <c r="D832" s="320" t="s">
        <v>406</v>
      </c>
      <c r="E832" s="326">
        <v>772</v>
      </c>
      <c r="F832" s="327">
        <f>F833+F834+F835+F836+F837+F838</f>
        <v>33627.58</v>
      </c>
      <c r="G832" s="327">
        <f>G833+G834+G835+G836+G837+G838</f>
        <v>33511.800000000003</v>
      </c>
      <c r="H832" s="316"/>
    </row>
    <row r="833" spans="1:8" ht="21" customHeight="1" thickBot="1" x14ac:dyDescent="0.35">
      <c r="A833" s="560"/>
      <c r="B833" s="545"/>
      <c r="C833" s="546"/>
      <c r="D833" s="317" t="s">
        <v>492</v>
      </c>
      <c r="E833" s="326"/>
      <c r="F833" s="327">
        <v>0</v>
      </c>
      <c r="G833" s="322">
        <v>0</v>
      </c>
      <c r="H833" s="316"/>
    </row>
    <row r="834" spans="1:8" ht="15.75" customHeight="1" thickBot="1" x14ac:dyDescent="0.35">
      <c r="A834" s="560"/>
      <c r="B834" s="545"/>
      <c r="C834" s="546"/>
      <c r="D834" s="320" t="s">
        <v>494</v>
      </c>
      <c r="E834" s="326">
        <v>772</v>
      </c>
      <c r="F834" s="327">
        <v>33627.58</v>
      </c>
      <c r="G834" s="327">
        <v>33511.800000000003</v>
      </c>
      <c r="H834" s="316"/>
    </row>
    <row r="835" spans="1:8" ht="36.75" customHeight="1" thickBot="1" x14ac:dyDescent="0.35">
      <c r="A835" s="560"/>
      <c r="B835" s="545"/>
      <c r="C835" s="546"/>
      <c r="D835" s="317" t="s">
        <v>495</v>
      </c>
      <c r="E835" s="326"/>
      <c r="F835" s="327">
        <v>0</v>
      </c>
      <c r="G835" s="322">
        <v>0</v>
      </c>
      <c r="H835" s="316"/>
    </row>
    <row r="836" spans="1:8" ht="45" customHeight="1" thickBot="1" x14ac:dyDescent="0.35">
      <c r="A836" s="560"/>
      <c r="B836" s="545"/>
      <c r="C836" s="546"/>
      <c r="D836" s="320" t="s">
        <v>497</v>
      </c>
      <c r="E836" s="326"/>
      <c r="F836" s="327">
        <v>0</v>
      </c>
      <c r="G836" s="322">
        <v>0</v>
      </c>
      <c r="H836" s="316"/>
    </row>
    <row r="837" spans="1:8" ht="45" customHeight="1" thickBot="1" x14ac:dyDescent="0.35">
      <c r="A837" s="560"/>
      <c r="B837" s="545"/>
      <c r="C837" s="546"/>
      <c r="D837" s="320" t="s">
        <v>498</v>
      </c>
      <c r="E837" s="326"/>
      <c r="F837" s="327">
        <v>0</v>
      </c>
      <c r="G837" s="325">
        <v>0</v>
      </c>
      <c r="H837" s="342"/>
    </row>
    <row r="838" spans="1:8" ht="30" customHeight="1" thickBot="1" x14ac:dyDescent="0.35">
      <c r="A838" s="561"/>
      <c r="B838" s="547"/>
      <c r="C838" s="548"/>
      <c r="D838" s="320" t="s">
        <v>499</v>
      </c>
      <c r="E838" s="326"/>
      <c r="F838" s="327">
        <v>0</v>
      </c>
      <c r="G838" s="322">
        <v>0</v>
      </c>
    </row>
    <row r="839" spans="1:8" ht="30" customHeight="1" thickBot="1" x14ac:dyDescent="0.35">
      <c r="A839" s="559" t="s">
        <v>354</v>
      </c>
      <c r="B839" s="543" t="s">
        <v>355</v>
      </c>
      <c r="C839" s="544"/>
      <c r="D839" s="320" t="s">
        <v>406</v>
      </c>
      <c r="E839" s="326">
        <v>779</v>
      </c>
      <c r="F839" s="343">
        <f>F840+F841+F842+F843+F844+F845</f>
        <v>0</v>
      </c>
      <c r="G839" s="344">
        <f>G840+G841+G842+G843+G844+G845</f>
        <v>0</v>
      </c>
    </row>
    <row r="840" spans="1:8" ht="30" customHeight="1" thickBot="1" x14ac:dyDescent="0.35">
      <c r="A840" s="560"/>
      <c r="B840" s="545"/>
      <c r="C840" s="546"/>
      <c r="D840" s="317" t="s">
        <v>492</v>
      </c>
      <c r="E840" s="326"/>
      <c r="F840" s="343">
        <v>0</v>
      </c>
      <c r="G840" s="344">
        <v>0</v>
      </c>
    </row>
    <row r="841" spans="1:8" ht="30" customHeight="1" thickBot="1" x14ac:dyDescent="0.35">
      <c r="A841" s="560"/>
      <c r="B841" s="545"/>
      <c r="C841" s="546"/>
      <c r="D841" s="320" t="s">
        <v>494</v>
      </c>
      <c r="E841" s="326">
        <v>779</v>
      </c>
      <c r="F841" s="343">
        <v>0</v>
      </c>
      <c r="G841" s="344">
        <v>0</v>
      </c>
    </row>
    <row r="842" spans="1:8" ht="30" customHeight="1" thickBot="1" x14ac:dyDescent="0.35">
      <c r="A842" s="560"/>
      <c r="B842" s="545"/>
      <c r="C842" s="546"/>
      <c r="D842" s="317" t="s">
        <v>495</v>
      </c>
      <c r="E842" s="326"/>
      <c r="F842" s="343">
        <v>0</v>
      </c>
      <c r="G842" s="344">
        <v>0</v>
      </c>
    </row>
    <row r="843" spans="1:8" ht="30" customHeight="1" thickBot="1" x14ac:dyDescent="0.35">
      <c r="A843" s="560"/>
      <c r="B843" s="545"/>
      <c r="C843" s="546"/>
      <c r="D843" s="320" t="s">
        <v>497</v>
      </c>
      <c r="E843" s="326"/>
      <c r="F843" s="343">
        <v>0</v>
      </c>
      <c r="G843" s="344">
        <v>0</v>
      </c>
    </row>
    <row r="844" spans="1:8" ht="30" customHeight="1" thickBot="1" x14ac:dyDescent="0.35">
      <c r="A844" s="560"/>
      <c r="B844" s="545"/>
      <c r="C844" s="546"/>
      <c r="D844" s="320" t="s">
        <v>498</v>
      </c>
      <c r="E844" s="326"/>
      <c r="F844" s="343">
        <v>0</v>
      </c>
      <c r="G844" s="344">
        <v>0</v>
      </c>
    </row>
    <row r="845" spans="1:8" ht="30" customHeight="1" thickBot="1" x14ac:dyDescent="0.35">
      <c r="A845" s="561"/>
      <c r="B845" s="547"/>
      <c r="C845" s="548"/>
      <c r="D845" s="320" t="s">
        <v>499</v>
      </c>
      <c r="E845" s="326"/>
      <c r="F845" s="343">
        <v>0</v>
      </c>
      <c r="G845" s="344">
        <v>0</v>
      </c>
    </row>
    <row r="846" spans="1:8" ht="30" customHeight="1" thickBot="1" x14ac:dyDescent="0.35">
      <c r="A846" s="559" t="s">
        <v>356</v>
      </c>
      <c r="B846" s="543" t="s">
        <v>357</v>
      </c>
      <c r="C846" s="544"/>
      <c r="D846" s="320" t="s">
        <v>406</v>
      </c>
      <c r="E846" s="326">
        <v>795</v>
      </c>
      <c r="F846" s="343">
        <f>F847+F848+F849+F850+F851+F852</f>
        <v>41485.07</v>
      </c>
      <c r="G846" s="343">
        <f>G847+G848+G849+G850+G851+G852</f>
        <v>39448.879999999997</v>
      </c>
    </row>
    <row r="847" spans="1:8" ht="30" customHeight="1" thickBot="1" x14ac:dyDescent="0.35">
      <c r="A847" s="560"/>
      <c r="B847" s="545"/>
      <c r="C847" s="546"/>
      <c r="D847" s="317" t="s">
        <v>492</v>
      </c>
      <c r="E847" s="326"/>
      <c r="F847" s="343">
        <v>0</v>
      </c>
      <c r="G847" s="344">
        <v>0</v>
      </c>
    </row>
    <row r="848" spans="1:8" ht="30" customHeight="1" thickBot="1" x14ac:dyDescent="0.35">
      <c r="A848" s="560"/>
      <c r="B848" s="545"/>
      <c r="C848" s="546"/>
      <c r="D848" s="320" t="s">
        <v>494</v>
      </c>
      <c r="E848" s="326">
        <v>795</v>
      </c>
      <c r="F848" s="343">
        <v>41485.07</v>
      </c>
      <c r="G848" s="344">
        <v>39448.879999999997</v>
      </c>
    </row>
    <row r="849" spans="1:7" ht="30" customHeight="1" thickBot="1" x14ac:dyDescent="0.35">
      <c r="A849" s="560"/>
      <c r="B849" s="545"/>
      <c r="C849" s="546"/>
      <c r="D849" s="317" t="s">
        <v>495</v>
      </c>
      <c r="E849" s="326"/>
      <c r="F849" s="343">
        <v>0</v>
      </c>
      <c r="G849" s="344">
        <v>0</v>
      </c>
    </row>
    <row r="850" spans="1:7" ht="30" customHeight="1" thickBot="1" x14ac:dyDescent="0.35">
      <c r="A850" s="560"/>
      <c r="B850" s="545"/>
      <c r="C850" s="546"/>
      <c r="D850" s="320" t="s">
        <v>497</v>
      </c>
      <c r="E850" s="326"/>
      <c r="F850" s="343">
        <v>0</v>
      </c>
      <c r="G850" s="344">
        <v>0</v>
      </c>
    </row>
    <row r="851" spans="1:7" ht="30" customHeight="1" thickBot="1" x14ac:dyDescent="0.35">
      <c r="A851" s="560"/>
      <c r="B851" s="545"/>
      <c r="C851" s="546"/>
      <c r="D851" s="320" t="s">
        <v>498</v>
      </c>
      <c r="E851" s="326"/>
      <c r="F851" s="343">
        <v>0</v>
      </c>
      <c r="G851" s="344">
        <v>0</v>
      </c>
    </row>
    <row r="852" spans="1:7" ht="30" customHeight="1" thickBot="1" x14ac:dyDescent="0.35">
      <c r="A852" s="561"/>
      <c r="B852" s="547"/>
      <c r="C852" s="548"/>
      <c r="D852" s="320" t="s">
        <v>499</v>
      </c>
      <c r="E852" s="326"/>
      <c r="F852" s="343">
        <v>0</v>
      </c>
      <c r="G852" s="344">
        <v>0</v>
      </c>
    </row>
    <row r="853" spans="1:7" ht="24" customHeight="1" thickBot="1" x14ac:dyDescent="0.35">
      <c r="A853" s="559" t="s">
        <v>359</v>
      </c>
      <c r="B853" s="543" t="s">
        <v>360</v>
      </c>
      <c r="C853" s="544"/>
      <c r="D853" s="320" t="s">
        <v>406</v>
      </c>
      <c r="E853" s="326">
        <v>795</v>
      </c>
      <c r="F853" s="343">
        <f>F854+F855+F856+F857+F858+F859</f>
        <v>0</v>
      </c>
      <c r="G853" s="343">
        <f>G854+G855+G856+G857+G858+G859</f>
        <v>0</v>
      </c>
    </row>
    <row r="854" spans="1:7" ht="17.25" customHeight="1" thickBot="1" x14ac:dyDescent="0.35">
      <c r="A854" s="560"/>
      <c r="B854" s="545"/>
      <c r="C854" s="546"/>
      <c r="D854" s="317" t="s">
        <v>492</v>
      </c>
      <c r="E854" s="326"/>
      <c r="F854" s="343">
        <v>0</v>
      </c>
      <c r="G854" s="344">
        <v>0</v>
      </c>
    </row>
    <row r="855" spans="1:7" ht="24" customHeight="1" thickBot="1" x14ac:dyDescent="0.35">
      <c r="A855" s="560"/>
      <c r="B855" s="545"/>
      <c r="C855" s="546"/>
      <c r="D855" s="320" t="s">
        <v>494</v>
      </c>
      <c r="E855" s="326">
        <v>795</v>
      </c>
      <c r="F855" s="343">
        <v>0</v>
      </c>
      <c r="G855" s="344">
        <v>0</v>
      </c>
    </row>
    <row r="856" spans="1:7" ht="30" customHeight="1" thickBot="1" x14ac:dyDescent="0.35">
      <c r="A856" s="560"/>
      <c r="B856" s="545"/>
      <c r="C856" s="546"/>
      <c r="D856" s="317" t="s">
        <v>495</v>
      </c>
      <c r="E856" s="326"/>
      <c r="F856" s="343">
        <v>0</v>
      </c>
      <c r="G856" s="344">
        <v>0</v>
      </c>
    </row>
    <row r="857" spans="1:7" ht="30" customHeight="1" thickBot="1" x14ac:dyDescent="0.35">
      <c r="A857" s="560"/>
      <c r="B857" s="545"/>
      <c r="C857" s="546"/>
      <c r="D857" s="320" t="s">
        <v>497</v>
      </c>
      <c r="E857" s="326"/>
      <c r="F857" s="343">
        <v>0</v>
      </c>
      <c r="G857" s="344">
        <v>0</v>
      </c>
    </row>
    <row r="858" spans="1:7" ht="30" customHeight="1" thickBot="1" x14ac:dyDescent="0.35">
      <c r="A858" s="560"/>
      <c r="B858" s="545"/>
      <c r="C858" s="546"/>
      <c r="D858" s="320" t="s">
        <v>498</v>
      </c>
      <c r="E858" s="326"/>
      <c r="F858" s="343">
        <v>0</v>
      </c>
      <c r="G858" s="344">
        <v>0</v>
      </c>
    </row>
    <row r="859" spans="1:7" ht="30" customHeight="1" thickBot="1" x14ac:dyDescent="0.35">
      <c r="A859" s="561"/>
      <c r="B859" s="547"/>
      <c r="C859" s="548"/>
      <c r="D859" s="320" t="s">
        <v>499</v>
      </c>
      <c r="E859" s="326"/>
      <c r="F859" s="343">
        <v>0</v>
      </c>
      <c r="G859" s="344">
        <v>0</v>
      </c>
    </row>
    <row r="860" spans="1:7" ht="30" customHeight="1" thickBot="1" x14ac:dyDescent="0.35">
      <c r="A860" s="559" t="s">
        <v>361</v>
      </c>
      <c r="B860" s="543" t="s">
        <v>362</v>
      </c>
      <c r="C860" s="544"/>
      <c r="D860" s="320" t="s">
        <v>406</v>
      </c>
      <c r="E860" s="326">
        <v>775</v>
      </c>
      <c r="F860" s="343">
        <f>F861+F862+F863+F864+F865+F866</f>
        <v>1000</v>
      </c>
      <c r="G860" s="343">
        <f>G861+G862+G863+G864+G865+G866</f>
        <v>480</v>
      </c>
    </row>
    <row r="861" spans="1:7" ht="17.25" customHeight="1" thickBot="1" x14ac:dyDescent="0.35">
      <c r="A861" s="560"/>
      <c r="B861" s="545"/>
      <c r="C861" s="546"/>
      <c r="D861" s="317" t="s">
        <v>492</v>
      </c>
      <c r="E861" s="326"/>
      <c r="F861" s="343">
        <v>0</v>
      </c>
      <c r="G861" s="344">
        <v>0</v>
      </c>
    </row>
    <row r="862" spans="1:7" ht="23.25" customHeight="1" thickBot="1" x14ac:dyDescent="0.35">
      <c r="A862" s="560"/>
      <c r="B862" s="545"/>
      <c r="C862" s="546"/>
      <c r="D862" s="320" t="s">
        <v>494</v>
      </c>
      <c r="E862" s="326">
        <v>775</v>
      </c>
      <c r="F862" s="343">
        <v>1000</v>
      </c>
      <c r="G862" s="344">
        <v>480</v>
      </c>
    </row>
    <row r="863" spans="1:7" ht="30" customHeight="1" thickBot="1" x14ac:dyDescent="0.35">
      <c r="A863" s="560"/>
      <c r="B863" s="545"/>
      <c r="C863" s="546"/>
      <c r="D863" s="317" t="s">
        <v>495</v>
      </c>
      <c r="E863" s="326"/>
      <c r="F863" s="343">
        <v>0</v>
      </c>
      <c r="G863" s="344">
        <v>0</v>
      </c>
    </row>
    <row r="864" spans="1:7" ht="30" customHeight="1" thickBot="1" x14ac:dyDescent="0.35">
      <c r="A864" s="560"/>
      <c r="B864" s="545"/>
      <c r="C864" s="546"/>
      <c r="D864" s="320" t="s">
        <v>497</v>
      </c>
      <c r="E864" s="326"/>
      <c r="F864" s="343">
        <v>0</v>
      </c>
      <c r="G864" s="344">
        <v>0</v>
      </c>
    </row>
    <row r="865" spans="1:7" ht="30" customHeight="1" thickBot="1" x14ac:dyDescent="0.35">
      <c r="A865" s="560"/>
      <c r="B865" s="545"/>
      <c r="C865" s="546"/>
      <c r="D865" s="320" t="s">
        <v>498</v>
      </c>
      <c r="E865" s="326"/>
      <c r="F865" s="343">
        <v>0</v>
      </c>
      <c r="G865" s="344">
        <v>0</v>
      </c>
    </row>
    <row r="866" spans="1:7" ht="30" customHeight="1" thickBot="1" x14ac:dyDescent="0.35">
      <c r="A866" s="561"/>
      <c r="B866" s="547"/>
      <c r="C866" s="548"/>
      <c r="D866" s="320" t="s">
        <v>499</v>
      </c>
      <c r="E866" s="326"/>
      <c r="F866" s="343">
        <v>0</v>
      </c>
      <c r="G866" s="344">
        <v>0</v>
      </c>
    </row>
    <row r="867" spans="1:7" ht="17.25" customHeight="1" thickBot="1" x14ac:dyDescent="0.35">
      <c r="A867" s="559" t="s">
        <v>364</v>
      </c>
      <c r="B867" s="543" t="s">
        <v>520</v>
      </c>
      <c r="C867" s="544"/>
      <c r="D867" s="320" t="s">
        <v>406</v>
      </c>
      <c r="E867" s="326" t="s">
        <v>411</v>
      </c>
      <c r="F867" s="343">
        <f>F868+F869+F870+F871+F872+F873</f>
        <v>0</v>
      </c>
      <c r="G867" s="343">
        <f>G868+G869+G870+G871+G872+G873</f>
        <v>0</v>
      </c>
    </row>
    <row r="868" spans="1:7" ht="23.25" customHeight="1" thickBot="1" x14ac:dyDescent="0.35">
      <c r="A868" s="560"/>
      <c r="B868" s="545"/>
      <c r="C868" s="546"/>
      <c r="D868" s="317" t="s">
        <v>492</v>
      </c>
      <c r="E868" s="326"/>
      <c r="F868" s="343">
        <f>+F875+P885</f>
        <v>0</v>
      </c>
      <c r="G868" s="344">
        <v>0</v>
      </c>
    </row>
    <row r="869" spans="1:7" ht="21.75" customHeight="1" thickBot="1" x14ac:dyDescent="0.35">
      <c r="A869" s="560"/>
      <c r="B869" s="545"/>
      <c r="C869" s="546"/>
      <c r="D869" s="320" t="s">
        <v>494</v>
      </c>
      <c r="E869" s="326" t="s">
        <v>411</v>
      </c>
      <c r="F869" s="343">
        <v>0</v>
      </c>
      <c r="G869" s="344">
        <v>0</v>
      </c>
    </row>
    <row r="870" spans="1:7" ht="30" customHeight="1" thickBot="1" x14ac:dyDescent="0.35">
      <c r="A870" s="560"/>
      <c r="B870" s="545"/>
      <c r="C870" s="546"/>
      <c r="D870" s="317" t="s">
        <v>495</v>
      </c>
      <c r="E870" s="326"/>
      <c r="F870" s="343">
        <v>0</v>
      </c>
      <c r="G870" s="344">
        <v>0</v>
      </c>
    </row>
    <row r="871" spans="1:7" ht="30" customHeight="1" thickBot="1" x14ac:dyDescent="0.35">
      <c r="A871" s="560"/>
      <c r="B871" s="545"/>
      <c r="C871" s="546"/>
      <c r="D871" s="320" t="s">
        <v>497</v>
      </c>
      <c r="E871" s="326"/>
      <c r="F871" s="343">
        <v>0</v>
      </c>
      <c r="G871" s="344">
        <v>0</v>
      </c>
    </row>
    <row r="872" spans="1:7" ht="30" customHeight="1" thickBot="1" x14ac:dyDescent="0.35">
      <c r="A872" s="560"/>
      <c r="B872" s="545"/>
      <c r="C872" s="546"/>
      <c r="D872" s="320" t="s">
        <v>498</v>
      </c>
      <c r="E872" s="326"/>
      <c r="F872" s="343">
        <v>0</v>
      </c>
      <c r="G872" s="344">
        <v>0</v>
      </c>
    </row>
    <row r="873" spans="1:7" ht="30" customHeight="1" thickBot="1" x14ac:dyDescent="0.35">
      <c r="A873" s="561"/>
      <c r="B873" s="547"/>
      <c r="C873" s="548"/>
      <c r="D873" s="320" t="s">
        <v>499</v>
      </c>
      <c r="E873" s="326"/>
      <c r="F873" s="343">
        <v>0</v>
      </c>
      <c r="G873" s="344">
        <v>0</v>
      </c>
    </row>
    <row r="874" spans="1:7" ht="30" customHeight="1" thickBot="1" x14ac:dyDescent="0.35">
      <c r="A874" s="559" t="s">
        <v>367</v>
      </c>
      <c r="B874" s="543" t="s">
        <v>368</v>
      </c>
      <c r="C874" s="544"/>
      <c r="D874" s="320" t="s">
        <v>406</v>
      </c>
      <c r="E874" s="326" t="s">
        <v>445</v>
      </c>
      <c r="F874" s="343">
        <f>F875+F876+F877+F878+F879+F880</f>
        <v>0</v>
      </c>
      <c r="G874" s="343">
        <f>G875+G876+G877+G878+G879+G880</f>
        <v>0</v>
      </c>
    </row>
    <row r="875" spans="1:7" ht="30" customHeight="1" thickBot="1" x14ac:dyDescent="0.35">
      <c r="A875" s="560"/>
      <c r="B875" s="545"/>
      <c r="C875" s="546"/>
      <c r="D875" s="317" t="s">
        <v>492</v>
      </c>
      <c r="E875" s="326" t="s">
        <v>445</v>
      </c>
      <c r="F875" s="343">
        <v>0</v>
      </c>
      <c r="G875" s="344">
        <v>0</v>
      </c>
    </row>
    <row r="876" spans="1:7" ht="30" customHeight="1" thickBot="1" x14ac:dyDescent="0.35">
      <c r="A876" s="560"/>
      <c r="B876" s="545"/>
      <c r="C876" s="546"/>
      <c r="D876" s="320" t="s">
        <v>494</v>
      </c>
      <c r="E876" s="326"/>
      <c r="F876" s="343">
        <v>0</v>
      </c>
      <c r="G876" s="344">
        <v>0</v>
      </c>
    </row>
    <row r="877" spans="1:7" ht="30" customHeight="1" thickBot="1" x14ac:dyDescent="0.35">
      <c r="A877" s="560"/>
      <c r="B877" s="545"/>
      <c r="C877" s="546"/>
      <c r="D877" s="317" t="s">
        <v>495</v>
      </c>
      <c r="E877" s="326"/>
      <c r="F877" s="343">
        <v>0</v>
      </c>
      <c r="G877" s="344">
        <v>0</v>
      </c>
    </row>
    <row r="878" spans="1:7" ht="30" customHeight="1" thickBot="1" x14ac:dyDescent="0.35">
      <c r="A878" s="560"/>
      <c r="B878" s="545"/>
      <c r="C878" s="546"/>
      <c r="D878" s="320" t="s">
        <v>497</v>
      </c>
      <c r="E878" s="326"/>
      <c r="F878" s="343">
        <v>0</v>
      </c>
      <c r="G878" s="344">
        <v>0</v>
      </c>
    </row>
    <row r="879" spans="1:7" ht="30" customHeight="1" thickBot="1" x14ac:dyDescent="0.35">
      <c r="A879" s="560"/>
      <c r="B879" s="545"/>
      <c r="C879" s="546"/>
      <c r="D879" s="320" t="s">
        <v>498</v>
      </c>
      <c r="E879" s="326"/>
      <c r="F879" s="343">
        <v>0</v>
      </c>
      <c r="G879" s="344">
        <v>0</v>
      </c>
    </row>
    <row r="880" spans="1:7" ht="30" customHeight="1" thickBot="1" x14ac:dyDescent="0.35">
      <c r="A880" s="561"/>
      <c r="B880" s="547"/>
      <c r="C880" s="548"/>
      <c r="D880" s="320" t="s">
        <v>499</v>
      </c>
      <c r="E880" s="326"/>
      <c r="F880" s="343">
        <v>0</v>
      </c>
      <c r="G880" s="344">
        <v>0</v>
      </c>
    </row>
    <row r="881" spans="1:7" ht="23.25" customHeight="1" thickBot="1" x14ac:dyDescent="0.35">
      <c r="A881" s="559" t="s">
        <v>369</v>
      </c>
      <c r="B881" s="543" t="s">
        <v>727</v>
      </c>
      <c r="C881" s="544"/>
      <c r="D881" s="320" t="s">
        <v>406</v>
      </c>
      <c r="E881" s="326"/>
      <c r="F881" s="343">
        <f>F882+F883+F884+F885+F886+F887</f>
        <v>0</v>
      </c>
      <c r="G881" s="343">
        <f>G882+G883+G884+G885+G886+G887</f>
        <v>0</v>
      </c>
    </row>
    <row r="882" spans="1:7" ht="22.5" customHeight="1" thickBot="1" x14ac:dyDescent="0.35">
      <c r="A882" s="560"/>
      <c r="B882" s="545"/>
      <c r="C882" s="546"/>
      <c r="D882" s="317" t="s">
        <v>492</v>
      </c>
      <c r="E882" s="326"/>
      <c r="F882" s="343">
        <v>0</v>
      </c>
      <c r="G882" s="344">
        <v>0</v>
      </c>
    </row>
    <row r="883" spans="1:7" ht="22.5" customHeight="1" thickBot="1" x14ac:dyDescent="0.35">
      <c r="A883" s="560"/>
      <c r="B883" s="545"/>
      <c r="C883" s="546"/>
      <c r="D883" s="320" t="s">
        <v>494</v>
      </c>
      <c r="E883" s="326"/>
      <c r="F883" s="343">
        <v>0</v>
      </c>
      <c r="G883" s="344">
        <v>0</v>
      </c>
    </row>
    <row r="884" spans="1:7" ht="30" customHeight="1" thickBot="1" x14ac:dyDescent="0.35">
      <c r="A884" s="560"/>
      <c r="B884" s="545"/>
      <c r="C884" s="546"/>
      <c r="D884" s="317" t="s">
        <v>495</v>
      </c>
      <c r="E884" s="326"/>
      <c r="F884" s="343">
        <v>0</v>
      </c>
      <c r="G884" s="344">
        <v>0</v>
      </c>
    </row>
    <row r="885" spans="1:7" ht="30" customHeight="1" thickBot="1" x14ac:dyDescent="0.35">
      <c r="A885" s="560"/>
      <c r="B885" s="545"/>
      <c r="C885" s="546"/>
      <c r="D885" s="320" t="s">
        <v>497</v>
      </c>
      <c r="E885" s="326"/>
      <c r="F885" s="343">
        <v>0</v>
      </c>
      <c r="G885" s="344">
        <v>0</v>
      </c>
    </row>
    <row r="886" spans="1:7" ht="30" customHeight="1" thickBot="1" x14ac:dyDescent="0.35">
      <c r="A886" s="560"/>
      <c r="B886" s="545"/>
      <c r="C886" s="546"/>
      <c r="D886" s="320" t="s">
        <v>498</v>
      </c>
      <c r="E886" s="326"/>
      <c r="F886" s="343">
        <v>0</v>
      </c>
      <c r="G886" s="344">
        <v>0</v>
      </c>
    </row>
    <row r="887" spans="1:7" ht="30" customHeight="1" thickBot="1" x14ac:dyDescent="0.35">
      <c r="A887" s="561"/>
      <c r="B887" s="547"/>
      <c r="C887" s="548"/>
      <c r="D887" s="320" t="s">
        <v>499</v>
      </c>
      <c r="E887" s="326"/>
      <c r="F887" s="343">
        <v>0</v>
      </c>
      <c r="G887" s="344">
        <v>0</v>
      </c>
    </row>
    <row r="888" spans="1:7" ht="30" customHeight="1" thickBot="1" x14ac:dyDescent="0.35">
      <c r="A888" s="559" t="s">
        <v>372</v>
      </c>
      <c r="B888" s="543" t="s">
        <v>699</v>
      </c>
      <c r="C888" s="544"/>
      <c r="D888" s="320" t="s">
        <v>406</v>
      </c>
      <c r="E888" s="326" t="s">
        <v>445</v>
      </c>
      <c r="F888" s="343">
        <f>F889+F890+F891+F892+F893+F894</f>
        <v>1876.78</v>
      </c>
      <c r="G888" s="343">
        <f>G889+G890+G891+G892+G893+G894</f>
        <v>1865.73</v>
      </c>
    </row>
    <row r="889" spans="1:7" ht="30" customHeight="1" thickBot="1" x14ac:dyDescent="0.35">
      <c r="A889" s="560"/>
      <c r="B889" s="545"/>
      <c r="C889" s="546"/>
      <c r="D889" s="317" t="s">
        <v>492</v>
      </c>
      <c r="E889" s="326"/>
      <c r="F889" s="343">
        <v>0</v>
      </c>
      <c r="G889" s="344">
        <v>0</v>
      </c>
    </row>
    <row r="890" spans="1:7" ht="30" customHeight="1" thickBot="1" x14ac:dyDescent="0.35">
      <c r="A890" s="560"/>
      <c r="B890" s="545"/>
      <c r="C890" s="546"/>
      <c r="D890" s="320" t="s">
        <v>494</v>
      </c>
      <c r="E890" s="326" t="s">
        <v>445</v>
      </c>
      <c r="F890" s="343">
        <v>1876.78</v>
      </c>
      <c r="G890" s="344">
        <v>1865.73</v>
      </c>
    </row>
    <row r="891" spans="1:7" ht="30" customHeight="1" thickBot="1" x14ac:dyDescent="0.35">
      <c r="A891" s="560"/>
      <c r="B891" s="545"/>
      <c r="C891" s="546"/>
      <c r="D891" s="317" t="s">
        <v>495</v>
      </c>
      <c r="E891" s="326"/>
      <c r="F891" s="343">
        <v>0</v>
      </c>
      <c r="G891" s="344">
        <v>0</v>
      </c>
    </row>
    <row r="892" spans="1:7" ht="30" customHeight="1" thickBot="1" x14ac:dyDescent="0.35">
      <c r="A892" s="560"/>
      <c r="B892" s="545"/>
      <c r="C892" s="546"/>
      <c r="D892" s="320" t="s">
        <v>497</v>
      </c>
      <c r="E892" s="326"/>
      <c r="F892" s="343">
        <v>0</v>
      </c>
      <c r="G892" s="344">
        <v>0</v>
      </c>
    </row>
    <row r="893" spans="1:7" ht="30" customHeight="1" thickBot="1" x14ac:dyDescent="0.35">
      <c r="A893" s="560"/>
      <c r="B893" s="545"/>
      <c r="C893" s="546"/>
      <c r="D893" s="320" t="s">
        <v>498</v>
      </c>
      <c r="E893" s="326"/>
      <c r="F893" s="343">
        <v>0</v>
      </c>
      <c r="G893" s="344">
        <v>0</v>
      </c>
    </row>
    <row r="894" spans="1:7" ht="30" customHeight="1" thickBot="1" x14ac:dyDescent="0.35">
      <c r="A894" s="561"/>
      <c r="B894" s="547"/>
      <c r="C894" s="548"/>
      <c r="D894" s="320" t="s">
        <v>499</v>
      </c>
      <c r="E894" s="326"/>
      <c r="F894" s="343">
        <v>0</v>
      </c>
      <c r="G894" s="344">
        <v>0</v>
      </c>
    </row>
    <row r="895" spans="1:7" ht="30" customHeight="1" thickBot="1" x14ac:dyDescent="0.35">
      <c r="A895" s="559" t="s">
        <v>374</v>
      </c>
      <c r="B895" s="543" t="s">
        <v>472</v>
      </c>
      <c r="C895" s="544"/>
      <c r="D895" s="320" t="s">
        <v>406</v>
      </c>
      <c r="E895" s="326" t="s">
        <v>411</v>
      </c>
      <c r="F895" s="343">
        <f>F896+F897+F898+F899+F900+F901</f>
        <v>56009.58</v>
      </c>
      <c r="G895" s="343">
        <f>G896+G897+G898+G899+G900+G901</f>
        <v>56009.58</v>
      </c>
    </row>
    <row r="896" spans="1:7" ht="30" customHeight="1" thickBot="1" x14ac:dyDescent="0.35">
      <c r="A896" s="560"/>
      <c r="B896" s="545"/>
      <c r="C896" s="546"/>
      <c r="D896" s="317" t="s">
        <v>492</v>
      </c>
      <c r="E896" s="326"/>
      <c r="F896" s="343">
        <v>0</v>
      </c>
      <c r="G896" s="344">
        <v>0</v>
      </c>
    </row>
    <row r="897" spans="1:7" ht="30" customHeight="1" thickBot="1" x14ac:dyDescent="0.35">
      <c r="A897" s="560"/>
      <c r="B897" s="545"/>
      <c r="C897" s="546"/>
      <c r="D897" s="320" t="s">
        <v>494</v>
      </c>
      <c r="E897" s="326" t="s">
        <v>411</v>
      </c>
      <c r="F897" s="343">
        <v>56009.58</v>
      </c>
      <c r="G897" s="344">
        <v>56009.58</v>
      </c>
    </row>
    <row r="898" spans="1:7" ht="30" customHeight="1" thickBot="1" x14ac:dyDescent="0.35">
      <c r="A898" s="560"/>
      <c r="B898" s="545"/>
      <c r="C898" s="546"/>
      <c r="D898" s="317" t="s">
        <v>495</v>
      </c>
      <c r="E898" s="326"/>
      <c r="F898" s="343">
        <v>0</v>
      </c>
      <c r="G898" s="344">
        <v>0</v>
      </c>
    </row>
    <row r="899" spans="1:7" ht="30" customHeight="1" thickBot="1" x14ac:dyDescent="0.35">
      <c r="A899" s="560"/>
      <c r="B899" s="545"/>
      <c r="C899" s="546"/>
      <c r="D899" s="320" t="s">
        <v>497</v>
      </c>
      <c r="E899" s="326"/>
      <c r="F899" s="343">
        <v>0</v>
      </c>
      <c r="G899" s="344">
        <v>0</v>
      </c>
    </row>
    <row r="900" spans="1:7" ht="30" customHeight="1" thickBot="1" x14ac:dyDescent="0.35">
      <c r="A900" s="560"/>
      <c r="B900" s="545"/>
      <c r="C900" s="546"/>
      <c r="D900" s="320" t="s">
        <v>498</v>
      </c>
      <c r="E900" s="326"/>
      <c r="F900" s="343">
        <v>0</v>
      </c>
      <c r="G900" s="344">
        <v>0</v>
      </c>
    </row>
    <row r="901" spans="1:7" ht="30" customHeight="1" thickBot="1" x14ac:dyDescent="0.35">
      <c r="A901" s="561"/>
      <c r="B901" s="547"/>
      <c r="C901" s="548"/>
      <c r="D901" s="320" t="s">
        <v>499</v>
      </c>
      <c r="E901" s="326"/>
      <c r="F901" s="343">
        <v>0</v>
      </c>
      <c r="G901" s="344">
        <v>0</v>
      </c>
    </row>
    <row r="902" spans="1:7" ht="30" customHeight="1" thickBot="1" x14ac:dyDescent="0.35">
      <c r="A902" s="559" t="s">
        <v>377</v>
      </c>
      <c r="B902" s="543" t="s">
        <v>378</v>
      </c>
      <c r="C902" s="544"/>
      <c r="D902" s="320" t="s">
        <v>406</v>
      </c>
      <c r="E902" s="326" t="s">
        <v>411</v>
      </c>
      <c r="F902" s="343">
        <f>F903+F904+F905+F906+F907+F908</f>
        <v>0</v>
      </c>
      <c r="G902" s="343">
        <f>G903+G904+G905+G906+G907+G908</f>
        <v>0</v>
      </c>
    </row>
    <row r="903" spans="1:7" ht="30" customHeight="1" thickBot="1" x14ac:dyDescent="0.35">
      <c r="A903" s="560"/>
      <c r="B903" s="545"/>
      <c r="C903" s="546"/>
      <c r="D903" s="317" t="s">
        <v>492</v>
      </c>
      <c r="E903" s="326"/>
      <c r="F903" s="343">
        <v>0</v>
      </c>
      <c r="G903" s="344">
        <v>0</v>
      </c>
    </row>
    <row r="904" spans="1:7" ht="30" customHeight="1" thickBot="1" x14ac:dyDescent="0.35">
      <c r="A904" s="560"/>
      <c r="B904" s="545"/>
      <c r="C904" s="546"/>
      <c r="D904" s="320" t="s">
        <v>494</v>
      </c>
      <c r="E904" s="326" t="s">
        <v>411</v>
      </c>
      <c r="F904" s="343">
        <v>0</v>
      </c>
      <c r="G904" s="344">
        <v>0</v>
      </c>
    </row>
    <row r="905" spans="1:7" ht="30" customHeight="1" thickBot="1" x14ac:dyDescent="0.35">
      <c r="A905" s="560"/>
      <c r="B905" s="545"/>
      <c r="C905" s="546"/>
      <c r="D905" s="317" t="s">
        <v>495</v>
      </c>
      <c r="E905" s="326"/>
      <c r="F905" s="343">
        <v>0</v>
      </c>
      <c r="G905" s="344">
        <v>0</v>
      </c>
    </row>
    <row r="906" spans="1:7" ht="30" customHeight="1" thickBot="1" x14ac:dyDescent="0.35">
      <c r="A906" s="560"/>
      <c r="B906" s="545"/>
      <c r="C906" s="546"/>
      <c r="D906" s="320" t="s">
        <v>497</v>
      </c>
      <c r="E906" s="326"/>
      <c r="F906" s="343">
        <v>0</v>
      </c>
      <c r="G906" s="344">
        <v>0</v>
      </c>
    </row>
    <row r="907" spans="1:7" ht="30" customHeight="1" thickBot="1" x14ac:dyDescent="0.35">
      <c r="A907" s="560"/>
      <c r="B907" s="545"/>
      <c r="C907" s="546"/>
      <c r="D907" s="320" t="s">
        <v>498</v>
      </c>
      <c r="E907" s="326"/>
      <c r="F907" s="343">
        <v>0</v>
      </c>
      <c r="G907" s="344">
        <v>0</v>
      </c>
    </row>
    <row r="908" spans="1:7" ht="30" customHeight="1" thickBot="1" x14ac:dyDescent="0.35">
      <c r="A908" s="561"/>
      <c r="B908" s="547"/>
      <c r="C908" s="548"/>
      <c r="D908" s="320" t="s">
        <v>499</v>
      </c>
      <c r="E908" s="326"/>
      <c r="F908" s="343">
        <v>0</v>
      </c>
      <c r="G908" s="344">
        <v>0</v>
      </c>
    </row>
    <row r="909" spans="1:7" ht="30" customHeight="1" thickBot="1" x14ac:dyDescent="0.35">
      <c r="A909" s="559" t="s">
        <v>379</v>
      </c>
      <c r="B909" s="543" t="s">
        <v>474</v>
      </c>
      <c r="C909" s="544"/>
      <c r="D909" s="320" t="s">
        <v>406</v>
      </c>
      <c r="E909" s="326" t="s">
        <v>411</v>
      </c>
      <c r="F909" s="343">
        <f>F910+F911+F912+F913+F914+F915</f>
        <v>0</v>
      </c>
      <c r="G909" s="343">
        <f>G910+G911+G912+G913+G914+G915</f>
        <v>0</v>
      </c>
    </row>
    <row r="910" spans="1:7" ht="30" customHeight="1" thickBot="1" x14ac:dyDescent="0.35">
      <c r="A910" s="560"/>
      <c r="B910" s="545"/>
      <c r="C910" s="546"/>
      <c r="D910" s="317" t="s">
        <v>492</v>
      </c>
      <c r="E910" s="326"/>
      <c r="F910" s="343">
        <v>0</v>
      </c>
      <c r="G910" s="344">
        <v>0</v>
      </c>
    </row>
    <row r="911" spans="1:7" ht="30" customHeight="1" thickBot="1" x14ac:dyDescent="0.35">
      <c r="A911" s="560"/>
      <c r="B911" s="545"/>
      <c r="C911" s="546"/>
      <c r="D911" s="320" t="s">
        <v>494</v>
      </c>
      <c r="E911" s="326" t="s">
        <v>411</v>
      </c>
      <c r="F911" s="343">
        <v>0</v>
      </c>
      <c r="G911" s="344">
        <v>0</v>
      </c>
    </row>
    <row r="912" spans="1:7" ht="30" customHeight="1" thickBot="1" x14ac:dyDescent="0.35">
      <c r="A912" s="560"/>
      <c r="B912" s="545"/>
      <c r="C912" s="546"/>
      <c r="D912" s="317" t="s">
        <v>495</v>
      </c>
      <c r="E912" s="326"/>
      <c r="F912" s="343">
        <v>0</v>
      </c>
      <c r="G912" s="344">
        <v>0</v>
      </c>
    </row>
    <row r="913" spans="1:7" ht="30" customHeight="1" thickBot="1" x14ac:dyDescent="0.35">
      <c r="A913" s="560"/>
      <c r="B913" s="545"/>
      <c r="C913" s="546"/>
      <c r="D913" s="320" t="s">
        <v>497</v>
      </c>
      <c r="E913" s="326"/>
      <c r="F913" s="343">
        <v>0</v>
      </c>
      <c r="G913" s="344">
        <v>0</v>
      </c>
    </row>
    <row r="914" spans="1:7" ht="30" customHeight="1" thickBot="1" x14ac:dyDescent="0.35">
      <c r="A914" s="560"/>
      <c r="B914" s="545"/>
      <c r="C914" s="546"/>
      <c r="D914" s="320" t="s">
        <v>498</v>
      </c>
      <c r="E914" s="326"/>
      <c r="F914" s="343">
        <v>0</v>
      </c>
      <c r="G914" s="344">
        <v>0</v>
      </c>
    </row>
    <row r="915" spans="1:7" ht="30" customHeight="1" thickBot="1" x14ac:dyDescent="0.35">
      <c r="A915" s="561"/>
      <c r="B915" s="547"/>
      <c r="C915" s="548"/>
      <c r="D915" s="320" t="s">
        <v>499</v>
      </c>
      <c r="E915" s="326"/>
      <c r="F915" s="343">
        <v>0</v>
      </c>
      <c r="G915" s="344">
        <v>0</v>
      </c>
    </row>
    <row r="916" spans="1:7" ht="21.75" customHeight="1" thickBot="1" x14ac:dyDescent="0.35">
      <c r="A916" s="559" t="s">
        <v>381</v>
      </c>
      <c r="B916" s="543" t="s">
        <v>475</v>
      </c>
      <c r="C916" s="544"/>
      <c r="D916" s="320" t="s">
        <v>406</v>
      </c>
      <c r="E916" s="326" t="s">
        <v>411</v>
      </c>
      <c r="F916" s="343">
        <f>F917+F918+F919+F920+F921+F922</f>
        <v>0</v>
      </c>
      <c r="G916" s="343">
        <f>G917+G918+G919+G920+G921+G922</f>
        <v>0</v>
      </c>
    </row>
    <row r="917" spans="1:7" ht="20.25" customHeight="1" thickBot="1" x14ac:dyDescent="0.35">
      <c r="A917" s="560"/>
      <c r="B917" s="545"/>
      <c r="C917" s="546"/>
      <c r="D917" s="317" t="s">
        <v>492</v>
      </c>
      <c r="E917" s="326"/>
      <c r="F917" s="343">
        <v>0</v>
      </c>
      <c r="G917" s="344">
        <v>0</v>
      </c>
    </row>
    <row r="918" spans="1:7" ht="21" customHeight="1" thickBot="1" x14ac:dyDescent="0.35">
      <c r="A918" s="560"/>
      <c r="B918" s="545"/>
      <c r="C918" s="546"/>
      <c r="D918" s="320" t="s">
        <v>494</v>
      </c>
      <c r="E918" s="326" t="s">
        <v>411</v>
      </c>
      <c r="F918" s="343">
        <v>0</v>
      </c>
      <c r="G918" s="344">
        <v>0</v>
      </c>
    </row>
    <row r="919" spans="1:7" ht="30" customHeight="1" thickBot="1" x14ac:dyDescent="0.35">
      <c r="A919" s="560"/>
      <c r="B919" s="545"/>
      <c r="C919" s="546"/>
      <c r="D919" s="317" t="s">
        <v>495</v>
      </c>
      <c r="E919" s="326"/>
      <c r="F919" s="343">
        <v>0</v>
      </c>
      <c r="G919" s="344">
        <v>0</v>
      </c>
    </row>
    <row r="920" spans="1:7" ht="30" customHeight="1" thickBot="1" x14ac:dyDescent="0.35">
      <c r="A920" s="560"/>
      <c r="B920" s="545"/>
      <c r="C920" s="546"/>
      <c r="D920" s="320" t="s">
        <v>497</v>
      </c>
      <c r="E920" s="326"/>
      <c r="F920" s="343">
        <v>0</v>
      </c>
      <c r="G920" s="344">
        <v>0</v>
      </c>
    </row>
    <row r="921" spans="1:7" ht="30" customHeight="1" thickBot="1" x14ac:dyDescent="0.35">
      <c r="A921" s="560"/>
      <c r="B921" s="545"/>
      <c r="C921" s="546"/>
      <c r="D921" s="320" t="s">
        <v>498</v>
      </c>
      <c r="E921" s="326"/>
      <c r="F921" s="343">
        <v>0</v>
      </c>
      <c r="G921" s="344">
        <v>0</v>
      </c>
    </row>
    <row r="922" spans="1:7" ht="30" customHeight="1" thickBot="1" x14ac:dyDescent="0.35">
      <c r="A922" s="561"/>
      <c r="B922" s="547"/>
      <c r="C922" s="548"/>
      <c r="D922" s="320" t="s">
        <v>499</v>
      </c>
      <c r="E922" s="326"/>
      <c r="F922" s="343">
        <v>0</v>
      </c>
      <c r="G922" s="344">
        <v>0</v>
      </c>
    </row>
    <row r="923" spans="1:7" ht="30" customHeight="1" thickBot="1" x14ac:dyDescent="0.35">
      <c r="A923" s="559" t="s">
        <v>705</v>
      </c>
      <c r="B923" s="543" t="s">
        <v>475</v>
      </c>
      <c r="C923" s="544"/>
      <c r="D923" s="320" t="s">
        <v>406</v>
      </c>
      <c r="E923" s="326"/>
      <c r="F923" s="343">
        <v>0</v>
      </c>
      <c r="G923" s="344">
        <v>0</v>
      </c>
    </row>
    <row r="924" spans="1:7" ht="30" customHeight="1" thickBot="1" x14ac:dyDescent="0.35">
      <c r="A924" s="560"/>
      <c r="B924" s="545"/>
      <c r="C924" s="546"/>
      <c r="D924" s="317" t="s">
        <v>492</v>
      </c>
      <c r="E924" s="326"/>
      <c r="F924" s="343">
        <v>0</v>
      </c>
      <c r="G924" s="344">
        <v>0</v>
      </c>
    </row>
    <row r="925" spans="1:7" ht="30" customHeight="1" thickBot="1" x14ac:dyDescent="0.35">
      <c r="A925" s="560"/>
      <c r="B925" s="545"/>
      <c r="C925" s="546"/>
      <c r="D925" s="320" t="s">
        <v>494</v>
      </c>
      <c r="E925" s="326" t="s">
        <v>411</v>
      </c>
      <c r="F925" s="343">
        <v>0</v>
      </c>
      <c r="G925" s="344">
        <v>0</v>
      </c>
    </row>
    <row r="926" spans="1:7" ht="30" customHeight="1" thickBot="1" x14ac:dyDescent="0.35">
      <c r="A926" s="560"/>
      <c r="B926" s="545"/>
      <c r="C926" s="546"/>
      <c r="D926" s="317" t="s">
        <v>495</v>
      </c>
      <c r="E926" s="326"/>
      <c r="F926" s="343">
        <v>0</v>
      </c>
      <c r="G926" s="344">
        <v>0</v>
      </c>
    </row>
    <row r="927" spans="1:7" ht="30" customHeight="1" thickBot="1" x14ac:dyDescent="0.35">
      <c r="A927" s="560"/>
      <c r="B927" s="545"/>
      <c r="C927" s="546"/>
      <c r="D927" s="320" t="s">
        <v>497</v>
      </c>
      <c r="E927" s="326"/>
      <c r="F927" s="343">
        <v>0</v>
      </c>
      <c r="G927" s="344">
        <v>0</v>
      </c>
    </row>
    <row r="928" spans="1:7" ht="30" customHeight="1" thickBot="1" x14ac:dyDescent="0.35">
      <c r="A928" s="560"/>
      <c r="B928" s="545"/>
      <c r="C928" s="546"/>
      <c r="D928" s="320" t="s">
        <v>498</v>
      </c>
      <c r="E928" s="326"/>
      <c r="F928" s="343">
        <v>0</v>
      </c>
      <c r="G928" s="344">
        <v>0</v>
      </c>
    </row>
    <row r="929" spans="1:7" ht="30" customHeight="1" thickBot="1" x14ac:dyDescent="0.35">
      <c r="A929" s="561"/>
      <c r="B929" s="547"/>
      <c r="C929" s="548"/>
      <c r="D929" s="320" t="s">
        <v>499</v>
      </c>
      <c r="E929" s="326"/>
      <c r="F929" s="343">
        <v>0</v>
      </c>
      <c r="G929" s="344">
        <v>0</v>
      </c>
    </row>
    <row r="930" spans="1:7" ht="30" customHeight="1" thickBot="1" x14ac:dyDescent="0.35">
      <c r="A930" s="559" t="s">
        <v>788</v>
      </c>
      <c r="B930" s="543" t="s">
        <v>807</v>
      </c>
      <c r="C930" s="544"/>
      <c r="D930" s="320" t="s">
        <v>406</v>
      </c>
      <c r="E930" s="326"/>
      <c r="F930" s="343">
        <f>F931+F932+F933+F934+F935+F936</f>
        <v>0</v>
      </c>
      <c r="G930" s="344">
        <f>G931+G932+G933+G934+G935+G936</f>
        <v>0</v>
      </c>
    </row>
    <row r="931" spans="1:7" ht="30" customHeight="1" thickBot="1" x14ac:dyDescent="0.35">
      <c r="A931" s="560"/>
      <c r="B931" s="545"/>
      <c r="C931" s="546"/>
      <c r="D931" s="317" t="s">
        <v>492</v>
      </c>
      <c r="E931" s="326"/>
      <c r="F931" s="343">
        <v>0</v>
      </c>
      <c r="G931" s="344">
        <v>0</v>
      </c>
    </row>
    <row r="932" spans="1:7" ht="30" customHeight="1" thickBot="1" x14ac:dyDescent="0.35">
      <c r="A932" s="560"/>
      <c r="B932" s="545"/>
      <c r="C932" s="546"/>
      <c r="D932" s="320" t="s">
        <v>494</v>
      </c>
      <c r="E932" s="326"/>
      <c r="F932" s="343">
        <v>0</v>
      </c>
      <c r="G932" s="344">
        <v>0</v>
      </c>
    </row>
    <row r="933" spans="1:7" ht="30" customHeight="1" thickBot="1" x14ac:dyDescent="0.35">
      <c r="A933" s="560"/>
      <c r="B933" s="545"/>
      <c r="C933" s="546"/>
      <c r="D933" s="317" t="s">
        <v>495</v>
      </c>
      <c r="E933" s="326"/>
      <c r="F933" s="343">
        <v>0</v>
      </c>
      <c r="G933" s="344">
        <v>0</v>
      </c>
    </row>
    <row r="934" spans="1:7" ht="30" customHeight="1" thickBot="1" x14ac:dyDescent="0.35">
      <c r="A934" s="560"/>
      <c r="B934" s="545"/>
      <c r="C934" s="546"/>
      <c r="D934" s="320" t="s">
        <v>497</v>
      </c>
      <c r="E934" s="326"/>
      <c r="F934" s="343">
        <v>0</v>
      </c>
      <c r="G934" s="344">
        <v>0</v>
      </c>
    </row>
    <row r="935" spans="1:7" ht="30" customHeight="1" thickBot="1" x14ac:dyDescent="0.35">
      <c r="A935" s="560"/>
      <c r="B935" s="545"/>
      <c r="C935" s="546"/>
      <c r="D935" s="320" t="s">
        <v>498</v>
      </c>
      <c r="E935" s="326"/>
      <c r="F935" s="343">
        <v>0</v>
      </c>
      <c r="G935" s="344">
        <v>0</v>
      </c>
    </row>
    <row r="936" spans="1:7" ht="30" customHeight="1" thickBot="1" x14ac:dyDescent="0.35">
      <c r="A936" s="561"/>
      <c r="B936" s="547"/>
      <c r="C936" s="548"/>
      <c r="D936" s="320" t="s">
        <v>499</v>
      </c>
      <c r="E936" s="326"/>
      <c r="F936" s="343">
        <v>0</v>
      </c>
      <c r="G936" s="344">
        <v>0</v>
      </c>
    </row>
    <row r="937" spans="1:7" ht="30" customHeight="1" thickBot="1" x14ac:dyDescent="0.35">
      <c r="A937" s="559" t="s">
        <v>383</v>
      </c>
      <c r="B937" s="543" t="s">
        <v>706</v>
      </c>
      <c r="C937" s="544"/>
      <c r="D937" s="320" t="s">
        <v>406</v>
      </c>
      <c r="E937" s="326" t="s">
        <v>411</v>
      </c>
      <c r="F937" s="343">
        <f>F938+F939+F940+F941+F942+F943</f>
        <v>0</v>
      </c>
      <c r="G937" s="343">
        <f>G938+G939+G940+G941+G942+G943</f>
        <v>0</v>
      </c>
    </row>
    <row r="938" spans="1:7" ht="30" customHeight="1" thickBot="1" x14ac:dyDescent="0.35">
      <c r="A938" s="560"/>
      <c r="B938" s="545"/>
      <c r="C938" s="546"/>
      <c r="D938" s="317" t="s">
        <v>492</v>
      </c>
      <c r="E938" s="326"/>
      <c r="F938" s="343">
        <v>0</v>
      </c>
      <c r="G938" s="344">
        <v>0</v>
      </c>
    </row>
    <row r="939" spans="1:7" ht="30" customHeight="1" thickBot="1" x14ac:dyDescent="0.35">
      <c r="A939" s="560"/>
      <c r="B939" s="545"/>
      <c r="C939" s="546"/>
      <c r="D939" s="320" t="s">
        <v>494</v>
      </c>
      <c r="E939" s="326" t="s">
        <v>411</v>
      </c>
      <c r="F939" s="343">
        <v>0</v>
      </c>
      <c r="G939" s="344">
        <v>0</v>
      </c>
    </row>
    <row r="940" spans="1:7" ht="30" customHeight="1" thickBot="1" x14ac:dyDescent="0.35">
      <c r="A940" s="560"/>
      <c r="B940" s="545"/>
      <c r="C940" s="546"/>
      <c r="D940" s="317" t="s">
        <v>495</v>
      </c>
      <c r="E940" s="326"/>
      <c r="F940" s="343">
        <v>0</v>
      </c>
      <c r="G940" s="344">
        <v>0</v>
      </c>
    </row>
    <row r="941" spans="1:7" ht="30" customHeight="1" thickBot="1" x14ac:dyDescent="0.35">
      <c r="A941" s="560"/>
      <c r="B941" s="545"/>
      <c r="C941" s="546"/>
      <c r="D941" s="320" t="s">
        <v>497</v>
      </c>
      <c r="E941" s="326"/>
      <c r="F941" s="343">
        <v>0</v>
      </c>
      <c r="G941" s="344">
        <v>0</v>
      </c>
    </row>
    <row r="942" spans="1:7" ht="30" customHeight="1" thickBot="1" x14ac:dyDescent="0.35">
      <c r="A942" s="560"/>
      <c r="B942" s="545"/>
      <c r="C942" s="546"/>
      <c r="D942" s="320" t="s">
        <v>498</v>
      </c>
      <c r="E942" s="326"/>
      <c r="F942" s="343">
        <v>0</v>
      </c>
      <c r="G942" s="344">
        <v>0</v>
      </c>
    </row>
    <row r="943" spans="1:7" ht="30" customHeight="1" thickBot="1" x14ac:dyDescent="0.35">
      <c r="A943" s="561"/>
      <c r="B943" s="547"/>
      <c r="C943" s="548"/>
      <c r="D943" s="320" t="s">
        <v>499</v>
      </c>
      <c r="E943" s="326"/>
      <c r="F943" s="343">
        <v>0</v>
      </c>
      <c r="G943" s="344">
        <v>0</v>
      </c>
    </row>
    <row r="944" spans="1:7" ht="30" customHeight="1" thickBot="1" x14ac:dyDescent="0.35">
      <c r="A944" s="559" t="s">
        <v>707</v>
      </c>
      <c r="B944" s="543" t="s">
        <v>595</v>
      </c>
      <c r="C944" s="544"/>
      <c r="D944" s="320" t="s">
        <v>406</v>
      </c>
      <c r="E944" s="326"/>
      <c r="F944" s="343">
        <f>F945+F946+F947+F948+F949+F950</f>
        <v>3556.7</v>
      </c>
      <c r="G944" s="343">
        <f>G945+G946+G947+G948+G949+G950</f>
        <v>3556.7</v>
      </c>
    </row>
    <row r="945" spans="1:10" ht="30" customHeight="1" thickBot="1" x14ac:dyDescent="0.35">
      <c r="A945" s="560"/>
      <c r="B945" s="545"/>
      <c r="C945" s="546"/>
      <c r="D945" s="317" t="s">
        <v>492</v>
      </c>
      <c r="E945" s="326" t="s">
        <v>445</v>
      </c>
      <c r="F945" s="343">
        <v>3556.7</v>
      </c>
      <c r="G945" s="343">
        <v>3556.7</v>
      </c>
    </row>
    <row r="946" spans="1:10" ht="30" customHeight="1" thickBot="1" x14ac:dyDescent="0.35">
      <c r="A946" s="560"/>
      <c r="B946" s="545"/>
      <c r="C946" s="546"/>
      <c r="D946" s="320" t="s">
        <v>494</v>
      </c>
      <c r="E946" s="326"/>
      <c r="F946" s="343">
        <v>0</v>
      </c>
      <c r="G946" s="344">
        <v>0</v>
      </c>
    </row>
    <row r="947" spans="1:10" ht="30" customHeight="1" thickBot="1" x14ac:dyDescent="0.35">
      <c r="A947" s="560"/>
      <c r="B947" s="545"/>
      <c r="C947" s="546"/>
      <c r="D947" s="317" t="s">
        <v>495</v>
      </c>
      <c r="E947" s="326"/>
      <c r="F947" s="343">
        <v>0</v>
      </c>
      <c r="G947" s="344">
        <v>0</v>
      </c>
    </row>
    <row r="948" spans="1:10" ht="30" customHeight="1" thickBot="1" x14ac:dyDescent="0.35">
      <c r="A948" s="560"/>
      <c r="B948" s="545"/>
      <c r="C948" s="546"/>
      <c r="D948" s="320" t="s">
        <v>497</v>
      </c>
      <c r="E948" s="326"/>
      <c r="F948" s="343">
        <v>0</v>
      </c>
      <c r="G948" s="344">
        <v>0</v>
      </c>
    </row>
    <row r="949" spans="1:10" ht="30" customHeight="1" thickBot="1" x14ac:dyDescent="0.35">
      <c r="A949" s="560"/>
      <c r="B949" s="545"/>
      <c r="C949" s="546"/>
      <c r="D949" s="320" t="s">
        <v>498</v>
      </c>
      <c r="E949" s="326"/>
      <c r="F949" s="343">
        <v>0</v>
      </c>
      <c r="G949" s="344">
        <v>0</v>
      </c>
    </row>
    <row r="950" spans="1:10" ht="30" customHeight="1" thickBot="1" x14ac:dyDescent="0.35">
      <c r="A950" s="561"/>
      <c r="B950" s="547"/>
      <c r="C950" s="548"/>
      <c r="D950" s="320" t="s">
        <v>499</v>
      </c>
      <c r="E950" s="326"/>
      <c r="F950" s="343">
        <v>0</v>
      </c>
      <c r="G950" s="344">
        <v>0</v>
      </c>
    </row>
    <row r="951" spans="1:10" ht="30" customHeight="1" thickBot="1" x14ac:dyDescent="0.35">
      <c r="A951" s="559" t="s">
        <v>708</v>
      </c>
      <c r="B951" s="543" t="s">
        <v>266</v>
      </c>
      <c r="C951" s="544"/>
      <c r="D951" s="320" t="s">
        <v>406</v>
      </c>
      <c r="E951" s="326"/>
      <c r="F951" s="343">
        <f>F952+F953+F954+F955+F956+F957</f>
        <v>657</v>
      </c>
      <c r="G951" s="345">
        <f>G952+G953+G954+G955+G956+G957</f>
        <v>408</v>
      </c>
    </row>
    <row r="952" spans="1:10" ht="30" customHeight="1" thickBot="1" x14ac:dyDescent="0.35">
      <c r="A952" s="560"/>
      <c r="B952" s="545"/>
      <c r="C952" s="546"/>
      <c r="D952" s="317" t="s">
        <v>492</v>
      </c>
      <c r="E952" s="326"/>
      <c r="F952" s="343">
        <v>0</v>
      </c>
      <c r="G952" s="344">
        <v>0</v>
      </c>
    </row>
    <row r="953" spans="1:10" ht="30" customHeight="1" thickBot="1" x14ac:dyDescent="0.35">
      <c r="A953" s="560"/>
      <c r="B953" s="545"/>
      <c r="C953" s="546"/>
      <c r="D953" s="320" t="s">
        <v>494</v>
      </c>
      <c r="E953" s="326" t="s">
        <v>728</v>
      </c>
      <c r="F953" s="343">
        <f>569+3+85</f>
        <v>657</v>
      </c>
      <c r="G953" s="345">
        <f>47+358+3</f>
        <v>408</v>
      </c>
      <c r="H953" s="565"/>
      <c r="I953" s="566"/>
      <c r="J953" s="566"/>
    </row>
    <row r="954" spans="1:10" ht="30" customHeight="1" thickBot="1" x14ac:dyDescent="0.35">
      <c r="A954" s="560"/>
      <c r="B954" s="545"/>
      <c r="C954" s="546"/>
      <c r="D954" s="317" t="s">
        <v>495</v>
      </c>
      <c r="E954" s="326"/>
      <c r="F954" s="343">
        <v>0</v>
      </c>
      <c r="G954" s="344">
        <v>0</v>
      </c>
    </row>
    <row r="955" spans="1:10" ht="30" customHeight="1" thickBot="1" x14ac:dyDescent="0.35">
      <c r="A955" s="560"/>
      <c r="B955" s="545"/>
      <c r="C955" s="546"/>
      <c r="D955" s="320" t="s">
        <v>497</v>
      </c>
      <c r="E955" s="326"/>
      <c r="F955" s="343">
        <v>0</v>
      </c>
      <c r="G955" s="344">
        <v>0</v>
      </c>
    </row>
    <row r="956" spans="1:10" ht="30" customHeight="1" thickBot="1" x14ac:dyDescent="0.35">
      <c r="A956" s="560"/>
      <c r="B956" s="545"/>
      <c r="C956" s="546"/>
      <c r="D956" s="320" t="s">
        <v>498</v>
      </c>
      <c r="E956" s="326"/>
      <c r="F956" s="343">
        <v>0</v>
      </c>
      <c r="G956" s="344">
        <v>0</v>
      </c>
    </row>
    <row r="957" spans="1:10" ht="30" customHeight="1" thickBot="1" x14ac:dyDescent="0.35">
      <c r="A957" s="561"/>
      <c r="B957" s="547"/>
      <c r="C957" s="548"/>
      <c r="D957" s="320" t="s">
        <v>499</v>
      </c>
      <c r="E957" s="326"/>
      <c r="F957" s="343">
        <v>0</v>
      </c>
      <c r="G957" s="344">
        <v>0</v>
      </c>
    </row>
    <row r="958" spans="1:10" ht="24" customHeight="1" thickBot="1" x14ac:dyDescent="0.35">
      <c r="A958" s="540" t="s">
        <v>385</v>
      </c>
      <c r="B958" s="543" t="s">
        <v>710</v>
      </c>
      <c r="C958" s="544"/>
      <c r="D958" s="320" t="s">
        <v>406</v>
      </c>
      <c r="E958" s="326" t="s">
        <v>521</v>
      </c>
      <c r="F958" s="327">
        <f t="shared" ref="F958:G960" si="29">F966+F973+F980+F987+F995</f>
        <v>144350.53</v>
      </c>
      <c r="G958" s="327">
        <f t="shared" si="29"/>
        <v>117396.01</v>
      </c>
      <c r="H958" s="346"/>
    </row>
    <row r="959" spans="1:10" ht="19.5" customHeight="1" thickBot="1" x14ac:dyDescent="0.35">
      <c r="A959" s="541"/>
      <c r="B959" s="545"/>
      <c r="C959" s="546"/>
      <c r="D959" s="317" t="s">
        <v>492</v>
      </c>
      <c r="E959" s="326"/>
      <c r="F959" s="327">
        <f t="shared" si="29"/>
        <v>0</v>
      </c>
      <c r="G959" s="327">
        <f t="shared" si="29"/>
        <v>0</v>
      </c>
      <c r="H959" s="346"/>
      <c r="I959" s="562"/>
      <c r="J959" s="562"/>
    </row>
    <row r="960" spans="1:10" ht="27" customHeight="1" thickBot="1" x14ac:dyDescent="0.35">
      <c r="A960" s="541"/>
      <c r="B960" s="545"/>
      <c r="C960" s="546"/>
      <c r="D960" s="320" t="s">
        <v>494</v>
      </c>
      <c r="E960" s="326" t="s">
        <v>521</v>
      </c>
      <c r="F960" s="327">
        <f t="shared" si="29"/>
        <v>144350.53</v>
      </c>
      <c r="G960" s="327">
        <f t="shared" si="29"/>
        <v>117396.01</v>
      </c>
      <c r="H960" s="346"/>
      <c r="I960" s="562"/>
      <c r="J960" s="562"/>
    </row>
    <row r="961" spans="1:11" ht="33.75" customHeight="1" thickBot="1" x14ac:dyDescent="0.35">
      <c r="A961" s="541"/>
      <c r="B961" s="545"/>
      <c r="C961" s="546"/>
      <c r="D961" s="317" t="s">
        <v>495</v>
      </c>
      <c r="E961" s="326" t="s">
        <v>445</v>
      </c>
      <c r="F961" s="327">
        <f>F969+F976+F983+F990</f>
        <v>0</v>
      </c>
      <c r="G961" s="327">
        <f>G969+G976+G983+G990</f>
        <v>0</v>
      </c>
      <c r="H961" s="316"/>
      <c r="I961" s="562"/>
      <c r="J961" s="562"/>
    </row>
    <row r="962" spans="1:11" ht="45" customHeight="1" thickBot="1" x14ac:dyDescent="0.35">
      <c r="A962" s="541"/>
      <c r="B962" s="545"/>
      <c r="C962" s="546"/>
      <c r="D962" s="320" t="s">
        <v>497</v>
      </c>
      <c r="E962" s="326"/>
      <c r="F962" s="327">
        <f t="shared" ref="F962:G964" si="30">F970+F977+F984+F991+F999</f>
        <v>0</v>
      </c>
      <c r="G962" s="327">
        <f t="shared" si="30"/>
        <v>0</v>
      </c>
      <c r="H962" s="316"/>
      <c r="I962" s="562"/>
      <c r="J962" s="562"/>
    </row>
    <row r="963" spans="1:11" ht="45" customHeight="1" thickBot="1" x14ac:dyDescent="0.35">
      <c r="A963" s="541"/>
      <c r="B963" s="545"/>
      <c r="C963" s="546"/>
      <c r="D963" s="320" t="s">
        <v>498</v>
      </c>
      <c r="E963" s="326"/>
      <c r="F963" s="327">
        <f t="shared" si="30"/>
        <v>0</v>
      </c>
      <c r="G963" s="327">
        <f t="shared" si="30"/>
        <v>0</v>
      </c>
      <c r="H963" s="316"/>
      <c r="I963" s="562"/>
      <c r="J963" s="562"/>
    </row>
    <row r="964" spans="1:11" ht="30" customHeight="1" thickBot="1" x14ac:dyDescent="0.35">
      <c r="A964" s="541"/>
      <c r="B964" s="545"/>
      <c r="C964" s="546"/>
      <c r="D964" s="320" t="s">
        <v>499</v>
      </c>
      <c r="E964" s="326" t="s">
        <v>445</v>
      </c>
      <c r="F964" s="327">
        <f t="shared" si="30"/>
        <v>0</v>
      </c>
      <c r="G964" s="327">
        <f t="shared" si="30"/>
        <v>0</v>
      </c>
      <c r="H964" s="316"/>
      <c r="I964" s="562"/>
      <c r="J964" s="562"/>
    </row>
    <row r="965" spans="1:11" ht="117.75" customHeight="1" thickBot="1" x14ac:dyDescent="0.35">
      <c r="A965" s="542"/>
      <c r="B965" s="547"/>
      <c r="C965" s="548"/>
      <c r="D965" s="320" t="s">
        <v>501</v>
      </c>
      <c r="E965" s="326" t="s">
        <v>445</v>
      </c>
      <c r="F965" s="327">
        <f>F994+F1002</f>
        <v>0</v>
      </c>
      <c r="G965" s="327">
        <f>G994+G1002</f>
        <v>0</v>
      </c>
      <c r="H965" s="316"/>
      <c r="I965" s="562"/>
      <c r="J965" s="562"/>
    </row>
    <row r="966" spans="1:11" ht="30.75" customHeight="1" thickBot="1" x14ac:dyDescent="0.35">
      <c r="A966" s="559" t="s">
        <v>386</v>
      </c>
      <c r="B966" s="543" t="s">
        <v>477</v>
      </c>
      <c r="C966" s="544"/>
      <c r="D966" s="320" t="s">
        <v>406</v>
      </c>
      <c r="E966" s="326" t="s">
        <v>445</v>
      </c>
      <c r="F966" s="327">
        <f>F967+F968+F969+F970+F971+F972</f>
        <v>0</v>
      </c>
      <c r="G966" s="327">
        <f>G967+G968+G969+G970+G971+G972</f>
        <v>0</v>
      </c>
      <c r="H966" s="316"/>
      <c r="I966" s="562"/>
      <c r="J966" s="562"/>
    </row>
    <row r="967" spans="1:11" ht="60.75" customHeight="1" thickBot="1" x14ac:dyDescent="0.35">
      <c r="A967" s="560"/>
      <c r="B967" s="545"/>
      <c r="C967" s="546"/>
      <c r="D967" s="317" t="s">
        <v>492</v>
      </c>
      <c r="E967" s="326"/>
      <c r="F967" s="327">
        <v>0</v>
      </c>
      <c r="G967" s="327">
        <v>0</v>
      </c>
      <c r="H967" s="316"/>
    </row>
    <row r="968" spans="1:11" ht="15.75" customHeight="1" thickBot="1" x14ac:dyDescent="0.35">
      <c r="A968" s="560"/>
      <c r="B968" s="545"/>
      <c r="C968" s="546"/>
      <c r="D968" s="320" t="s">
        <v>494</v>
      </c>
      <c r="E968" s="326" t="s">
        <v>445</v>
      </c>
      <c r="F968" s="327">
        <v>0</v>
      </c>
      <c r="G968" s="340">
        <v>0</v>
      </c>
      <c r="H968" s="316"/>
    </row>
    <row r="969" spans="1:11" ht="49.5" customHeight="1" thickBot="1" x14ac:dyDescent="0.35">
      <c r="A969" s="560"/>
      <c r="B969" s="545"/>
      <c r="C969" s="546"/>
      <c r="D969" s="317" t="s">
        <v>495</v>
      </c>
      <c r="E969" s="326"/>
      <c r="F969" s="327">
        <v>0</v>
      </c>
      <c r="G969" s="327">
        <v>0</v>
      </c>
      <c r="H969" s="316"/>
    </row>
    <row r="970" spans="1:11" ht="45" customHeight="1" thickBot="1" x14ac:dyDescent="0.35">
      <c r="A970" s="560"/>
      <c r="B970" s="545"/>
      <c r="C970" s="546"/>
      <c r="D970" s="320" t="s">
        <v>497</v>
      </c>
      <c r="E970" s="326"/>
      <c r="F970" s="327">
        <v>0</v>
      </c>
      <c r="G970" s="327">
        <v>0</v>
      </c>
      <c r="H970" s="316"/>
      <c r="K970" s="1"/>
    </row>
    <row r="971" spans="1:11" ht="45" customHeight="1" thickBot="1" x14ac:dyDescent="0.35">
      <c r="A971" s="560"/>
      <c r="B971" s="545"/>
      <c r="C971" s="546"/>
      <c r="D971" s="320" t="s">
        <v>498</v>
      </c>
      <c r="E971" s="326"/>
      <c r="F971" s="327">
        <v>0</v>
      </c>
      <c r="G971" s="327">
        <v>0</v>
      </c>
      <c r="H971" s="316"/>
    </row>
    <row r="972" spans="1:11" ht="30" customHeight="1" thickBot="1" x14ac:dyDescent="0.35">
      <c r="A972" s="561"/>
      <c r="B972" s="547"/>
      <c r="C972" s="548"/>
      <c r="D972" s="320" t="s">
        <v>499</v>
      </c>
      <c r="E972" s="326" t="s">
        <v>445</v>
      </c>
      <c r="F972" s="327">
        <v>0</v>
      </c>
      <c r="G972" s="327">
        <v>0</v>
      </c>
      <c r="H972" s="316"/>
    </row>
    <row r="973" spans="1:11" ht="32.25" customHeight="1" thickBot="1" x14ac:dyDescent="0.35">
      <c r="A973" s="540" t="s">
        <v>388</v>
      </c>
      <c r="B973" s="543" t="s">
        <v>389</v>
      </c>
      <c r="C973" s="544"/>
      <c r="D973" s="320" t="s">
        <v>406</v>
      </c>
      <c r="E973" s="326" t="s">
        <v>445</v>
      </c>
      <c r="F973" s="327">
        <f>F975</f>
        <v>0</v>
      </c>
      <c r="G973" s="327">
        <f>G975</f>
        <v>0</v>
      </c>
      <c r="H973" s="316"/>
    </row>
    <row r="974" spans="1:11" ht="64.5" customHeight="1" thickBot="1" x14ac:dyDescent="0.35">
      <c r="A974" s="541"/>
      <c r="B974" s="545"/>
      <c r="C974" s="546"/>
      <c r="D974" s="317" t="s">
        <v>492</v>
      </c>
      <c r="E974" s="326"/>
      <c r="F974" s="327">
        <v>0</v>
      </c>
      <c r="G974" s="327">
        <v>0</v>
      </c>
      <c r="H974" s="316"/>
    </row>
    <row r="975" spans="1:11" ht="15.75" customHeight="1" thickBot="1" x14ac:dyDescent="0.35">
      <c r="A975" s="541"/>
      <c r="B975" s="545"/>
      <c r="C975" s="546"/>
      <c r="D975" s="320" t="s">
        <v>494</v>
      </c>
      <c r="E975" s="326">
        <v>768</v>
      </c>
      <c r="F975" s="327">
        <v>0</v>
      </c>
      <c r="G975" s="327">
        <v>0</v>
      </c>
      <c r="H975" s="316"/>
    </row>
    <row r="976" spans="1:11" ht="48" customHeight="1" thickBot="1" x14ac:dyDescent="0.35">
      <c r="A976" s="541"/>
      <c r="B976" s="545"/>
      <c r="C976" s="546"/>
      <c r="D976" s="317" t="s">
        <v>495</v>
      </c>
      <c r="E976" s="326"/>
      <c r="F976" s="327">
        <v>0</v>
      </c>
      <c r="G976" s="322">
        <v>0</v>
      </c>
      <c r="H976" s="316"/>
    </row>
    <row r="977" spans="1:8" ht="45" customHeight="1" thickBot="1" x14ac:dyDescent="0.35">
      <c r="A977" s="541"/>
      <c r="B977" s="545"/>
      <c r="C977" s="546"/>
      <c r="D977" s="320" t="s">
        <v>497</v>
      </c>
      <c r="E977" s="326"/>
      <c r="F977" s="327">
        <v>0</v>
      </c>
      <c r="G977" s="322">
        <v>0</v>
      </c>
      <c r="H977" s="316"/>
    </row>
    <row r="978" spans="1:8" ht="45" customHeight="1" thickBot="1" x14ac:dyDescent="0.35">
      <c r="A978" s="541"/>
      <c r="B978" s="545"/>
      <c r="C978" s="546"/>
      <c r="D978" s="320" t="s">
        <v>498</v>
      </c>
      <c r="E978" s="326"/>
      <c r="F978" s="327">
        <v>0</v>
      </c>
      <c r="G978" s="322">
        <v>0</v>
      </c>
      <c r="H978" s="316"/>
    </row>
    <row r="979" spans="1:8" ht="30" customHeight="1" thickBot="1" x14ac:dyDescent="0.35">
      <c r="A979" s="542"/>
      <c r="B979" s="547"/>
      <c r="C979" s="548"/>
      <c r="D979" s="320" t="s">
        <v>499</v>
      </c>
      <c r="E979" s="326"/>
      <c r="F979" s="327">
        <v>0</v>
      </c>
      <c r="G979" s="322">
        <v>0</v>
      </c>
      <c r="H979" s="316"/>
    </row>
    <row r="980" spans="1:8" ht="27.75" customHeight="1" thickBot="1" x14ac:dyDescent="0.35">
      <c r="A980" s="540" t="s">
        <v>390</v>
      </c>
      <c r="B980" s="543" t="s">
        <v>729</v>
      </c>
      <c r="C980" s="544"/>
      <c r="D980" s="320" t="s">
        <v>406</v>
      </c>
      <c r="E980" s="326" t="s">
        <v>521</v>
      </c>
      <c r="F980" s="327">
        <f>F982</f>
        <v>144350.53</v>
      </c>
      <c r="G980" s="327">
        <f>G982</f>
        <v>117396.01</v>
      </c>
      <c r="H980" s="316"/>
    </row>
    <row r="981" spans="1:8" ht="24.75" customHeight="1" thickBot="1" x14ac:dyDescent="0.35">
      <c r="A981" s="541"/>
      <c r="B981" s="545"/>
      <c r="C981" s="546"/>
      <c r="D981" s="317" t="s">
        <v>492</v>
      </c>
      <c r="E981" s="326"/>
      <c r="F981" s="327">
        <v>0</v>
      </c>
      <c r="G981" s="327">
        <v>0</v>
      </c>
      <c r="H981" s="316"/>
    </row>
    <row r="982" spans="1:8" ht="15.75" customHeight="1" thickBot="1" x14ac:dyDescent="0.35">
      <c r="A982" s="541"/>
      <c r="B982" s="545"/>
      <c r="C982" s="546"/>
      <c r="D982" s="320" t="s">
        <v>494</v>
      </c>
      <c r="E982" s="326" t="s">
        <v>521</v>
      </c>
      <c r="F982" s="327">
        <v>144350.53</v>
      </c>
      <c r="G982" s="327">
        <v>117396.01</v>
      </c>
      <c r="H982" s="316"/>
    </row>
    <row r="983" spans="1:8" ht="48" customHeight="1" thickBot="1" x14ac:dyDescent="0.35">
      <c r="A983" s="541"/>
      <c r="B983" s="545"/>
      <c r="C983" s="546"/>
      <c r="D983" s="317" t="s">
        <v>495</v>
      </c>
      <c r="E983" s="326"/>
      <c r="F983" s="327">
        <v>0</v>
      </c>
      <c r="G983" s="327">
        <v>0</v>
      </c>
      <c r="H983" s="316"/>
    </row>
    <row r="984" spans="1:8" ht="45" customHeight="1" thickBot="1" x14ac:dyDescent="0.35">
      <c r="A984" s="541"/>
      <c r="B984" s="545"/>
      <c r="C984" s="546"/>
      <c r="D984" s="320" t="s">
        <v>497</v>
      </c>
      <c r="E984" s="326"/>
      <c r="F984" s="327">
        <v>0</v>
      </c>
      <c r="G984" s="327">
        <v>0</v>
      </c>
      <c r="H984" s="316"/>
    </row>
    <row r="985" spans="1:8" ht="45" customHeight="1" thickBot="1" x14ac:dyDescent="0.35">
      <c r="A985" s="541"/>
      <c r="B985" s="545"/>
      <c r="C985" s="546"/>
      <c r="D985" s="320" t="s">
        <v>498</v>
      </c>
      <c r="E985" s="326"/>
      <c r="F985" s="327">
        <v>0</v>
      </c>
      <c r="G985" s="327">
        <v>0</v>
      </c>
      <c r="H985" s="316"/>
    </row>
    <row r="986" spans="1:8" ht="30" customHeight="1" thickBot="1" x14ac:dyDescent="0.35">
      <c r="A986" s="542"/>
      <c r="B986" s="547"/>
      <c r="C986" s="548"/>
      <c r="D986" s="320" t="s">
        <v>499</v>
      </c>
      <c r="E986" s="326"/>
      <c r="F986" s="327">
        <v>0</v>
      </c>
      <c r="G986" s="327">
        <v>0</v>
      </c>
      <c r="H986" s="316"/>
    </row>
    <row r="987" spans="1:8" ht="21.75" customHeight="1" thickBot="1" x14ac:dyDescent="0.35">
      <c r="A987" s="559" t="s">
        <v>392</v>
      </c>
      <c r="B987" s="543" t="s">
        <v>393</v>
      </c>
      <c r="C987" s="544"/>
      <c r="D987" s="320" t="s">
        <v>406</v>
      </c>
      <c r="E987" s="326" t="s">
        <v>445</v>
      </c>
      <c r="F987" s="327">
        <f>F988+F989+F990+F991+F992+F993+F994</f>
        <v>0</v>
      </c>
      <c r="G987" s="327">
        <f>G988+G989+G990+G991+G992+G993+G994</f>
        <v>0</v>
      </c>
      <c r="H987" s="316"/>
    </row>
    <row r="988" spans="1:8" ht="17.25" customHeight="1" thickBot="1" x14ac:dyDescent="0.35">
      <c r="A988" s="560"/>
      <c r="B988" s="545"/>
      <c r="C988" s="546"/>
      <c r="D988" s="317" t="s">
        <v>492</v>
      </c>
      <c r="E988" s="326"/>
      <c r="F988" s="327">
        <v>0</v>
      </c>
      <c r="G988" s="322">
        <v>0</v>
      </c>
      <c r="H988" s="316"/>
    </row>
    <row r="989" spans="1:8" ht="15.75" customHeight="1" thickBot="1" x14ac:dyDescent="0.35">
      <c r="A989" s="560"/>
      <c r="B989" s="545"/>
      <c r="C989" s="546"/>
      <c r="D989" s="320" t="s">
        <v>494</v>
      </c>
      <c r="E989" s="326" t="s">
        <v>445</v>
      </c>
      <c r="F989" s="327">
        <v>0</v>
      </c>
      <c r="G989" s="322">
        <v>0</v>
      </c>
      <c r="H989" s="316"/>
    </row>
    <row r="990" spans="1:8" ht="40.5" customHeight="1" thickBot="1" x14ac:dyDescent="0.35">
      <c r="A990" s="560"/>
      <c r="B990" s="545"/>
      <c r="C990" s="546"/>
      <c r="D990" s="317" t="s">
        <v>495</v>
      </c>
      <c r="E990" s="326" t="s">
        <v>445</v>
      </c>
      <c r="F990" s="327">
        <v>0</v>
      </c>
      <c r="G990" s="322">
        <v>0</v>
      </c>
      <c r="H990" s="316"/>
    </row>
    <row r="991" spans="1:8" ht="45" customHeight="1" thickBot="1" x14ac:dyDescent="0.35">
      <c r="A991" s="560"/>
      <c r="B991" s="545"/>
      <c r="C991" s="546"/>
      <c r="D991" s="320" t="s">
        <v>497</v>
      </c>
      <c r="E991" s="326"/>
      <c r="F991" s="327">
        <v>0</v>
      </c>
      <c r="G991" s="322">
        <v>0</v>
      </c>
      <c r="H991" s="316"/>
    </row>
    <row r="992" spans="1:8" ht="45" customHeight="1" thickBot="1" x14ac:dyDescent="0.35">
      <c r="A992" s="560"/>
      <c r="B992" s="545"/>
      <c r="C992" s="546"/>
      <c r="D992" s="320" t="s">
        <v>498</v>
      </c>
      <c r="E992" s="326"/>
      <c r="F992" s="327">
        <v>0</v>
      </c>
      <c r="G992" s="322">
        <v>0</v>
      </c>
      <c r="H992" s="316"/>
    </row>
    <row r="993" spans="1:10" ht="30" customHeight="1" thickBot="1" x14ac:dyDescent="0.35">
      <c r="A993" s="560"/>
      <c r="B993" s="545"/>
      <c r="C993" s="546"/>
      <c r="D993" s="320" t="s">
        <v>499</v>
      </c>
      <c r="E993" s="326" t="s">
        <v>445</v>
      </c>
      <c r="F993" s="327">
        <v>0</v>
      </c>
      <c r="G993" s="322">
        <v>0</v>
      </c>
      <c r="H993" s="316"/>
    </row>
    <row r="994" spans="1:10" ht="107.25" customHeight="1" thickBot="1" x14ac:dyDescent="0.35">
      <c r="A994" s="561"/>
      <c r="B994" s="547"/>
      <c r="C994" s="548"/>
      <c r="D994" s="320" t="s">
        <v>501</v>
      </c>
      <c r="E994" s="326" t="s">
        <v>445</v>
      </c>
      <c r="F994" s="327"/>
      <c r="G994" s="322"/>
      <c r="H994" s="316"/>
    </row>
    <row r="995" spans="1:10" ht="23.25" customHeight="1" thickBot="1" x14ac:dyDescent="0.35">
      <c r="A995" s="540" t="s">
        <v>394</v>
      </c>
      <c r="B995" s="543" t="s">
        <v>395</v>
      </c>
      <c r="C995" s="544"/>
      <c r="D995" s="320" t="s">
        <v>406</v>
      </c>
      <c r="E995" s="326" t="s">
        <v>445</v>
      </c>
      <c r="F995" s="327">
        <f>F996+F997+F998+F999+F1000+F1001+F1002</f>
        <v>0</v>
      </c>
      <c r="G995" s="327">
        <f>G997</f>
        <v>0</v>
      </c>
      <c r="H995" s="316"/>
    </row>
    <row r="996" spans="1:10" ht="18.75" customHeight="1" thickBot="1" x14ac:dyDescent="0.35">
      <c r="A996" s="541"/>
      <c r="B996" s="545"/>
      <c r="C996" s="546"/>
      <c r="D996" s="317" t="s">
        <v>492</v>
      </c>
      <c r="E996" s="326"/>
      <c r="F996" s="327">
        <v>0</v>
      </c>
      <c r="G996" s="322">
        <v>0</v>
      </c>
      <c r="H996" s="316"/>
    </row>
    <row r="997" spans="1:10" ht="15.75" customHeight="1" thickBot="1" x14ac:dyDescent="0.35">
      <c r="A997" s="541"/>
      <c r="B997" s="545"/>
      <c r="C997" s="546"/>
      <c r="D997" s="320" t="s">
        <v>494</v>
      </c>
      <c r="E997" s="326" t="s">
        <v>445</v>
      </c>
      <c r="F997" s="347">
        <v>0</v>
      </c>
      <c r="G997" s="322">
        <v>0</v>
      </c>
      <c r="H997" s="348"/>
    </row>
    <row r="998" spans="1:10" ht="33.75" customHeight="1" thickBot="1" x14ac:dyDescent="0.35">
      <c r="A998" s="541"/>
      <c r="B998" s="545"/>
      <c r="C998" s="546"/>
      <c r="D998" s="317" t="s">
        <v>495</v>
      </c>
      <c r="E998" s="326"/>
      <c r="F998" s="327">
        <v>0</v>
      </c>
      <c r="G998" s="322">
        <v>0</v>
      </c>
      <c r="H998" s="316"/>
      <c r="J998" s="151"/>
    </row>
    <row r="999" spans="1:10" ht="45" customHeight="1" thickBot="1" x14ac:dyDescent="0.35">
      <c r="A999" s="541"/>
      <c r="B999" s="545"/>
      <c r="C999" s="546"/>
      <c r="D999" s="320" t="s">
        <v>497</v>
      </c>
      <c r="E999" s="326"/>
      <c r="F999" s="327">
        <v>0</v>
      </c>
      <c r="G999" s="322">
        <v>0</v>
      </c>
      <c r="H999" s="316"/>
    </row>
    <row r="1000" spans="1:10" ht="45" customHeight="1" thickBot="1" x14ac:dyDescent="0.35">
      <c r="A1000" s="541"/>
      <c r="B1000" s="545"/>
      <c r="C1000" s="546"/>
      <c r="D1000" s="320" t="s">
        <v>498</v>
      </c>
      <c r="E1000" s="326"/>
      <c r="F1000" s="327">
        <v>0</v>
      </c>
      <c r="G1000" s="322">
        <v>0</v>
      </c>
      <c r="H1000" s="316"/>
    </row>
    <row r="1001" spans="1:10" ht="30" customHeight="1" thickBot="1" x14ac:dyDescent="0.35">
      <c r="A1001" s="541"/>
      <c r="B1001" s="545"/>
      <c r="C1001" s="546"/>
      <c r="D1001" s="349" t="s">
        <v>499</v>
      </c>
      <c r="E1001" s="326" t="s">
        <v>445</v>
      </c>
      <c r="F1001" s="327">
        <v>0</v>
      </c>
      <c r="G1001" s="322">
        <v>0</v>
      </c>
      <c r="H1001" s="316"/>
    </row>
    <row r="1002" spans="1:10" ht="97.2" thickBot="1" x14ac:dyDescent="0.35">
      <c r="A1002" s="541"/>
      <c r="B1002" s="545"/>
      <c r="C1002" s="562"/>
      <c r="D1002" s="350" t="s">
        <v>501</v>
      </c>
      <c r="E1002" s="351"/>
      <c r="F1002" s="352">
        <v>0</v>
      </c>
      <c r="G1002" s="352">
        <v>0</v>
      </c>
    </row>
    <row r="1003" spans="1:10" ht="15" thickBot="1" x14ac:dyDescent="0.35">
      <c r="A1003" s="563" t="s">
        <v>36</v>
      </c>
      <c r="B1003" s="543" t="s">
        <v>789</v>
      </c>
      <c r="C1003" s="544"/>
      <c r="D1003" s="353" t="s">
        <v>406</v>
      </c>
      <c r="E1003" s="354"/>
      <c r="F1003" s="355">
        <f>F1004+F1005+F1006+F1007+F1008+F1009</f>
        <v>514633.39999999997</v>
      </c>
      <c r="G1003" s="356">
        <f>G1004+G1005+G1006+G1007+G1008+G1009</f>
        <v>487355.17999999993</v>
      </c>
    </row>
    <row r="1004" spans="1:10" ht="15" thickBot="1" x14ac:dyDescent="0.35">
      <c r="A1004" s="564"/>
      <c r="B1004" s="545"/>
      <c r="C1004" s="546"/>
      <c r="D1004" s="357" t="s">
        <v>492</v>
      </c>
      <c r="E1004" s="329"/>
      <c r="F1004" s="325">
        <f t="shared" ref="F1004:G1006" si="31">F1011+F1032</f>
        <v>394004.29</v>
      </c>
      <c r="G1004" s="338">
        <f t="shared" si="31"/>
        <v>394004.29</v>
      </c>
    </row>
    <row r="1005" spans="1:10" ht="15" thickBot="1" x14ac:dyDescent="0.35">
      <c r="A1005" s="564"/>
      <c r="B1005" s="545"/>
      <c r="C1005" s="546"/>
      <c r="D1005" s="358" t="s">
        <v>494</v>
      </c>
      <c r="E1005" s="329" t="s">
        <v>445</v>
      </c>
      <c r="F1005" s="325">
        <f t="shared" si="31"/>
        <v>91962.28</v>
      </c>
      <c r="G1005" s="338">
        <f t="shared" si="31"/>
        <v>88682.81</v>
      </c>
    </row>
    <row r="1006" spans="1:10" ht="28.2" thickBot="1" x14ac:dyDescent="0.35">
      <c r="A1006" s="564"/>
      <c r="B1006" s="545"/>
      <c r="C1006" s="546"/>
      <c r="D1006" s="357" t="s">
        <v>495</v>
      </c>
      <c r="E1006" s="329"/>
      <c r="F1006" s="325">
        <f t="shared" si="31"/>
        <v>28666.83</v>
      </c>
      <c r="G1006" s="338">
        <f t="shared" si="31"/>
        <v>2334.04</v>
      </c>
    </row>
    <row r="1007" spans="1:10" ht="42" thickBot="1" x14ac:dyDescent="0.35">
      <c r="A1007" s="564"/>
      <c r="B1007" s="545"/>
      <c r="C1007" s="546"/>
      <c r="D1007" s="358" t="s">
        <v>497</v>
      </c>
      <c r="E1007" s="359"/>
      <c r="F1007" s="360">
        <f>F1014+F1035</f>
        <v>0</v>
      </c>
      <c r="G1007" s="361">
        <f>G1014+G1034</f>
        <v>2334.04</v>
      </c>
    </row>
    <row r="1008" spans="1:10" ht="42" thickBot="1" x14ac:dyDescent="0.35">
      <c r="A1008" s="564"/>
      <c r="B1008" s="545"/>
      <c r="C1008" s="546"/>
      <c r="D1008" s="358" t="s">
        <v>498</v>
      </c>
      <c r="E1008" s="359"/>
      <c r="F1008" s="360">
        <f>F1015+F1036</f>
        <v>0</v>
      </c>
      <c r="G1008" s="361">
        <f>G1015+G1036</f>
        <v>0</v>
      </c>
    </row>
    <row r="1009" spans="1:7" ht="28.2" thickBot="1" x14ac:dyDescent="0.35">
      <c r="A1009" s="564"/>
      <c r="B1009" s="545"/>
      <c r="C1009" s="546"/>
      <c r="D1009" s="349" t="s">
        <v>499</v>
      </c>
      <c r="E1009" s="362"/>
      <c r="F1009" s="363">
        <f>F1016+F1037</f>
        <v>0</v>
      </c>
      <c r="G1009" s="364">
        <f>G1016+G1037</f>
        <v>0</v>
      </c>
    </row>
    <row r="1010" spans="1:7" ht="15" thickBot="1" x14ac:dyDescent="0.35">
      <c r="A1010" s="549" t="s">
        <v>790</v>
      </c>
      <c r="B1010" s="551" t="s">
        <v>791</v>
      </c>
      <c r="C1010" s="552"/>
      <c r="D1010" s="365" t="s">
        <v>406</v>
      </c>
      <c r="E1010" s="366"/>
      <c r="F1010" s="367">
        <f>F1011+F1012+F1013++F1014+F1015+F1016</f>
        <v>499179.06</v>
      </c>
      <c r="G1010" s="368">
        <f>G1011+G1012+G1013+G1014+G1015+G1016</f>
        <v>467867.20999999996</v>
      </c>
    </row>
    <row r="1011" spans="1:7" ht="15" thickBot="1" x14ac:dyDescent="0.35">
      <c r="A1011" s="550"/>
      <c r="B1011" s="553"/>
      <c r="C1011" s="554"/>
      <c r="D1011" s="357" t="s">
        <v>492</v>
      </c>
      <c r="E1011" s="366"/>
      <c r="F1011" s="369">
        <f>F1018+F1025</f>
        <v>381703.8</v>
      </c>
      <c r="G1011" s="370">
        <f>G1018+G1025</f>
        <v>381703.8</v>
      </c>
    </row>
    <row r="1012" spans="1:7" ht="15" thickBot="1" x14ac:dyDescent="0.35">
      <c r="A1012" s="550"/>
      <c r="B1012" s="553"/>
      <c r="C1012" s="554"/>
      <c r="D1012" s="358" t="s">
        <v>494</v>
      </c>
      <c r="E1012" s="371" t="s">
        <v>445</v>
      </c>
      <c r="F1012" s="369">
        <f>F1019+F1026</f>
        <v>89442.880000000005</v>
      </c>
      <c r="G1012" s="370">
        <f>G1019+G1026</f>
        <v>86163.41</v>
      </c>
    </row>
    <row r="1013" spans="1:7" ht="28.2" thickBot="1" x14ac:dyDescent="0.35">
      <c r="A1013" s="550"/>
      <c r="B1013" s="553"/>
      <c r="C1013" s="554"/>
      <c r="D1013" s="357" t="s">
        <v>495</v>
      </c>
      <c r="E1013" s="366"/>
      <c r="F1013" s="370">
        <f>F1020+F1027</f>
        <v>28032.38</v>
      </c>
      <c r="G1013" s="370">
        <v>0</v>
      </c>
    </row>
    <row r="1014" spans="1:7" ht="42" thickBot="1" x14ac:dyDescent="0.35">
      <c r="A1014" s="550"/>
      <c r="B1014" s="553"/>
      <c r="C1014" s="554"/>
      <c r="D1014" s="358" t="s">
        <v>497</v>
      </c>
      <c r="E1014" s="366"/>
      <c r="F1014" s="370">
        <f>F1021+F1028</f>
        <v>0</v>
      </c>
      <c r="G1014" s="370">
        <v>0</v>
      </c>
    </row>
    <row r="1015" spans="1:7" ht="42" thickBot="1" x14ac:dyDescent="0.35">
      <c r="A1015" s="550"/>
      <c r="B1015" s="553"/>
      <c r="C1015" s="554"/>
      <c r="D1015" s="358" t="s">
        <v>498</v>
      </c>
      <c r="E1015" s="366"/>
      <c r="F1015" s="370">
        <f>F1022+F1029</f>
        <v>0</v>
      </c>
      <c r="G1015" s="370">
        <v>0</v>
      </c>
    </row>
    <row r="1016" spans="1:7" ht="28.2" thickBot="1" x14ac:dyDescent="0.35">
      <c r="A1016" s="550"/>
      <c r="B1016" s="553"/>
      <c r="C1016" s="554"/>
      <c r="D1016" s="372" t="s">
        <v>499</v>
      </c>
      <c r="E1016" s="373"/>
      <c r="F1016" s="374">
        <f>F1023+F1030</f>
        <v>0</v>
      </c>
      <c r="G1016" s="374">
        <v>0</v>
      </c>
    </row>
    <row r="1017" spans="1:7" ht="15" thickBot="1" x14ac:dyDescent="0.35">
      <c r="A1017" s="549" t="s">
        <v>792</v>
      </c>
      <c r="B1017" s="551" t="s">
        <v>793</v>
      </c>
      <c r="C1017" s="552"/>
      <c r="D1017" s="365" t="s">
        <v>406</v>
      </c>
      <c r="E1017" s="371" t="s">
        <v>445</v>
      </c>
      <c r="F1017" s="375">
        <f>F1018+F1019+F1020+F1021+F1022+F1023</f>
        <v>479429.18</v>
      </c>
      <c r="G1017" s="376">
        <f>G1018+G1019+G1020+G1021+G1022+G1023</f>
        <v>529212.04999999993</v>
      </c>
    </row>
    <row r="1018" spans="1:7" ht="15" thickBot="1" x14ac:dyDescent="0.35">
      <c r="A1018" s="550"/>
      <c r="B1018" s="553"/>
      <c r="C1018" s="554"/>
      <c r="D1018" s="357" t="s">
        <v>492</v>
      </c>
      <c r="E1018" s="377"/>
      <c r="F1018" s="375">
        <v>381703.8</v>
      </c>
      <c r="G1018" s="376">
        <v>381703.8</v>
      </c>
    </row>
    <row r="1019" spans="1:7" ht="15" thickBot="1" x14ac:dyDescent="0.35">
      <c r="A1019" s="550"/>
      <c r="B1019" s="553"/>
      <c r="C1019" s="554"/>
      <c r="D1019" s="358" t="s">
        <v>494</v>
      </c>
      <c r="E1019" s="378" t="s">
        <v>445</v>
      </c>
      <c r="F1019" s="375">
        <v>78180.3</v>
      </c>
      <c r="G1019" s="376">
        <v>78180.3</v>
      </c>
    </row>
    <row r="1020" spans="1:7" ht="28.2" thickBot="1" x14ac:dyDescent="0.35">
      <c r="A1020" s="550"/>
      <c r="B1020" s="553"/>
      <c r="C1020" s="554"/>
      <c r="D1020" s="357" t="s">
        <v>495</v>
      </c>
      <c r="E1020" s="377"/>
      <c r="F1020" s="375">
        <v>19545.080000000002</v>
      </c>
      <c r="G1020" s="376">
        <v>69327.95</v>
      </c>
    </row>
    <row r="1021" spans="1:7" ht="42" thickBot="1" x14ac:dyDescent="0.35">
      <c r="A1021" s="550"/>
      <c r="B1021" s="553"/>
      <c r="C1021" s="554"/>
      <c r="D1021" s="358" t="s">
        <v>497</v>
      </c>
      <c r="E1021" s="377"/>
      <c r="F1021" s="376">
        <v>0</v>
      </c>
      <c r="G1021" s="376">
        <v>0</v>
      </c>
    </row>
    <row r="1022" spans="1:7" ht="42" thickBot="1" x14ac:dyDescent="0.35">
      <c r="A1022" s="550"/>
      <c r="B1022" s="553"/>
      <c r="C1022" s="554"/>
      <c r="D1022" s="358" t="s">
        <v>498</v>
      </c>
      <c r="E1022" s="377"/>
      <c r="F1022" s="376">
        <v>0</v>
      </c>
      <c r="G1022" s="376">
        <v>0</v>
      </c>
    </row>
    <row r="1023" spans="1:7" ht="28.2" thickBot="1" x14ac:dyDescent="0.35">
      <c r="A1023" s="550"/>
      <c r="B1023" s="553"/>
      <c r="C1023" s="554"/>
      <c r="D1023" s="365" t="s">
        <v>499</v>
      </c>
      <c r="E1023" s="377"/>
      <c r="F1023" s="379">
        <v>0</v>
      </c>
      <c r="G1023" s="379">
        <v>0</v>
      </c>
    </row>
    <row r="1024" spans="1:7" ht="15" thickBot="1" x14ac:dyDescent="0.35">
      <c r="A1024" s="549" t="s">
        <v>796</v>
      </c>
      <c r="B1024" s="551" t="s">
        <v>797</v>
      </c>
      <c r="C1024" s="552"/>
      <c r="D1024" s="365" t="s">
        <v>406</v>
      </c>
      <c r="E1024" s="377"/>
      <c r="F1024" s="376">
        <f>F1025+F1026+F1027+F1028+F1029+F1030</f>
        <v>19749.879999999997</v>
      </c>
      <c r="G1024" s="370">
        <f>G1025+G1026+G1027+G1028+G1029+G1030</f>
        <v>12278.92</v>
      </c>
    </row>
    <row r="1025" spans="1:7" ht="15" thickBot="1" x14ac:dyDescent="0.35">
      <c r="A1025" s="550"/>
      <c r="B1025" s="553"/>
      <c r="C1025" s="554"/>
      <c r="D1025" s="357" t="s">
        <v>492</v>
      </c>
      <c r="E1025" s="380" t="s">
        <v>445</v>
      </c>
      <c r="F1025" s="381">
        <v>0</v>
      </c>
      <c r="G1025" s="374">
        <v>0</v>
      </c>
    </row>
    <row r="1026" spans="1:7" ht="15" thickBot="1" x14ac:dyDescent="0.35">
      <c r="A1026" s="550"/>
      <c r="B1026" s="553"/>
      <c r="C1026" s="554"/>
      <c r="D1026" s="358" t="s">
        <v>494</v>
      </c>
      <c r="E1026" s="371" t="s">
        <v>445</v>
      </c>
      <c r="F1026" s="376">
        <v>11262.58</v>
      </c>
      <c r="G1026" s="370">
        <v>7983.11</v>
      </c>
    </row>
    <row r="1027" spans="1:7" ht="28.2" thickBot="1" x14ac:dyDescent="0.35">
      <c r="A1027" s="550"/>
      <c r="B1027" s="553"/>
      <c r="C1027" s="554"/>
      <c r="D1027" s="357" t="s">
        <v>495</v>
      </c>
      <c r="E1027" s="380"/>
      <c r="F1027" s="381">
        <v>8487.2999999999993</v>
      </c>
      <c r="G1027" s="374">
        <v>4295.8100000000004</v>
      </c>
    </row>
    <row r="1028" spans="1:7" ht="42" thickBot="1" x14ac:dyDescent="0.35">
      <c r="A1028" s="550"/>
      <c r="B1028" s="553"/>
      <c r="C1028" s="554"/>
      <c r="D1028" s="358" t="s">
        <v>497</v>
      </c>
      <c r="E1028" s="371"/>
      <c r="F1028" s="376">
        <v>0</v>
      </c>
      <c r="G1028" s="370">
        <v>0</v>
      </c>
    </row>
    <row r="1029" spans="1:7" ht="42" thickBot="1" x14ac:dyDescent="0.35">
      <c r="A1029" s="550"/>
      <c r="B1029" s="553"/>
      <c r="C1029" s="554"/>
      <c r="D1029" s="358" t="s">
        <v>498</v>
      </c>
      <c r="E1029" s="380"/>
      <c r="F1029" s="376">
        <v>0</v>
      </c>
      <c r="G1029" s="370">
        <v>0</v>
      </c>
    </row>
    <row r="1030" spans="1:7" ht="28.2" thickBot="1" x14ac:dyDescent="0.35">
      <c r="A1030" s="555"/>
      <c r="B1030" s="556"/>
      <c r="C1030" s="557"/>
      <c r="D1030" s="365" t="s">
        <v>499</v>
      </c>
      <c r="E1030" s="371"/>
      <c r="F1030" s="382">
        <v>0</v>
      </c>
      <c r="G1030" s="345">
        <v>0</v>
      </c>
    </row>
    <row r="1031" spans="1:7" ht="15" thickBot="1" x14ac:dyDescent="0.35">
      <c r="A1031" s="558" t="s">
        <v>799</v>
      </c>
      <c r="B1031" s="551" t="s">
        <v>800</v>
      </c>
      <c r="C1031" s="552"/>
      <c r="D1031" s="365" t="s">
        <v>406</v>
      </c>
      <c r="E1031" s="383"/>
      <c r="F1031" s="384">
        <f>F1032+F1033+F1034+F1035+F1036+F1037</f>
        <v>15454.34</v>
      </c>
      <c r="G1031" s="384">
        <f>G1032+G1033+G1034+G1035+G1036+G1037</f>
        <v>17153.93</v>
      </c>
    </row>
    <row r="1032" spans="1:7" ht="15" thickBot="1" x14ac:dyDescent="0.35">
      <c r="A1032" s="558"/>
      <c r="B1032" s="553"/>
      <c r="C1032" s="554"/>
      <c r="D1032" s="357" t="s">
        <v>492</v>
      </c>
      <c r="E1032" s="359"/>
      <c r="F1032" s="385">
        <f t="shared" ref="F1032:F1037" si="32">F1039</f>
        <v>12300.49</v>
      </c>
      <c r="G1032" s="385">
        <f>G1039</f>
        <v>12300.49</v>
      </c>
    </row>
    <row r="1033" spans="1:7" ht="15" thickBot="1" x14ac:dyDescent="0.35">
      <c r="A1033" s="558"/>
      <c r="B1033" s="553"/>
      <c r="C1033" s="554"/>
      <c r="D1033" s="372" t="s">
        <v>494</v>
      </c>
      <c r="E1033" s="362" t="s">
        <v>445</v>
      </c>
      <c r="F1033" s="384">
        <f t="shared" si="32"/>
        <v>2519.4</v>
      </c>
      <c r="G1033" s="384">
        <f>G1040</f>
        <v>2519.4</v>
      </c>
    </row>
    <row r="1034" spans="1:7" ht="28.2" thickBot="1" x14ac:dyDescent="0.35">
      <c r="A1034" s="558"/>
      <c r="B1034" s="553"/>
      <c r="C1034" s="554"/>
      <c r="D1034" s="357" t="s">
        <v>495</v>
      </c>
      <c r="E1034" s="359"/>
      <c r="F1034" s="385">
        <f>F1041</f>
        <v>634.45000000000005</v>
      </c>
      <c r="G1034" s="385">
        <f>G1041</f>
        <v>2334.04</v>
      </c>
    </row>
    <row r="1035" spans="1:7" ht="42" thickBot="1" x14ac:dyDescent="0.35">
      <c r="A1035" s="558"/>
      <c r="B1035" s="553"/>
      <c r="C1035" s="554"/>
      <c r="D1035" s="358" t="s">
        <v>497</v>
      </c>
      <c r="E1035" s="359"/>
      <c r="F1035" s="385">
        <f t="shared" si="32"/>
        <v>0</v>
      </c>
      <c r="G1035" s="385">
        <v>0</v>
      </c>
    </row>
    <row r="1036" spans="1:7" ht="42" thickBot="1" x14ac:dyDescent="0.35">
      <c r="A1036" s="558"/>
      <c r="B1036" s="553"/>
      <c r="C1036" s="554"/>
      <c r="D1036" s="358" t="s">
        <v>498</v>
      </c>
      <c r="E1036" s="359"/>
      <c r="F1036" s="385">
        <f t="shared" si="32"/>
        <v>0</v>
      </c>
      <c r="G1036" s="385">
        <v>0</v>
      </c>
    </row>
    <row r="1037" spans="1:7" ht="28.2" thickBot="1" x14ac:dyDescent="0.35">
      <c r="A1037" s="558"/>
      <c r="B1037" s="553"/>
      <c r="C1037" s="554"/>
      <c r="D1037" s="372" t="s">
        <v>499</v>
      </c>
      <c r="E1037" s="362"/>
      <c r="F1037" s="384">
        <f t="shared" si="32"/>
        <v>0</v>
      </c>
      <c r="G1037" s="384">
        <v>0</v>
      </c>
    </row>
    <row r="1038" spans="1:7" ht="15" thickBot="1" x14ac:dyDescent="0.35">
      <c r="A1038" s="549" t="s">
        <v>801</v>
      </c>
      <c r="B1038" s="551" t="s">
        <v>802</v>
      </c>
      <c r="C1038" s="552"/>
      <c r="D1038" s="365" t="s">
        <v>406</v>
      </c>
      <c r="E1038" s="359"/>
      <c r="F1038" s="375">
        <f>F1039+F1040+F1041+F1042+F1043+F1044</f>
        <v>15454.34</v>
      </c>
      <c r="G1038" s="370">
        <f>G1039+G1040+G1041+G1042+G1043+G1044</f>
        <v>17153.93</v>
      </c>
    </row>
    <row r="1039" spans="1:7" ht="15" thickBot="1" x14ac:dyDescent="0.35">
      <c r="A1039" s="550"/>
      <c r="B1039" s="553"/>
      <c r="C1039" s="554"/>
      <c r="D1039" s="357" t="s">
        <v>492</v>
      </c>
      <c r="E1039" s="359"/>
      <c r="F1039" s="375">
        <v>12300.49</v>
      </c>
      <c r="G1039" s="370">
        <v>12300.49</v>
      </c>
    </row>
    <row r="1040" spans="1:7" ht="15" thickBot="1" x14ac:dyDescent="0.35">
      <c r="A1040" s="550"/>
      <c r="B1040" s="553"/>
      <c r="C1040" s="554"/>
      <c r="D1040" s="372" t="s">
        <v>494</v>
      </c>
      <c r="E1040" s="359" t="s">
        <v>445</v>
      </c>
      <c r="F1040" s="375">
        <v>2519.4</v>
      </c>
      <c r="G1040" s="370">
        <v>2519.4</v>
      </c>
    </row>
    <row r="1041" spans="1:7" ht="28.2" thickBot="1" x14ac:dyDescent="0.35">
      <c r="A1041" s="550"/>
      <c r="B1041" s="553"/>
      <c r="C1041" s="554"/>
      <c r="D1041" s="357" t="s">
        <v>495</v>
      </c>
      <c r="E1041" s="359"/>
      <c r="F1041" s="375">
        <v>634.45000000000005</v>
      </c>
      <c r="G1041" s="370">
        <v>2334.04</v>
      </c>
    </row>
    <row r="1042" spans="1:7" ht="42" thickBot="1" x14ac:dyDescent="0.35">
      <c r="A1042" s="550"/>
      <c r="B1042" s="553"/>
      <c r="C1042" s="554"/>
      <c r="D1042" s="358" t="s">
        <v>497</v>
      </c>
      <c r="E1042" s="359"/>
      <c r="F1042" s="376">
        <v>0</v>
      </c>
      <c r="G1042" s="370">
        <v>0</v>
      </c>
    </row>
    <row r="1043" spans="1:7" ht="42" thickBot="1" x14ac:dyDescent="0.35">
      <c r="A1043" s="550"/>
      <c r="B1043" s="553"/>
      <c r="C1043" s="554"/>
      <c r="D1043" s="358" t="s">
        <v>498</v>
      </c>
      <c r="E1043" s="362"/>
      <c r="F1043" s="381">
        <v>0</v>
      </c>
      <c r="G1043" s="374">
        <v>0</v>
      </c>
    </row>
    <row r="1044" spans="1:7" ht="28.2" thickBot="1" x14ac:dyDescent="0.35">
      <c r="A1044" s="555"/>
      <c r="B1044" s="556"/>
      <c r="C1044" s="557"/>
      <c r="D1044" s="358" t="s">
        <v>499</v>
      </c>
      <c r="E1044" s="359"/>
      <c r="F1044" s="376">
        <v>0</v>
      </c>
      <c r="G1044" s="370">
        <v>0</v>
      </c>
    </row>
  </sheetData>
  <mergeCells count="304">
    <mergeCell ref="A909:A915"/>
    <mergeCell ref="B909:C915"/>
    <mergeCell ref="A944:A950"/>
    <mergeCell ref="B944:C950"/>
    <mergeCell ref="A916:A922"/>
    <mergeCell ref="B916:C922"/>
    <mergeCell ref="A923:A929"/>
    <mergeCell ref="B923:C929"/>
    <mergeCell ref="A902:A908"/>
    <mergeCell ref="B902:C908"/>
    <mergeCell ref="A930:A936"/>
    <mergeCell ref="B930:C936"/>
    <mergeCell ref="A937:A943"/>
    <mergeCell ref="B937:C943"/>
    <mergeCell ref="A769:A775"/>
    <mergeCell ref="B769:C775"/>
    <mergeCell ref="A776:A782"/>
    <mergeCell ref="B776:C782"/>
    <mergeCell ref="A839:A845"/>
    <mergeCell ref="B839:C845"/>
    <mergeCell ref="A846:A852"/>
    <mergeCell ref="B846:C852"/>
    <mergeCell ref="A853:A859"/>
    <mergeCell ref="B853:C859"/>
    <mergeCell ref="A783:A789"/>
    <mergeCell ref="B783:C789"/>
    <mergeCell ref="A790:A796"/>
    <mergeCell ref="B790:C796"/>
    <mergeCell ref="A797:A803"/>
    <mergeCell ref="B797:C803"/>
    <mergeCell ref="A804:A810"/>
    <mergeCell ref="B804:C810"/>
    <mergeCell ref="A811:A817"/>
    <mergeCell ref="B811:C817"/>
    <mergeCell ref="A818:A824"/>
    <mergeCell ref="B818:C824"/>
    <mergeCell ref="A731:A738"/>
    <mergeCell ref="B731:C738"/>
    <mergeCell ref="A739:A746"/>
    <mergeCell ref="B739:C746"/>
    <mergeCell ref="A747:A754"/>
    <mergeCell ref="B747:C754"/>
    <mergeCell ref="A755:A761"/>
    <mergeCell ref="B755:C761"/>
    <mergeCell ref="A762:A768"/>
    <mergeCell ref="B762:C768"/>
    <mergeCell ref="A520:A526"/>
    <mergeCell ref="B520:C526"/>
    <mergeCell ref="A492:A498"/>
    <mergeCell ref="B492:C498"/>
    <mergeCell ref="A499:A505"/>
    <mergeCell ref="B499:C505"/>
    <mergeCell ref="A550:A556"/>
    <mergeCell ref="B550:C556"/>
    <mergeCell ref="A557:A563"/>
    <mergeCell ref="B557:C563"/>
    <mergeCell ref="A527:A534"/>
    <mergeCell ref="B527:C534"/>
    <mergeCell ref="A535:A542"/>
    <mergeCell ref="B535:C542"/>
    <mergeCell ref="A543:A549"/>
    <mergeCell ref="B543:C549"/>
    <mergeCell ref="A471:A477"/>
    <mergeCell ref="B471:C477"/>
    <mergeCell ref="A478:A484"/>
    <mergeCell ref="B478:C484"/>
    <mergeCell ref="A485:A491"/>
    <mergeCell ref="B485:C491"/>
    <mergeCell ref="A506:A512"/>
    <mergeCell ref="B506:C512"/>
    <mergeCell ref="A513:A519"/>
    <mergeCell ref="B513:C519"/>
    <mergeCell ref="A450:A456"/>
    <mergeCell ref="B450:C456"/>
    <mergeCell ref="A457:A463"/>
    <mergeCell ref="B457:C463"/>
    <mergeCell ref="A464:A470"/>
    <mergeCell ref="B464:C470"/>
    <mergeCell ref="A429:A435"/>
    <mergeCell ref="B429:C435"/>
    <mergeCell ref="A436:A442"/>
    <mergeCell ref="B436:C442"/>
    <mergeCell ref="A443:A449"/>
    <mergeCell ref="B443:C449"/>
    <mergeCell ref="A408:A414"/>
    <mergeCell ref="B408:C414"/>
    <mergeCell ref="A415:A421"/>
    <mergeCell ref="B415:C421"/>
    <mergeCell ref="A422:A428"/>
    <mergeCell ref="B422:C428"/>
    <mergeCell ref="A387:A393"/>
    <mergeCell ref="B387:C393"/>
    <mergeCell ref="A394:A400"/>
    <mergeCell ref="B394:C400"/>
    <mergeCell ref="A401:A407"/>
    <mergeCell ref="B401:C407"/>
    <mergeCell ref="A366:A372"/>
    <mergeCell ref="B366:C372"/>
    <mergeCell ref="A373:A379"/>
    <mergeCell ref="B373:C379"/>
    <mergeCell ref="A380:A386"/>
    <mergeCell ref="B380:C386"/>
    <mergeCell ref="A345:A351"/>
    <mergeCell ref="B345:C351"/>
    <mergeCell ref="A352:A358"/>
    <mergeCell ref="B352:C358"/>
    <mergeCell ref="A359:A365"/>
    <mergeCell ref="B359:C365"/>
    <mergeCell ref="A324:A330"/>
    <mergeCell ref="B324:C330"/>
    <mergeCell ref="A331:A337"/>
    <mergeCell ref="B331:C337"/>
    <mergeCell ref="A338:A344"/>
    <mergeCell ref="B338:C344"/>
    <mergeCell ref="A303:A309"/>
    <mergeCell ref="B303:C309"/>
    <mergeCell ref="A310:A316"/>
    <mergeCell ref="B310:C316"/>
    <mergeCell ref="A317:A323"/>
    <mergeCell ref="B317:C323"/>
    <mergeCell ref="A282:A288"/>
    <mergeCell ref="B282:C288"/>
    <mergeCell ref="A289:A295"/>
    <mergeCell ref="B289:C295"/>
    <mergeCell ref="A296:A302"/>
    <mergeCell ref="B296:C302"/>
    <mergeCell ref="A261:A267"/>
    <mergeCell ref="B261:C267"/>
    <mergeCell ref="A268:A274"/>
    <mergeCell ref="B268:C274"/>
    <mergeCell ref="A275:A281"/>
    <mergeCell ref="B275:C281"/>
    <mergeCell ref="A240:A246"/>
    <mergeCell ref="B240:C246"/>
    <mergeCell ref="A247:A253"/>
    <mergeCell ref="B247:C253"/>
    <mergeCell ref="A254:A260"/>
    <mergeCell ref="B254:C260"/>
    <mergeCell ref="A219:A225"/>
    <mergeCell ref="B219:C225"/>
    <mergeCell ref="A226:A232"/>
    <mergeCell ref="B226:C232"/>
    <mergeCell ref="A233:A239"/>
    <mergeCell ref="B233:C239"/>
    <mergeCell ref="A198:A204"/>
    <mergeCell ref="B198:C204"/>
    <mergeCell ref="A205:A211"/>
    <mergeCell ref="B205:C211"/>
    <mergeCell ref="A212:A218"/>
    <mergeCell ref="B212:C218"/>
    <mergeCell ref="A177:A183"/>
    <mergeCell ref="B177:C183"/>
    <mergeCell ref="A184:A190"/>
    <mergeCell ref="B184:C190"/>
    <mergeCell ref="A191:A197"/>
    <mergeCell ref="B191:C197"/>
    <mergeCell ref="A156:A162"/>
    <mergeCell ref="B156:C162"/>
    <mergeCell ref="A163:A169"/>
    <mergeCell ref="B163:C169"/>
    <mergeCell ref="A170:A176"/>
    <mergeCell ref="B170:C176"/>
    <mergeCell ref="A135:A141"/>
    <mergeCell ref="B135:C141"/>
    <mergeCell ref="A142:A148"/>
    <mergeCell ref="B142:C148"/>
    <mergeCell ref="A149:A155"/>
    <mergeCell ref="B149:C155"/>
    <mergeCell ref="A114:A120"/>
    <mergeCell ref="B114:C120"/>
    <mergeCell ref="A121:A127"/>
    <mergeCell ref="B121:C127"/>
    <mergeCell ref="A128:A134"/>
    <mergeCell ref="B128:C134"/>
    <mergeCell ref="A93:A99"/>
    <mergeCell ref="B93:C99"/>
    <mergeCell ref="A100:A106"/>
    <mergeCell ref="B100:C106"/>
    <mergeCell ref="A107:A113"/>
    <mergeCell ref="B107:C113"/>
    <mergeCell ref="A72:A78"/>
    <mergeCell ref="B72:C78"/>
    <mergeCell ref="A79:A85"/>
    <mergeCell ref="B79:C85"/>
    <mergeCell ref="A86:A92"/>
    <mergeCell ref="B86:C92"/>
    <mergeCell ref="A51:A57"/>
    <mergeCell ref="B51:C57"/>
    <mergeCell ref="K54:K55"/>
    <mergeCell ref="A58:A64"/>
    <mergeCell ref="B58:C64"/>
    <mergeCell ref="A65:A71"/>
    <mergeCell ref="B65:C71"/>
    <mergeCell ref="A37:A43"/>
    <mergeCell ref="B37:C43"/>
    <mergeCell ref="A44:A50"/>
    <mergeCell ref="B44:C50"/>
    <mergeCell ref="B7:C7"/>
    <mergeCell ref="A8:A15"/>
    <mergeCell ref="B8:C15"/>
    <mergeCell ref="A16:A22"/>
    <mergeCell ref="B16:C22"/>
    <mergeCell ref="A23:A29"/>
    <mergeCell ref="B23:C29"/>
    <mergeCell ref="A2:G2"/>
    <mergeCell ref="A3:G3"/>
    <mergeCell ref="A5:A6"/>
    <mergeCell ref="B5:C6"/>
    <mergeCell ref="D5:D6"/>
    <mergeCell ref="E5:E6"/>
    <mergeCell ref="F5:F6"/>
    <mergeCell ref="G5:G6"/>
    <mergeCell ref="A30:A36"/>
    <mergeCell ref="B30:C36"/>
    <mergeCell ref="A571:A578"/>
    <mergeCell ref="B571:C578"/>
    <mergeCell ref="A579:A585"/>
    <mergeCell ref="B579:C585"/>
    <mergeCell ref="A564:A570"/>
    <mergeCell ref="B564:C570"/>
    <mergeCell ref="A586:A592"/>
    <mergeCell ref="B586:C592"/>
    <mergeCell ref="A593:A599"/>
    <mergeCell ref="B593:C599"/>
    <mergeCell ref="A600:A606"/>
    <mergeCell ref="B600:C606"/>
    <mergeCell ref="A607:A613"/>
    <mergeCell ref="B607:C613"/>
    <mergeCell ref="A614:A620"/>
    <mergeCell ref="B614:C620"/>
    <mergeCell ref="A621:A627"/>
    <mergeCell ref="B621:C627"/>
    <mergeCell ref="A628:A634"/>
    <mergeCell ref="B628:C634"/>
    <mergeCell ref="A635:A641"/>
    <mergeCell ref="B635:C641"/>
    <mergeCell ref="A642:A648"/>
    <mergeCell ref="B642:C648"/>
    <mergeCell ref="A649:A655"/>
    <mergeCell ref="B649:C655"/>
    <mergeCell ref="A656:A662"/>
    <mergeCell ref="B656:C662"/>
    <mergeCell ref="A663:A669"/>
    <mergeCell ref="B663:C669"/>
    <mergeCell ref="A670:A677"/>
    <mergeCell ref="B670:C677"/>
    <mergeCell ref="A678:A685"/>
    <mergeCell ref="B678:C685"/>
    <mergeCell ref="A686:A693"/>
    <mergeCell ref="B686:C693"/>
    <mergeCell ref="A716:A723"/>
    <mergeCell ref="B716:C723"/>
    <mergeCell ref="A724:A730"/>
    <mergeCell ref="B724:C730"/>
    <mergeCell ref="A694:A701"/>
    <mergeCell ref="B694:C701"/>
    <mergeCell ref="A702:A708"/>
    <mergeCell ref="B702:C708"/>
    <mergeCell ref="A709:A715"/>
    <mergeCell ref="B709:C715"/>
    <mergeCell ref="A951:A957"/>
    <mergeCell ref="B951:C957"/>
    <mergeCell ref="H953:J953"/>
    <mergeCell ref="A958:A965"/>
    <mergeCell ref="B958:C965"/>
    <mergeCell ref="I959:J966"/>
    <mergeCell ref="A966:A972"/>
    <mergeCell ref="B966:C972"/>
    <mergeCell ref="A825:A831"/>
    <mergeCell ref="B825:C831"/>
    <mergeCell ref="A832:A838"/>
    <mergeCell ref="B832:C838"/>
    <mergeCell ref="A860:A866"/>
    <mergeCell ref="B860:C866"/>
    <mergeCell ref="A867:A873"/>
    <mergeCell ref="B867:C873"/>
    <mergeCell ref="A874:A880"/>
    <mergeCell ref="B874:C880"/>
    <mergeCell ref="A881:A887"/>
    <mergeCell ref="B881:C887"/>
    <mergeCell ref="A888:A894"/>
    <mergeCell ref="B888:C894"/>
    <mergeCell ref="A895:A901"/>
    <mergeCell ref="B895:C901"/>
    <mergeCell ref="A973:A979"/>
    <mergeCell ref="B973:C979"/>
    <mergeCell ref="A1017:A1023"/>
    <mergeCell ref="B1017:C1023"/>
    <mergeCell ref="A1024:A1030"/>
    <mergeCell ref="B1024:C1030"/>
    <mergeCell ref="A1031:A1037"/>
    <mergeCell ref="B1031:C1037"/>
    <mergeCell ref="A1038:A1044"/>
    <mergeCell ref="B1038:C1044"/>
    <mergeCell ref="A980:A986"/>
    <mergeCell ref="B980:C986"/>
    <mergeCell ref="A987:A994"/>
    <mergeCell ref="B987:C994"/>
    <mergeCell ref="A995:A1002"/>
    <mergeCell ref="B995:C1002"/>
    <mergeCell ref="A1003:A1009"/>
    <mergeCell ref="B1003:C1009"/>
    <mergeCell ref="A1010:A1016"/>
    <mergeCell ref="B1010:C10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B15" sqref="B15"/>
    </sheetView>
  </sheetViews>
  <sheetFormatPr defaultRowHeight="14.4" x14ac:dyDescent="0.3"/>
  <cols>
    <col min="1" max="1" width="6.44140625" customWidth="1"/>
    <col min="2" max="2" width="69.109375" customWidth="1"/>
    <col min="3" max="4" width="17.109375" customWidth="1"/>
    <col min="5" max="5" width="14.88671875" customWidth="1"/>
    <col min="6" max="6" width="17.44140625" customWidth="1"/>
    <col min="7" max="7" width="20.88671875" customWidth="1"/>
  </cols>
  <sheetData>
    <row r="1" spans="1:7" x14ac:dyDescent="0.3">
      <c r="G1" t="s">
        <v>552</v>
      </c>
    </row>
    <row r="2" spans="1:7" ht="17.399999999999999" x14ac:dyDescent="0.3">
      <c r="A2" s="593" t="s">
        <v>486</v>
      </c>
      <c r="B2" s="593"/>
      <c r="C2" s="593"/>
      <c r="D2" s="593"/>
      <c r="E2" s="593"/>
      <c r="F2" s="593"/>
      <c r="G2" s="594"/>
    </row>
    <row r="3" spans="1:7" ht="90.6" customHeight="1" x14ac:dyDescent="0.3">
      <c r="A3" s="595" t="s">
        <v>1233</v>
      </c>
      <c r="B3" s="595"/>
      <c r="C3" s="595"/>
      <c r="D3" s="595"/>
      <c r="E3" s="595"/>
      <c r="F3" s="595"/>
      <c r="G3" s="596"/>
    </row>
    <row r="4" spans="1:7" ht="28.2" customHeight="1" x14ac:dyDescent="0.3">
      <c r="A4" s="597"/>
      <c r="B4" s="597"/>
      <c r="C4" s="597"/>
      <c r="D4" s="597"/>
      <c r="E4" s="597"/>
      <c r="F4" s="597"/>
    </row>
    <row r="5" spans="1:7" ht="49.95" customHeight="1" x14ac:dyDescent="0.3">
      <c r="A5" s="598" t="s">
        <v>523</v>
      </c>
      <c r="B5" s="598" t="s">
        <v>524</v>
      </c>
      <c r="C5" s="598" t="s">
        <v>525</v>
      </c>
      <c r="D5" s="598"/>
      <c r="E5" s="598" t="s">
        <v>527</v>
      </c>
      <c r="F5" s="598"/>
      <c r="G5" s="598"/>
    </row>
    <row r="6" spans="1:7" ht="44.4" customHeight="1" x14ac:dyDescent="0.3">
      <c r="A6" s="598"/>
      <c r="B6" s="598"/>
      <c r="C6" s="598">
        <v>2017</v>
      </c>
      <c r="D6" s="598"/>
      <c r="E6" s="598" t="s">
        <v>1219</v>
      </c>
      <c r="F6" s="598" t="s">
        <v>1220</v>
      </c>
      <c r="G6" s="598" t="s">
        <v>528</v>
      </c>
    </row>
    <row r="7" spans="1:7" ht="44.4" customHeight="1" x14ac:dyDescent="0.3">
      <c r="A7" s="9"/>
      <c r="B7" s="9"/>
      <c r="C7" s="9" t="s">
        <v>121</v>
      </c>
      <c r="D7" s="9" t="s">
        <v>120</v>
      </c>
      <c r="E7" s="598"/>
      <c r="F7" s="598"/>
      <c r="G7" s="598"/>
    </row>
    <row r="8" spans="1:7" ht="15.6" x14ac:dyDescent="0.3">
      <c r="A8" s="387">
        <v>1</v>
      </c>
      <c r="B8" s="9">
        <v>2</v>
      </c>
      <c r="C8" s="9">
        <v>5</v>
      </c>
      <c r="D8" s="9">
        <v>6</v>
      </c>
      <c r="E8" s="9">
        <v>10</v>
      </c>
      <c r="F8" s="9">
        <v>11</v>
      </c>
      <c r="G8" s="9">
        <v>12</v>
      </c>
    </row>
    <row r="9" spans="1:7" ht="140.4" x14ac:dyDescent="0.3">
      <c r="A9" s="9">
        <v>1</v>
      </c>
      <c r="B9" s="388" t="s">
        <v>526</v>
      </c>
      <c r="C9" s="386">
        <v>400</v>
      </c>
      <c r="D9" s="386">
        <v>2470</v>
      </c>
      <c r="E9" s="140">
        <v>56009.58</v>
      </c>
      <c r="F9" s="389">
        <v>56009.58</v>
      </c>
      <c r="G9" s="389">
        <v>56009.58</v>
      </c>
    </row>
  </sheetData>
  <mergeCells count="11">
    <mergeCell ref="A2:G2"/>
    <mergeCell ref="A3:G3"/>
    <mergeCell ref="A4:F4"/>
    <mergeCell ref="A5:A6"/>
    <mergeCell ref="B5:B6"/>
    <mergeCell ref="C5:D5"/>
    <mergeCell ref="E5:G5"/>
    <mergeCell ref="C6:D6"/>
    <mergeCell ref="E6:E7"/>
    <mergeCell ref="F6:F7"/>
    <mergeCell ref="G6:G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1"/>
  <sheetViews>
    <sheetView topLeftCell="A16" workbookViewId="0">
      <selection sqref="A1:XFD1048576"/>
    </sheetView>
  </sheetViews>
  <sheetFormatPr defaultRowHeight="14.4" x14ac:dyDescent="0.3"/>
  <cols>
    <col min="1" max="1" width="4.5546875" customWidth="1"/>
    <col min="2" max="2" width="28.88671875" customWidth="1"/>
    <col min="3" max="3" width="16.44140625" style="1" customWidth="1"/>
    <col min="4" max="4" width="15.44140625" style="1" customWidth="1"/>
    <col min="5" max="5" width="17.6640625" style="1" customWidth="1"/>
    <col min="6" max="6" width="20" style="1" customWidth="1"/>
    <col min="7" max="7" width="32.109375" customWidth="1"/>
    <col min="8" max="8" width="17.5546875" customWidth="1"/>
    <col min="9" max="9" width="16.44140625" customWidth="1"/>
    <col min="257" max="257" width="4.5546875" customWidth="1"/>
    <col min="258" max="258" width="28.88671875" customWidth="1"/>
    <col min="259" max="259" width="16.44140625" customWidth="1"/>
    <col min="260" max="260" width="15.44140625" customWidth="1"/>
    <col min="261" max="261" width="17.6640625" customWidth="1"/>
    <col min="262" max="262" width="20" customWidth="1"/>
    <col min="263" max="263" width="32.109375" customWidth="1"/>
    <col min="264" max="264" width="17.5546875" customWidth="1"/>
    <col min="265" max="265" width="16.44140625" customWidth="1"/>
    <col min="513" max="513" width="4.5546875" customWidth="1"/>
    <col min="514" max="514" width="28.88671875" customWidth="1"/>
    <col min="515" max="515" width="16.44140625" customWidth="1"/>
    <col min="516" max="516" width="15.44140625" customWidth="1"/>
    <col min="517" max="517" width="17.6640625" customWidth="1"/>
    <col min="518" max="518" width="20" customWidth="1"/>
    <col min="519" max="519" width="32.109375" customWidth="1"/>
    <col min="520" max="520" width="17.5546875" customWidth="1"/>
    <col min="521" max="521" width="16.44140625" customWidth="1"/>
    <col min="769" max="769" width="4.5546875" customWidth="1"/>
    <col min="770" max="770" width="28.88671875" customWidth="1"/>
    <col min="771" max="771" width="16.44140625" customWidth="1"/>
    <col min="772" max="772" width="15.44140625" customWidth="1"/>
    <col min="773" max="773" width="17.6640625" customWidth="1"/>
    <col min="774" max="774" width="20" customWidth="1"/>
    <col min="775" max="775" width="32.109375" customWidth="1"/>
    <col min="776" max="776" width="17.5546875" customWidth="1"/>
    <col min="777" max="777" width="16.44140625" customWidth="1"/>
    <col min="1025" max="1025" width="4.5546875" customWidth="1"/>
    <col min="1026" max="1026" width="28.88671875" customWidth="1"/>
    <col min="1027" max="1027" width="16.44140625" customWidth="1"/>
    <col min="1028" max="1028" width="15.44140625" customWidth="1"/>
    <col min="1029" max="1029" width="17.6640625" customWidth="1"/>
    <col min="1030" max="1030" width="20" customWidth="1"/>
    <col min="1031" max="1031" width="32.109375" customWidth="1"/>
    <col min="1032" max="1032" width="17.5546875" customWidth="1"/>
    <col min="1033" max="1033" width="16.44140625" customWidth="1"/>
    <col min="1281" max="1281" width="4.5546875" customWidth="1"/>
    <col min="1282" max="1282" width="28.88671875" customWidth="1"/>
    <col min="1283" max="1283" width="16.44140625" customWidth="1"/>
    <col min="1284" max="1284" width="15.44140625" customWidth="1"/>
    <col min="1285" max="1285" width="17.6640625" customWidth="1"/>
    <col min="1286" max="1286" width="20" customWidth="1"/>
    <col min="1287" max="1287" width="32.109375" customWidth="1"/>
    <col min="1288" max="1288" width="17.5546875" customWidth="1"/>
    <col min="1289" max="1289" width="16.44140625" customWidth="1"/>
    <col min="1537" max="1537" width="4.5546875" customWidth="1"/>
    <col min="1538" max="1538" width="28.88671875" customWidth="1"/>
    <col min="1539" max="1539" width="16.44140625" customWidth="1"/>
    <col min="1540" max="1540" width="15.44140625" customWidth="1"/>
    <col min="1541" max="1541" width="17.6640625" customWidth="1"/>
    <col min="1542" max="1542" width="20" customWidth="1"/>
    <col min="1543" max="1543" width="32.109375" customWidth="1"/>
    <col min="1544" max="1544" width="17.5546875" customWidth="1"/>
    <col min="1545" max="1545" width="16.44140625" customWidth="1"/>
    <col min="1793" max="1793" width="4.5546875" customWidth="1"/>
    <col min="1794" max="1794" width="28.88671875" customWidth="1"/>
    <col min="1795" max="1795" width="16.44140625" customWidth="1"/>
    <col min="1796" max="1796" width="15.44140625" customWidth="1"/>
    <col min="1797" max="1797" width="17.6640625" customWidth="1"/>
    <col min="1798" max="1798" width="20" customWidth="1"/>
    <col min="1799" max="1799" width="32.109375" customWidth="1"/>
    <col min="1800" max="1800" width="17.5546875" customWidth="1"/>
    <col min="1801" max="1801" width="16.44140625" customWidth="1"/>
    <col min="2049" max="2049" width="4.5546875" customWidth="1"/>
    <col min="2050" max="2050" width="28.88671875" customWidth="1"/>
    <col min="2051" max="2051" width="16.44140625" customWidth="1"/>
    <col min="2052" max="2052" width="15.44140625" customWidth="1"/>
    <col min="2053" max="2053" width="17.6640625" customWidth="1"/>
    <col min="2054" max="2054" width="20" customWidth="1"/>
    <col min="2055" max="2055" width="32.109375" customWidth="1"/>
    <col min="2056" max="2056" width="17.5546875" customWidth="1"/>
    <col min="2057" max="2057" width="16.44140625" customWidth="1"/>
    <col min="2305" max="2305" width="4.5546875" customWidth="1"/>
    <col min="2306" max="2306" width="28.88671875" customWidth="1"/>
    <col min="2307" max="2307" width="16.44140625" customWidth="1"/>
    <col min="2308" max="2308" width="15.44140625" customWidth="1"/>
    <col min="2309" max="2309" width="17.6640625" customWidth="1"/>
    <col min="2310" max="2310" width="20" customWidth="1"/>
    <col min="2311" max="2311" width="32.109375" customWidth="1"/>
    <col min="2312" max="2312" width="17.5546875" customWidth="1"/>
    <col min="2313" max="2313" width="16.44140625" customWidth="1"/>
    <col min="2561" max="2561" width="4.5546875" customWidth="1"/>
    <col min="2562" max="2562" width="28.88671875" customWidth="1"/>
    <col min="2563" max="2563" width="16.44140625" customWidth="1"/>
    <col min="2564" max="2564" width="15.44140625" customWidth="1"/>
    <col min="2565" max="2565" width="17.6640625" customWidth="1"/>
    <col min="2566" max="2566" width="20" customWidth="1"/>
    <col min="2567" max="2567" width="32.109375" customWidth="1"/>
    <col min="2568" max="2568" width="17.5546875" customWidth="1"/>
    <col min="2569" max="2569" width="16.44140625" customWidth="1"/>
    <col min="2817" max="2817" width="4.5546875" customWidth="1"/>
    <col min="2818" max="2818" width="28.88671875" customWidth="1"/>
    <col min="2819" max="2819" width="16.44140625" customWidth="1"/>
    <col min="2820" max="2820" width="15.44140625" customWidth="1"/>
    <col min="2821" max="2821" width="17.6640625" customWidth="1"/>
    <col min="2822" max="2822" width="20" customWidth="1"/>
    <col min="2823" max="2823" width="32.109375" customWidth="1"/>
    <col min="2824" max="2824" width="17.5546875" customWidth="1"/>
    <col min="2825" max="2825" width="16.44140625" customWidth="1"/>
    <col min="3073" max="3073" width="4.5546875" customWidth="1"/>
    <col min="3074" max="3074" width="28.88671875" customWidth="1"/>
    <col min="3075" max="3075" width="16.44140625" customWidth="1"/>
    <col min="3076" max="3076" width="15.44140625" customWidth="1"/>
    <col min="3077" max="3077" width="17.6640625" customWidth="1"/>
    <col min="3078" max="3078" width="20" customWidth="1"/>
    <col min="3079" max="3079" width="32.109375" customWidth="1"/>
    <col min="3080" max="3080" width="17.5546875" customWidth="1"/>
    <col min="3081" max="3081" width="16.44140625" customWidth="1"/>
    <col min="3329" max="3329" width="4.5546875" customWidth="1"/>
    <col min="3330" max="3330" width="28.88671875" customWidth="1"/>
    <col min="3331" max="3331" width="16.44140625" customWidth="1"/>
    <col min="3332" max="3332" width="15.44140625" customWidth="1"/>
    <col min="3333" max="3333" width="17.6640625" customWidth="1"/>
    <col min="3334" max="3334" width="20" customWidth="1"/>
    <col min="3335" max="3335" width="32.109375" customWidth="1"/>
    <col min="3336" max="3336" width="17.5546875" customWidth="1"/>
    <col min="3337" max="3337" width="16.44140625" customWidth="1"/>
    <col min="3585" max="3585" width="4.5546875" customWidth="1"/>
    <col min="3586" max="3586" width="28.88671875" customWidth="1"/>
    <col min="3587" max="3587" width="16.44140625" customWidth="1"/>
    <col min="3588" max="3588" width="15.44140625" customWidth="1"/>
    <col min="3589" max="3589" width="17.6640625" customWidth="1"/>
    <col min="3590" max="3590" width="20" customWidth="1"/>
    <col min="3591" max="3591" width="32.109375" customWidth="1"/>
    <col min="3592" max="3592" width="17.5546875" customWidth="1"/>
    <col min="3593" max="3593" width="16.44140625" customWidth="1"/>
    <col min="3841" max="3841" width="4.5546875" customWidth="1"/>
    <col min="3842" max="3842" width="28.88671875" customWidth="1"/>
    <col min="3843" max="3843" width="16.44140625" customWidth="1"/>
    <col min="3844" max="3844" width="15.44140625" customWidth="1"/>
    <col min="3845" max="3845" width="17.6640625" customWidth="1"/>
    <col min="3846" max="3846" width="20" customWidth="1"/>
    <col min="3847" max="3847" width="32.109375" customWidth="1"/>
    <col min="3848" max="3848" width="17.5546875" customWidth="1"/>
    <col min="3849" max="3849" width="16.44140625" customWidth="1"/>
    <col min="4097" max="4097" width="4.5546875" customWidth="1"/>
    <col min="4098" max="4098" width="28.88671875" customWidth="1"/>
    <col min="4099" max="4099" width="16.44140625" customWidth="1"/>
    <col min="4100" max="4100" width="15.44140625" customWidth="1"/>
    <col min="4101" max="4101" width="17.6640625" customWidth="1"/>
    <col min="4102" max="4102" width="20" customWidth="1"/>
    <col min="4103" max="4103" width="32.109375" customWidth="1"/>
    <col min="4104" max="4104" width="17.5546875" customWidth="1"/>
    <col min="4105" max="4105" width="16.44140625" customWidth="1"/>
    <col min="4353" max="4353" width="4.5546875" customWidth="1"/>
    <col min="4354" max="4354" width="28.88671875" customWidth="1"/>
    <col min="4355" max="4355" width="16.44140625" customWidth="1"/>
    <col min="4356" max="4356" width="15.44140625" customWidth="1"/>
    <col min="4357" max="4357" width="17.6640625" customWidth="1"/>
    <col min="4358" max="4358" width="20" customWidth="1"/>
    <col min="4359" max="4359" width="32.109375" customWidth="1"/>
    <col min="4360" max="4360" width="17.5546875" customWidth="1"/>
    <col min="4361" max="4361" width="16.44140625" customWidth="1"/>
    <col min="4609" max="4609" width="4.5546875" customWidth="1"/>
    <col min="4610" max="4610" width="28.88671875" customWidth="1"/>
    <col min="4611" max="4611" width="16.44140625" customWidth="1"/>
    <col min="4612" max="4612" width="15.44140625" customWidth="1"/>
    <col min="4613" max="4613" width="17.6640625" customWidth="1"/>
    <col min="4614" max="4614" width="20" customWidth="1"/>
    <col min="4615" max="4615" width="32.109375" customWidth="1"/>
    <col min="4616" max="4616" width="17.5546875" customWidth="1"/>
    <col min="4617" max="4617" width="16.44140625" customWidth="1"/>
    <col min="4865" max="4865" width="4.5546875" customWidth="1"/>
    <col min="4866" max="4866" width="28.88671875" customWidth="1"/>
    <col min="4867" max="4867" width="16.44140625" customWidth="1"/>
    <col min="4868" max="4868" width="15.44140625" customWidth="1"/>
    <col min="4869" max="4869" width="17.6640625" customWidth="1"/>
    <col min="4870" max="4870" width="20" customWidth="1"/>
    <col min="4871" max="4871" width="32.109375" customWidth="1"/>
    <col min="4872" max="4872" width="17.5546875" customWidth="1"/>
    <col min="4873" max="4873" width="16.44140625" customWidth="1"/>
    <col min="5121" max="5121" width="4.5546875" customWidth="1"/>
    <col min="5122" max="5122" width="28.88671875" customWidth="1"/>
    <col min="5123" max="5123" width="16.44140625" customWidth="1"/>
    <col min="5124" max="5124" width="15.44140625" customWidth="1"/>
    <col min="5125" max="5125" width="17.6640625" customWidth="1"/>
    <col min="5126" max="5126" width="20" customWidth="1"/>
    <col min="5127" max="5127" width="32.109375" customWidth="1"/>
    <col min="5128" max="5128" width="17.5546875" customWidth="1"/>
    <col min="5129" max="5129" width="16.44140625" customWidth="1"/>
    <col min="5377" max="5377" width="4.5546875" customWidth="1"/>
    <col min="5378" max="5378" width="28.88671875" customWidth="1"/>
    <col min="5379" max="5379" width="16.44140625" customWidth="1"/>
    <col min="5380" max="5380" width="15.44140625" customWidth="1"/>
    <col min="5381" max="5381" width="17.6640625" customWidth="1"/>
    <col min="5382" max="5382" width="20" customWidth="1"/>
    <col min="5383" max="5383" width="32.109375" customWidth="1"/>
    <col min="5384" max="5384" width="17.5546875" customWidth="1"/>
    <col min="5385" max="5385" width="16.44140625" customWidth="1"/>
    <col min="5633" max="5633" width="4.5546875" customWidth="1"/>
    <col min="5634" max="5634" width="28.88671875" customWidth="1"/>
    <col min="5635" max="5635" width="16.44140625" customWidth="1"/>
    <col min="5636" max="5636" width="15.44140625" customWidth="1"/>
    <col min="5637" max="5637" width="17.6640625" customWidth="1"/>
    <col min="5638" max="5638" width="20" customWidth="1"/>
    <col min="5639" max="5639" width="32.109375" customWidth="1"/>
    <col min="5640" max="5640" width="17.5546875" customWidth="1"/>
    <col min="5641" max="5641" width="16.44140625" customWidth="1"/>
    <col min="5889" max="5889" width="4.5546875" customWidth="1"/>
    <col min="5890" max="5890" width="28.88671875" customWidth="1"/>
    <col min="5891" max="5891" width="16.44140625" customWidth="1"/>
    <col min="5892" max="5892" width="15.44140625" customWidth="1"/>
    <col min="5893" max="5893" width="17.6640625" customWidth="1"/>
    <col min="5894" max="5894" width="20" customWidth="1"/>
    <col min="5895" max="5895" width="32.109375" customWidth="1"/>
    <col min="5896" max="5896" width="17.5546875" customWidth="1"/>
    <col min="5897" max="5897" width="16.44140625" customWidth="1"/>
    <col min="6145" max="6145" width="4.5546875" customWidth="1"/>
    <col min="6146" max="6146" width="28.88671875" customWidth="1"/>
    <col min="6147" max="6147" width="16.44140625" customWidth="1"/>
    <col min="6148" max="6148" width="15.44140625" customWidth="1"/>
    <col min="6149" max="6149" width="17.6640625" customWidth="1"/>
    <col min="6150" max="6150" width="20" customWidth="1"/>
    <col min="6151" max="6151" width="32.109375" customWidth="1"/>
    <col min="6152" max="6152" width="17.5546875" customWidth="1"/>
    <col min="6153" max="6153" width="16.44140625" customWidth="1"/>
    <col min="6401" max="6401" width="4.5546875" customWidth="1"/>
    <col min="6402" max="6402" width="28.88671875" customWidth="1"/>
    <col min="6403" max="6403" width="16.44140625" customWidth="1"/>
    <col min="6404" max="6404" width="15.44140625" customWidth="1"/>
    <col min="6405" max="6405" width="17.6640625" customWidth="1"/>
    <col min="6406" max="6406" width="20" customWidth="1"/>
    <col min="6407" max="6407" width="32.109375" customWidth="1"/>
    <col min="6408" max="6408" width="17.5546875" customWidth="1"/>
    <col min="6409" max="6409" width="16.44140625" customWidth="1"/>
    <col min="6657" max="6657" width="4.5546875" customWidth="1"/>
    <col min="6658" max="6658" width="28.88671875" customWidth="1"/>
    <col min="6659" max="6659" width="16.44140625" customWidth="1"/>
    <col min="6660" max="6660" width="15.44140625" customWidth="1"/>
    <col min="6661" max="6661" width="17.6640625" customWidth="1"/>
    <col min="6662" max="6662" width="20" customWidth="1"/>
    <col min="6663" max="6663" width="32.109375" customWidth="1"/>
    <col min="6664" max="6664" width="17.5546875" customWidth="1"/>
    <col min="6665" max="6665" width="16.44140625" customWidth="1"/>
    <col min="6913" max="6913" width="4.5546875" customWidth="1"/>
    <col min="6914" max="6914" width="28.88671875" customWidth="1"/>
    <col min="6915" max="6915" width="16.44140625" customWidth="1"/>
    <col min="6916" max="6916" width="15.44140625" customWidth="1"/>
    <col min="6917" max="6917" width="17.6640625" customWidth="1"/>
    <col min="6918" max="6918" width="20" customWidth="1"/>
    <col min="6919" max="6919" width="32.109375" customWidth="1"/>
    <col min="6920" max="6920" width="17.5546875" customWidth="1"/>
    <col min="6921" max="6921" width="16.44140625" customWidth="1"/>
    <col min="7169" max="7169" width="4.5546875" customWidth="1"/>
    <col min="7170" max="7170" width="28.88671875" customWidth="1"/>
    <col min="7171" max="7171" width="16.44140625" customWidth="1"/>
    <col min="7172" max="7172" width="15.44140625" customWidth="1"/>
    <col min="7173" max="7173" width="17.6640625" customWidth="1"/>
    <col min="7174" max="7174" width="20" customWidth="1"/>
    <col min="7175" max="7175" width="32.109375" customWidth="1"/>
    <col min="7176" max="7176" width="17.5546875" customWidth="1"/>
    <col min="7177" max="7177" width="16.44140625" customWidth="1"/>
    <col min="7425" max="7425" width="4.5546875" customWidth="1"/>
    <col min="7426" max="7426" width="28.88671875" customWidth="1"/>
    <col min="7427" max="7427" width="16.44140625" customWidth="1"/>
    <col min="7428" max="7428" width="15.44140625" customWidth="1"/>
    <col min="7429" max="7429" width="17.6640625" customWidth="1"/>
    <col min="7430" max="7430" width="20" customWidth="1"/>
    <col min="7431" max="7431" width="32.109375" customWidth="1"/>
    <col min="7432" max="7432" width="17.5546875" customWidth="1"/>
    <col min="7433" max="7433" width="16.44140625" customWidth="1"/>
    <col min="7681" max="7681" width="4.5546875" customWidth="1"/>
    <col min="7682" max="7682" width="28.88671875" customWidth="1"/>
    <col min="7683" max="7683" width="16.44140625" customWidth="1"/>
    <col min="7684" max="7684" width="15.44140625" customWidth="1"/>
    <col min="7685" max="7685" width="17.6640625" customWidth="1"/>
    <col min="7686" max="7686" width="20" customWidth="1"/>
    <col min="7687" max="7687" width="32.109375" customWidth="1"/>
    <col min="7688" max="7688" width="17.5546875" customWidth="1"/>
    <col min="7689" max="7689" width="16.44140625" customWidth="1"/>
    <col min="7937" max="7937" width="4.5546875" customWidth="1"/>
    <col min="7938" max="7938" width="28.88671875" customWidth="1"/>
    <col min="7939" max="7939" width="16.44140625" customWidth="1"/>
    <col min="7940" max="7940" width="15.44140625" customWidth="1"/>
    <col min="7941" max="7941" width="17.6640625" customWidth="1"/>
    <col min="7942" max="7942" width="20" customWidth="1"/>
    <col min="7943" max="7943" width="32.109375" customWidth="1"/>
    <col min="7944" max="7944" width="17.5546875" customWidth="1"/>
    <col min="7945" max="7945" width="16.44140625" customWidth="1"/>
    <col min="8193" max="8193" width="4.5546875" customWidth="1"/>
    <col min="8194" max="8194" width="28.88671875" customWidth="1"/>
    <col min="8195" max="8195" width="16.44140625" customWidth="1"/>
    <col min="8196" max="8196" width="15.44140625" customWidth="1"/>
    <col min="8197" max="8197" width="17.6640625" customWidth="1"/>
    <col min="8198" max="8198" width="20" customWidth="1"/>
    <col min="8199" max="8199" width="32.109375" customWidth="1"/>
    <col min="8200" max="8200" width="17.5546875" customWidth="1"/>
    <col min="8201" max="8201" width="16.44140625" customWidth="1"/>
    <col min="8449" max="8449" width="4.5546875" customWidth="1"/>
    <col min="8450" max="8450" width="28.88671875" customWidth="1"/>
    <col min="8451" max="8451" width="16.44140625" customWidth="1"/>
    <col min="8452" max="8452" width="15.44140625" customWidth="1"/>
    <col min="8453" max="8453" width="17.6640625" customWidth="1"/>
    <col min="8454" max="8454" width="20" customWidth="1"/>
    <col min="8455" max="8455" width="32.109375" customWidth="1"/>
    <col min="8456" max="8456" width="17.5546875" customWidth="1"/>
    <col min="8457" max="8457" width="16.44140625" customWidth="1"/>
    <col min="8705" max="8705" width="4.5546875" customWidth="1"/>
    <col min="8706" max="8706" width="28.88671875" customWidth="1"/>
    <col min="8707" max="8707" width="16.44140625" customWidth="1"/>
    <col min="8708" max="8708" width="15.44140625" customWidth="1"/>
    <col min="8709" max="8709" width="17.6640625" customWidth="1"/>
    <col min="8710" max="8710" width="20" customWidth="1"/>
    <col min="8711" max="8711" width="32.109375" customWidth="1"/>
    <col min="8712" max="8712" width="17.5546875" customWidth="1"/>
    <col min="8713" max="8713" width="16.44140625" customWidth="1"/>
    <col min="8961" max="8961" width="4.5546875" customWidth="1"/>
    <col min="8962" max="8962" width="28.88671875" customWidth="1"/>
    <col min="8963" max="8963" width="16.44140625" customWidth="1"/>
    <col min="8964" max="8964" width="15.44140625" customWidth="1"/>
    <col min="8965" max="8965" width="17.6640625" customWidth="1"/>
    <col min="8966" max="8966" width="20" customWidth="1"/>
    <col min="8967" max="8967" width="32.109375" customWidth="1"/>
    <col min="8968" max="8968" width="17.5546875" customWidth="1"/>
    <col min="8969" max="8969" width="16.44140625" customWidth="1"/>
    <col min="9217" max="9217" width="4.5546875" customWidth="1"/>
    <col min="9218" max="9218" width="28.88671875" customWidth="1"/>
    <col min="9219" max="9219" width="16.44140625" customWidth="1"/>
    <col min="9220" max="9220" width="15.44140625" customWidth="1"/>
    <col min="9221" max="9221" width="17.6640625" customWidth="1"/>
    <col min="9222" max="9222" width="20" customWidth="1"/>
    <col min="9223" max="9223" width="32.109375" customWidth="1"/>
    <col min="9224" max="9224" width="17.5546875" customWidth="1"/>
    <col min="9225" max="9225" width="16.44140625" customWidth="1"/>
    <col min="9473" max="9473" width="4.5546875" customWidth="1"/>
    <col min="9474" max="9474" width="28.88671875" customWidth="1"/>
    <col min="9475" max="9475" width="16.44140625" customWidth="1"/>
    <col min="9476" max="9476" width="15.44140625" customWidth="1"/>
    <col min="9477" max="9477" width="17.6640625" customWidth="1"/>
    <col min="9478" max="9478" width="20" customWidth="1"/>
    <col min="9479" max="9479" width="32.109375" customWidth="1"/>
    <col min="9480" max="9480" width="17.5546875" customWidth="1"/>
    <col min="9481" max="9481" width="16.44140625" customWidth="1"/>
    <col min="9729" max="9729" width="4.5546875" customWidth="1"/>
    <col min="9730" max="9730" width="28.88671875" customWidth="1"/>
    <col min="9731" max="9731" width="16.44140625" customWidth="1"/>
    <col min="9732" max="9732" width="15.44140625" customWidth="1"/>
    <col min="9733" max="9733" width="17.6640625" customWidth="1"/>
    <col min="9734" max="9734" width="20" customWidth="1"/>
    <col min="9735" max="9735" width="32.109375" customWidth="1"/>
    <col min="9736" max="9736" width="17.5546875" customWidth="1"/>
    <col min="9737" max="9737" width="16.44140625" customWidth="1"/>
    <col min="9985" max="9985" width="4.5546875" customWidth="1"/>
    <col min="9986" max="9986" width="28.88671875" customWidth="1"/>
    <col min="9987" max="9987" width="16.44140625" customWidth="1"/>
    <col min="9988" max="9988" width="15.44140625" customWidth="1"/>
    <col min="9989" max="9989" width="17.6640625" customWidth="1"/>
    <col min="9990" max="9990" width="20" customWidth="1"/>
    <col min="9991" max="9991" width="32.109375" customWidth="1"/>
    <col min="9992" max="9992" width="17.5546875" customWidth="1"/>
    <col min="9993" max="9993" width="16.44140625" customWidth="1"/>
    <col min="10241" max="10241" width="4.5546875" customWidth="1"/>
    <col min="10242" max="10242" width="28.88671875" customWidth="1"/>
    <col min="10243" max="10243" width="16.44140625" customWidth="1"/>
    <col min="10244" max="10244" width="15.44140625" customWidth="1"/>
    <col min="10245" max="10245" width="17.6640625" customWidth="1"/>
    <col min="10246" max="10246" width="20" customWidth="1"/>
    <col min="10247" max="10247" width="32.109375" customWidth="1"/>
    <col min="10248" max="10248" width="17.5546875" customWidth="1"/>
    <col min="10249" max="10249" width="16.44140625" customWidth="1"/>
    <col min="10497" max="10497" width="4.5546875" customWidth="1"/>
    <col min="10498" max="10498" width="28.88671875" customWidth="1"/>
    <col min="10499" max="10499" width="16.44140625" customWidth="1"/>
    <col min="10500" max="10500" width="15.44140625" customWidth="1"/>
    <col min="10501" max="10501" width="17.6640625" customWidth="1"/>
    <col min="10502" max="10502" width="20" customWidth="1"/>
    <col min="10503" max="10503" width="32.109375" customWidth="1"/>
    <col min="10504" max="10504" width="17.5546875" customWidth="1"/>
    <col min="10505" max="10505" width="16.44140625" customWidth="1"/>
    <col min="10753" max="10753" width="4.5546875" customWidth="1"/>
    <col min="10754" max="10754" width="28.88671875" customWidth="1"/>
    <col min="10755" max="10755" width="16.44140625" customWidth="1"/>
    <col min="10756" max="10756" width="15.44140625" customWidth="1"/>
    <col min="10757" max="10757" width="17.6640625" customWidth="1"/>
    <col min="10758" max="10758" width="20" customWidth="1"/>
    <col min="10759" max="10759" width="32.109375" customWidth="1"/>
    <col min="10760" max="10760" width="17.5546875" customWidth="1"/>
    <col min="10761" max="10761" width="16.44140625" customWidth="1"/>
    <col min="11009" max="11009" width="4.5546875" customWidth="1"/>
    <col min="11010" max="11010" width="28.88671875" customWidth="1"/>
    <col min="11011" max="11011" width="16.44140625" customWidth="1"/>
    <col min="11012" max="11012" width="15.44140625" customWidth="1"/>
    <col min="11013" max="11013" width="17.6640625" customWidth="1"/>
    <col min="11014" max="11014" width="20" customWidth="1"/>
    <col min="11015" max="11015" width="32.109375" customWidth="1"/>
    <col min="11016" max="11016" width="17.5546875" customWidth="1"/>
    <col min="11017" max="11017" width="16.44140625" customWidth="1"/>
    <col min="11265" max="11265" width="4.5546875" customWidth="1"/>
    <col min="11266" max="11266" width="28.88671875" customWidth="1"/>
    <col min="11267" max="11267" width="16.44140625" customWidth="1"/>
    <col min="11268" max="11268" width="15.44140625" customWidth="1"/>
    <col min="11269" max="11269" width="17.6640625" customWidth="1"/>
    <col min="11270" max="11270" width="20" customWidth="1"/>
    <col min="11271" max="11271" width="32.109375" customWidth="1"/>
    <col min="11272" max="11272" width="17.5546875" customWidth="1"/>
    <col min="11273" max="11273" width="16.44140625" customWidth="1"/>
    <col min="11521" max="11521" width="4.5546875" customWidth="1"/>
    <col min="11522" max="11522" width="28.88671875" customWidth="1"/>
    <col min="11523" max="11523" width="16.44140625" customWidth="1"/>
    <col min="11524" max="11524" width="15.44140625" customWidth="1"/>
    <col min="11525" max="11525" width="17.6640625" customWidth="1"/>
    <col min="11526" max="11526" width="20" customWidth="1"/>
    <col min="11527" max="11527" width="32.109375" customWidth="1"/>
    <col min="11528" max="11528" width="17.5546875" customWidth="1"/>
    <col min="11529" max="11529" width="16.44140625" customWidth="1"/>
    <col min="11777" max="11777" width="4.5546875" customWidth="1"/>
    <col min="11778" max="11778" width="28.88671875" customWidth="1"/>
    <col min="11779" max="11779" width="16.44140625" customWidth="1"/>
    <col min="11780" max="11780" width="15.44140625" customWidth="1"/>
    <col min="11781" max="11781" width="17.6640625" customWidth="1"/>
    <col min="11782" max="11782" width="20" customWidth="1"/>
    <col min="11783" max="11783" width="32.109375" customWidth="1"/>
    <col min="11784" max="11784" width="17.5546875" customWidth="1"/>
    <col min="11785" max="11785" width="16.44140625" customWidth="1"/>
    <col min="12033" max="12033" width="4.5546875" customWidth="1"/>
    <col min="12034" max="12034" width="28.88671875" customWidth="1"/>
    <col min="12035" max="12035" width="16.44140625" customWidth="1"/>
    <col min="12036" max="12036" width="15.44140625" customWidth="1"/>
    <col min="12037" max="12037" width="17.6640625" customWidth="1"/>
    <col min="12038" max="12038" width="20" customWidth="1"/>
    <col min="12039" max="12039" width="32.109375" customWidth="1"/>
    <col min="12040" max="12040" width="17.5546875" customWidth="1"/>
    <col min="12041" max="12041" width="16.44140625" customWidth="1"/>
    <col min="12289" max="12289" width="4.5546875" customWidth="1"/>
    <col min="12290" max="12290" width="28.88671875" customWidth="1"/>
    <col min="12291" max="12291" width="16.44140625" customWidth="1"/>
    <col min="12292" max="12292" width="15.44140625" customWidth="1"/>
    <col min="12293" max="12293" width="17.6640625" customWidth="1"/>
    <col min="12294" max="12294" width="20" customWidth="1"/>
    <col min="12295" max="12295" width="32.109375" customWidth="1"/>
    <col min="12296" max="12296" width="17.5546875" customWidth="1"/>
    <col min="12297" max="12297" width="16.44140625" customWidth="1"/>
    <col min="12545" max="12545" width="4.5546875" customWidth="1"/>
    <col min="12546" max="12546" width="28.88671875" customWidth="1"/>
    <col min="12547" max="12547" width="16.44140625" customWidth="1"/>
    <col min="12548" max="12548" width="15.44140625" customWidth="1"/>
    <col min="12549" max="12549" width="17.6640625" customWidth="1"/>
    <col min="12550" max="12550" width="20" customWidth="1"/>
    <col min="12551" max="12551" width="32.109375" customWidth="1"/>
    <col min="12552" max="12552" width="17.5546875" customWidth="1"/>
    <col min="12553" max="12553" width="16.44140625" customWidth="1"/>
    <col min="12801" max="12801" width="4.5546875" customWidth="1"/>
    <col min="12802" max="12802" width="28.88671875" customWidth="1"/>
    <col min="12803" max="12803" width="16.44140625" customWidth="1"/>
    <col min="12804" max="12804" width="15.44140625" customWidth="1"/>
    <col min="12805" max="12805" width="17.6640625" customWidth="1"/>
    <col min="12806" max="12806" width="20" customWidth="1"/>
    <col min="12807" max="12807" width="32.109375" customWidth="1"/>
    <col min="12808" max="12808" width="17.5546875" customWidth="1"/>
    <col min="12809" max="12809" width="16.44140625" customWidth="1"/>
    <col min="13057" max="13057" width="4.5546875" customWidth="1"/>
    <col min="13058" max="13058" width="28.88671875" customWidth="1"/>
    <col min="13059" max="13059" width="16.44140625" customWidth="1"/>
    <col min="13060" max="13060" width="15.44140625" customWidth="1"/>
    <col min="13061" max="13061" width="17.6640625" customWidth="1"/>
    <col min="13062" max="13062" width="20" customWidth="1"/>
    <col min="13063" max="13063" width="32.109375" customWidth="1"/>
    <col min="13064" max="13064" width="17.5546875" customWidth="1"/>
    <col min="13065" max="13065" width="16.44140625" customWidth="1"/>
    <col min="13313" max="13313" width="4.5546875" customWidth="1"/>
    <col min="13314" max="13314" width="28.88671875" customWidth="1"/>
    <col min="13315" max="13315" width="16.44140625" customWidth="1"/>
    <col min="13316" max="13316" width="15.44140625" customWidth="1"/>
    <col min="13317" max="13317" width="17.6640625" customWidth="1"/>
    <col min="13318" max="13318" width="20" customWidth="1"/>
    <col min="13319" max="13319" width="32.109375" customWidth="1"/>
    <col min="13320" max="13320" width="17.5546875" customWidth="1"/>
    <col min="13321" max="13321" width="16.44140625" customWidth="1"/>
    <col min="13569" max="13569" width="4.5546875" customWidth="1"/>
    <col min="13570" max="13570" width="28.88671875" customWidth="1"/>
    <col min="13571" max="13571" width="16.44140625" customWidth="1"/>
    <col min="13572" max="13572" width="15.44140625" customWidth="1"/>
    <col min="13573" max="13573" width="17.6640625" customWidth="1"/>
    <col min="13574" max="13574" width="20" customWidth="1"/>
    <col min="13575" max="13575" width="32.109375" customWidth="1"/>
    <col min="13576" max="13576" width="17.5546875" customWidth="1"/>
    <col min="13577" max="13577" width="16.44140625" customWidth="1"/>
    <col min="13825" max="13825" width="4.5546875" customWidth="1"/>
    <col min="13826" max="13826" width="28.88671875" customWidth="1"/>
    <col min="13827" max="13827" width="16.44140625" customWidth="1"/>
    <col min="13828" max="13828" width="15.44140625" customWidth="1"/>
    <col min="13829" max="13829" width="17.6640625" customWidth="1"/>
    <col min="13830" max="13830" width="20" customWidth="1"/>
    <col min="13831" max="13831" width="32.109375" customWidth="1"/>
    <col min="13832" max="13832" width="17.5546875" customWidth="1"/>
    <col min="13833" max="13833" width="16.44140625" customWidth="1"/>
    <col min="14081" max="14081" width="4.5546875" customWidth="1"/>
    <col min="14082" max="14082" width="28.88671875" customWidth="1"/>
    <col min="14083" max="14083" width="16.44140625" customWidth="1"/>
    <col min="14084" max="14084" width="15.44140625" customWidth="1"/>
    <col min="14085" max="14085" width="17.6640625" customWidth="1"/>
    <col min="14086" max="14086" width="20" customWidth="1"/>
    <col min="14087" max="14087" width="32.109375" customWidth="1"/>
    <col min="14088" max="14088" width="17.5546875" customWidth="1"/>
    <col min="14089" max="14089" width="16.44140625" customWidth="1"/>
    <col min="14337" max="14337" width="4.5546875" customWidth="1"/>
    <col min="14338" max="14338" width="28.88671875" customWidth="1"/>
    <col min="14339" max="14339" width="16.44140625" customWidth="1"/>
    <col min="14340" max="14340" width="15.44140625" customWidth="1"/>
    <col min="14341" max="14341" width="17.6640625" customWidth="1"/>
    <col min="14342" max="14342" width="20" customWidth="1"/>
    <col min="14343" max="14343" width="32.109375" customWidth="1"/>
    <col min="14344" max="14344" width="17.5546875" customWidth="1"/>
    <col min="14345" max="14345" width="16.44140625" customWidth="1"/>
    <col min="14593" max="14593" width="4.5546875" customWidth="1"/>
    <col min="14594" max="14594" width="28.88671875" customWidth="1"/>
    <col min="14595" max="14595" width="16.44140625" customWidth="1"/>
    <col min="14596" max="14596" width="15.44140625" customWidth="1"/>
    <col min="14597" max="14597" width="17.6640625" customWidth="1"/>
    <col min="14598" max="14598" width="20" customWidth="1"/>
    <col min="14599" max="14599" width="32.109375" customWidth="1"/>
    <col min="14600" max="14600" width="17.5546875" customWidth="1"/>
    <col min="14601" max="14601" width="16.44140625" customWidth="1"/>
    <col min="14849" max="14849" width="4.5546875" customWidth="1"/>
    <col min="14850" max="14850" width="28.88671875" customWidth="1"/>
    <col min="14851" max="14851" width="16.44140625" customWidth="1"/>
    <col min="14852" max="14852" width="15.44140625" customWidth="1"/>
    <col min="14853" max="14853" width="17.6640625" customWidth="1"/>
    <col min="14854" max="14854" width="20" customWidth="1"/>
    <col min="14855" max="14855" width="32.109375" customWidth="1"/>
    <col min="14856" max="14856" width="17.5546875" customWidth="1"/>
    <col min="14857" max="14857" width="16.44140625" customWidth="1"/>
    <col min="15105" max="15105" width="4.5546875" customWidth="1"/>
    <col min="15106" max="15106" width="28.88671875" customWidth="1"/>
    <col min="15107" max="15107" width="16.44140625" customWidth="1"/>
    <col min="15108" max="15108" width="15.44140625" customWidth="1"/>
    <col min="15109" max="15109" width="17.6640625" customWidth="1"/>
    <col min="15110" max="15110" width="20" customWidth="1"/>
    <col min="15111" max="15111" width="32.109375" customWidth="1"/>
    <col min="15112" max="15112" width="17.5546875" customWidth="1"/>
    <col min="15113" max="15113" width="16.44140625" customWidth="1"/>
    <col min="15361" max="15361" width="4.5546875" customWidth="1"/>
    <col min="15362" max="15362" width="28.88671875" customWidth="1"/>
    <col min="15363" max="15363" width="16.44140625" customWidth="1"/>
    <col min="15364" max="15364" width="15.44140625" customWidth="1"/>
    <col min="15365" max="15365" width="17.6640625" customWidth="1"/>
    <col min="15366" max="15366" width="20" customWidth="1"/>
    <col min="15367" max="15367" width="32.109375" customWidth="1"/>
    <col min="15368" max="15368" width="17.5546875" customWidth="1"/>
    <col min="15369" max="15369" width="16.44140625" customWidth="1"/>
    <col min="15617" max="15617" width="4.5546875" customWidth="1"/>
    <col min="15618" max="15618" width="28.88671875" customWidth="1"/>
    <col min="15619" max="15619" width="16.44140625" customWidth="1"/>
    <col min="15620" max="15620" width="15.44140625" customWidth="1"/>
    <col min="15621" max="15621" width="17.6640625" customWidth="1"/>
    <col min="15622" max="15622" width="20" customWidth="1"/>
    <col min="15623" max="15623" width="32.109375" customWidth="1"/>
    <col min="15624" max="15624" width="17.5546875" customWidth="1"/>
    <col min="15625" max="15625" width="16.44140625" customWidth="1"/>
    <col min="15873" max="15873" width="4.5546875" customWidth="1"/>
    <col min="15874" max="15874" width="28.88671875" customWidth="1"/>
    <col min="15875" max="15875" width="16.44140625" customWidth="1"/>
    <col min="15876" max="15876" width="15.44140625" customWidth="1"/>
    <col min="15877" max="15877" width="17.6640625" customWidth="1"/>
    <col min="15878" max="15878" width="20" customWidth="1"/>
    <col min="15879" max="15879" width="32.109375" customWidth="1"/>
    <col min="15880" max="15880" width="17.5546875" customWidth="1"/>
    <col min="15881" max="15881" width="16.44140625" customWidth="1"/>
    <col min="16129" max="16129" width="4.5546875" customWidth="1"/>
    <col min="16130" max="16130" width="28.88671875" customWidth="1"/>
    <col min="16131" max="16131" width="16.44140625" customWidth="1"/>
    <col min="16132" max="16132" width="15.44140625" customWidth="1"/>
    <col min="16133" max="16133" width="17.6640625" customWidth="1"/>
    <col min="16134" max="16134" width="20" customWidth="1"/>
    <col min="16135" max="16135" width="32.109375" customWidth="1"/>
    <col min="16136" max="16136" width="17.5546875" customWidth="1"/>
    <col min="16137" max="16137" width="16.44140625" customWidth="1"/>
  </cols>
  <sheetData>
    <row r="1" spans="1:8" x14ac:dyDescent="0.3">
      <c r="A1" s="10"/>
      <c r="B1" s="10"/>
      <c r="C1" s="11"/>
      <c r="D1" s="11"/>
      <c r="E1" s="11"/>
      <c r="F1" s="11"/>
      <c r="G1" s="33" t="s">
        <v>529</v>
      </c>
      <c r="H1" s="10"/>
    </row>
    <row r="2" spans="1:8" x14ac:dyDescent="0.3">
      <c r="A2" s="624" t="s">
        <v>730</v>
      </c>
      <c r="B2" s="625"/>
      <c r="C2" s="625"/>
      <c r="D2" s="625"/>
      <c r="E2" s="625"/>
      <c r="F2" s="625"/>
      <c r="G2" s="625"/>
      <c r="H2" s="625"/>
    </row>
    <row r="3" spans="1:8" ht="136.5" customHeight="1" thickBot="1" x14ac:dyDescent="0.35">
      <c r="A3" s="626"/>
      <c r="B3" s="626"/>
      <c r="C3" s="626"/>
      <c r="D3" s="626"/>
      <c r="E3" s="626"/>
      <c r="F3" s="626"/>
      <c r="G3" s="626"/>
      <c r="H3" s="626"/>
    </row>
    <row r="4" spans="1:8" ht="100.2" customHeight="1" thickBot="1" x14ac:dyDescent="0.35">
      <c r="A4" s="627" t="s">
        <v>0</v>
      </c>
      <c r="B4" s="627" t="s">
        <v>530</v>
      </c>
      <c r="C4" s="629" t="s">
        <v>531</v>
      </c>
      <c r="D4" s="630"/>
      <c r="E4" s="629" t="s">
        <v>532</v>
      </c>
      <c r="F4" s="630"/>
      <c r="G4" s="627" t="s">
        <v>533</v>
      </c>
      <c r="H4" s="627" t="s">
        <v>534</v>
      </c>
    </row>
    <row r="5" spans="1:8" ht="72.599999999999994" customHeight="1" thickBot="1" x14ac:dyDescent="0.35">
      <c r="A5" s="628"/>
      <c r="B5" s="628"/>
      <c r="C5" s="12" t="s">
        <v>1050</v>
      </c>
      <c r="D5" s="12" t="s">
        <v>1051</v>
      </c>
      <c r="E5" s="12" t="s">
        <v>1050</v>
      </c>
      <c r="F5" s="12" t="s">
        <v>1051</v>
      </c>
      <c r="G5" s="628"/>
      <c r="H5" s="628"/>
    </row>
    <row r="6" spans="1:8" ht="15" thickBot="1" x14ac:dyDescent="0.35">
      <c r="A6" s="149">
        <v>1</v>
      </c>
      <c r="B6" s="13">
        <v>2</v>
      </c>
      <c r="C6" s="12">
        <v>3</v>
      </c>
      <c r="D6" s="12">
        <v>4</v>
      </c>
      <c r="E6" s="12">
        <v>5</v>
      </c>
      <c r="F6" s="12">
        <v>6</v>
      </c>
      <c r="G6" s="13">
        <v>7</v>
      </c>
      <c r="H6" s="13">
        <v>8</v>
      </c>
    </row>
    <row r="7" spans="1:8" ht="33.75" customHeight="1" thickBot="1" x14ac:dyDescent="0.35">
      <c r="A7" s="14"/>
      <c r="B7" s="629" t="s">
        <v>731</v>
      </c>
      <c r="C7" s="631"/>
      <c r="D7" s="631"/>
      <c r="E7" s="631"/>
      <c r="F7" s="631"/>
      <c r="G7" s="631"/>
      <c r="H7" s="630"/>
    </row>
    <row r="8" spans="1:8" ht="48.75" customHeight="1" thickBot="1" x14ac:dyDescent="0.35">
      <c r="A8" s="34"/>
      <c r="B8" s="621" t="s">
        <v>1136</v>
      </c>
      <c r="C8" s="622"/>
      <c r="D8" s="622"/>
      <c r="E8" s="622"/>
      <c r="F8" s="622"/>
      <c r="G8" s="622"/>
      <c r="H8" s="623"/>
    </row>
    <row r="9" spans="1:8" ht="27.75" customHeight="1" x14ac:dyDescent="0.3">
      <c r="A9" s="35"/>
      <c r="B9" s="36" t="s">
        <v>554</v>
      </c>
      <c r="C9" s="37">
        <v>3945.3739999999998</v>
      </c>
      <c r="D9" s="38">
        <v>3946.4</v>
      </c>
      <c r="E9" s="38">
        <v>15781.495999999999</v>
      </c>
      <c r="F9" s="38">
        <v>15785.6</v>
      </c>
      <c r="G9" s="39" t="s">
        <v>1137</v>
      </c>
      <c r="H9" s="632" t="s">
        <v>1138</v>
      </c>
    </row>
    <row r="10" spans="1:8" ht="17.25" customHeight="1" x14ac:dyDescent="0.3">
      <c r="A10" s="40"/>
      <c r="B10" s="19" t="s">
        <v>536</v>
      </c>
      <c r="C10" s="20">
        <v>1000</v>
      </c>
      <c r="D10" s="15">
        <v>1850</v>
      </c>
      <c r="E10" s="15">
        <v>4000</v>
      </c>
      <c r="F10" s="15">
        <v>6710</v>
      </c>
      <c r="G10" s="21" t="s">
        <v>1139</v>
      </c>
      <c r="H10" s="633"/>
    </row>
    <row r="11" spans="1:8" ht="18.75" customHeight="1" x14ac:dyDescent="0.3">
      <c r="A11" s="41"/>
      <c r="B11" s="82" t="s">
        <v>1140</v>
      </c>
      <c r="C11" s="83">
        <v>1285.2397800000001</v>
      </c>
      <c r="D11" s="84"/>
      <c r="E11" s="84">
        <v>5139.2</v>
      </c>
      <c r="F11" s="84"/>
      <c r="G11" s="85"/>
      <c r="H11" s="150"/>
    </row>
    <row r="12" spans="1:8" ht="22.5" customHeight="1" thickBot="1" x14ac:dyDescent="0.35">
      <c r="A12" s="86"/>
      <c r="B12" s="87" t="s">
        <v>535</v>
      </c>
      <c r="C12" s="88">
        <f>C9+C10+C11</f>
        <v>6230.6137799999997</v>
      </c>
      <c r="D12" s="88">
        <f>D9+D10+D11</f>
        <v>5796.4</v>
      </c>
      <c r="E12" s="88">
        <f>E9+E10+E11</f>
        <v>24920.696</v>
      </c>
      <c r="F12" s="88">
        <f>F9+F10+F11</f>
        <v>22495.599999999999</v>
      </c>
      <c r="G12" s="89"/>
      <c r="H12" s="90"/>
    </row>
    <row r="13" spans="1:8" ht="38.25" customHeight="1" thickBot="1" x14ac:dyDescent="0.35">
      <c r="A13" s="91"/>
      <c r="B13" s="610" t="s">
        <v>732</v>
      </c>
      <c r="C13" s="610"/>
      <c r="D13" s="610"/>
      <c r="E13" s="610"/>
      <c r="F13" s="610"/>
      <c r="G13" s="610"/>
      <c r="H13" s="611"/>
    </row>
    <row r="14" spans="1:8" ht="50.25" customHeight="1" x14ac:dyDescent="0.3">
      <c r="A14" s="91"/>
      <c r="B14" s="612" t="s">
        <v>733</v>
      </c>
      <c r="C14" s="612"/>
      <c r="D14" s="612"/>
      <c r="E14" s="612"/>
      <c r="F14" s="612"/>
      <c r="G14" s="612"/>
      <c r="H14" s="613"/>
    </row>
    <row r="15" spans="1:8" x14ac:dyDescent="0.3">
      <c r="A15" s="80"/>
      <c r="B15" s="397" t="s">
        <v>1054</v>
      </c>
      <c r="C15" s="398">
        <v>1656.8643099999999</v>
      </c>
      <c r="D15" s="398">
        <v>0</v>
      </c>
      <c r="E15" s="398">
        <v>6627.4572200000002</v>
      </c>
      <c r="F15" s="398">
        <v>0</v>
      </c>
      <c r="G15" s="397" t="s">
        <v>906</v>
      </c>
      <c r="H15" s="614" t="s">
        <v>1142</v>
      </c>
    </row>
    <row r="16" spans="1:8" ht="19.5" customHeight="1" x14ac:dyDescent="0.3">
      <c r="A16" s="80"/>
      <c r="B16" s="42" t="s">
        <v>553</v>
      </c>
      <c r="C16" s="28">
        <f>114.37+289.585</f>
        <v>403.95499999999998</v>
      </c>
      <c r="D16" s="28">
        <v>69.022000000000006</v>
      </c>
      <c r="E16" s="28">
        <f>457.4832+1158.34</f>
        <v>1615.8231999999998</v>
      </c>
      <c r="F16" s="28">
        <v>276.08800000000002</v>
      </c>
      <c r="G16" s="43" t="s">
        <v>1141</v>
      </c>
      <c r="H16" s="614"/>
    </row>
    <row r="17" spans="1:8" ht="26.4" x14ac:dyDescent="0.3">
      <c r="A17" s="80"/>
      <c r="B17" s="42" t="s">
        <v>734</v>
      </c>
      <c r="C17" s="28">
        <v>0</v>
      </c>
      <c r="D17" s="28">
        <v>7245.491</v>
      </c>
      <c r="E17" s="28">
        <v>7519.3517599999996</v>
      </c>
      <c r="F17" s="28">
        <v>28981.964</v>
      </c>
      <c r="G17" s="43" t="s">
        <v>1143</v>
      </c>
      <c r="H17" s="614"/>
    </row>
    <row r="18" spans="1:8" ht="20.25" customHeight="1" x14ac:dyDescent="0.3">
      <c r="A18" s="80"/>
      <c r="B18" s="42" t="s">
        <v>735</v>
      </c>
      <c r="C18" s="28">
        <v>0</v>
      </c>
      <c r="D18" s="28">
        <v>4463.7450600000002</v>
      </c>
      <c r="E18" s="28">
        <v>0</v>
      </c>
      <c r="F18" s="28">
        <v>17854.98026</v>
      </c>
      <c r="G18" s="43" t="s">
        <v>1144</v>
      </c>
      <c r="H18" s="614"/>
    </row>
    <row r="19" spans="1:8" ht="20.25" customHeight="1" x14ac:dyDescent="0.3">
      <c r="A19" s="80"/>
      <c r="B19" s="42" t="s">
        <v>1145</v>
      </c>
      <c r="C19" s="28">
        <v>0</v>
      </c>
      <c r="D19" s="28">
        <v>2593.6550000000002</v>
      </c>
      <c r="E19" s="28">
        <v>0</v>
      </c>
      <c r="F19" s="28">
        <v>10374.616</v>
      </c>
      <c r="G19" s="43" t="s">
        <v>1146</v>
      </c>
      <c r="H19" s="614"/>
    </row>
    <row r="20" spans="1:8" ht="20.25" customHeight="1" x14ac:dyDescent="0.3">
      <c r="A20" s="80"/>
      <c r="B20" s="42" t="s">
        <v>1147</v>
      </c>
      <c r="C20" s="28">
        <v>4999.9688999999998</v>
      </c>
      <c r="D20" s="28">
        <v>6717.5340100000003</v>
      </c>
      <c r="E20" s="28">
        <v>19999.872739999999</v>
      </c>
      <c r="F20" s="28">
        <v>26846.744009999999</v>
      </c>
      <c r="G20" s="43" t="s">
        <v>1148</v>
      </c>
      <c r="H20" s="614"/>
    </row>
    <row r="21" spans="1:8" ht="19.5" customHeight="1" x14ac:dyDescent="0.3">
      <c r="A21" s="44"/>
      <c r="B21" s="72" t="s">
        <v>1149</v>
      </c>
      <c r="C21" s="28">
        <v>158.99700000000001</v>
      </c>
      <c r="D21" s="28">
        <v>0</v>
      </c>
      <c r="E21" s="28">
        <v>0</v>
      </c>
      <c r="F21" s="28">
        <v>0</v>
      </c>
      <c r="G21" s="92" t="s">
        <v>1150</v>
      </c>
      <c r="H21" s="614"/>
    </row>
    <row r="22" spans="1:8" ht="19.5" customHeight="1" x14ac:dyDescent="0.3">
      <c r="A22" s="40"/>
      <c r="B22" s="42" t="s">
        <v>1151</v>
      </c>
      <c r="C22" s="28">
        <v>0</v>
      </c>
      <c r="D22" s="28">
        <v>1193.7260000000001</v>
      </c>
      <c r="E22" s="28">
        <v>0</v>
      </c>
      <c r="F22" s="93">
        <v>4774.9040000000005</v>
      </c>
      <c r="G22" s="94" t="s">
        <v>1152</v>
      </c>
      <c r="H22" s="614"/>
    </row>
    <row r="23" spans="1:8" ht="19.5" customHeight="1" x14ac:dyDescent="0.3">
      <c r="A23" s="40"/>
      <c r="B23" s="42" t="s">
        <v>1151</v>
      </c>
      <c r="C23" s="28">
        <v>0</v>
      </c>
      <c r="D23" s="28">
        <v>0</v>
      </c>
      <c r="E23" s="28">
        <v>0</v>
      </c>
      <c r="F23" s="93">
        <v>0</v>
      </c>
      <c r="G23" s="95"/>
      <c r="H23" s="614"/>
    </row>
    <row r="24" spans="1:8" ht="19.5" customHeight="1" x14ac:dyDescent="0.3">
      <c r="A24" s="40"/>
      <c r="B24" s="42" t="s">
        <v>1153</v>
      </c>
      <c r="C24" s="28">
        <v>0</v>
      </c>
      <c r="D24" s="28">
        <v>923.31934999999999</v>
      </c>
      <c r="E24" s="28">
        <v>0</v>
      </c>
      <c r="F24" s="28">
        <v>3693.27736</v>
      </c>
      <c r="G24" s="95" t="s">
        <v>1154</v>
      </c>
      <c r="H24" s="614"/>
    </row>
    <row r="25" spans="1:8" ht="30.75" customHeight="1" x14ac:dyDescent="0.3">
      <c r="A25" s="40"/>
      <c r="B25" s="42" t="s">
        <v>1155</v>
      </c>
      <c r="C25" s="28">
        <v>0</v>
      </c>
      <c r="D25" s="28">
        <v>6374.9242299999996</v>
      </c>
      <c r="E25" s="28">
        <v>0</v>
      </c>
      <c r="F25" s="28">
        <v>25499.696919999998</v>
      </c>
      <c r="G25" s="43" t="s">
        <v>1156</v>
      </c>
      <c r="H25" s="614"/>
    </row>
    <row r="26" spans="1:8" ht="18" customHeight="1" x14ac:dyDescent="0.3">
      <c r="A26" s="40"/>
      <c r="B26" s="42" t="s">
        <v>1157</v>
      </c>
      <c r="C26" s="28">
        <v>0</v>
      </c>
      <c r="D26" s="28">
        <v>0</v>
      </c>
      <c r="E26" s="28">
        <v>0</v>
      </c>
      <c r="F26" s="28">
        <v>0</v>
      </c>
      <c r="G26" s="43" t="s">
        <v>1158</v>
      </c>
      <c r="H26" s="614"/>
    </row>
    <row r="27" spans="1:8" ht="21" customHeight="1" x14ac:dyDescent="0.3">
      <c r="A27" s="40"/>
      <c r="B27" s="42" t="s">
        <v>1159</v>
      </c>
      <c r="C27" s="28">
        <v>0</v>
      </c>
      <c r="D27" s="28">
        <v>1306.1371999999999</v>
      </c>
      <c r="E27" s="28">
        <v>0</v>
      </c>
      <c r="F27" s="28">
        <v>5224.5487999999996</v>
      </c>
      <c r="G27" s="43" t="s">
        <v>1160</v>
      </c>
      <c r="H27" s="614"/>
    </row>
    <row r="28" spans="1:8" ht="23.25" customHeight="1" x14ac:dyDescent="0.3">
      <c r="A28" s="40"/>
      <c r="B28" s="42" t="s">
        <v>1161</v>
      </c>
      <c r="C28" s="28">
        <v>0</v>
      </c>
      <c r="D28" s="28">
        <v>1127.90463</v>
      </c>
      <c r="E28" s="28">
        <v>0</v>
      </c>
      <c r="F28" s="28">
        <v>4511.6185100000002</v>
      </c>
      <c r="G28" s="43" t="s">
        <v>1162</v>
      </c>
      <c r="H28" s="614"/>
    </row>
    <row r="29" spans="1:8" s="1" customFormat="1" ht="24" customHeight="1" x14ac:dyDescent="0.3">
      <c r="A29" s="44"/>
      <c r="B29" s="17" t="s">
        <v>736</v>
      </c>
      <c r="C29" s="45">
        <v>2043.7393199999999</v>
      </c>
      <c r="D29" s="45">
        <v>0</v>
      </c>
      <c r="E29" s="45">
        <v>8174.9570000000003</v>
      </c>
      <c r="F29" s="45">
        <v>0</v>
      </c>
      <c r="G29" s="96" t="s">
        <v>1163</v>
      </c>
      <c r="H29" s="614"/>
    </row>
    <row r="30" spans="1:8" s="1" customFormat="1" ht="20.25" customHeight="1" x14ac:dyDescent="0.3">
      <c r="A30" s="44"/>
      <c r="B30" s="17" t="s">
        <v>737</v>
      </c>
      <c r="C30" s="45">
        <v>0</v>
      </c>
      <c r="D30" s="45">
        <v>1894.7355</v>
      </c>
      <c r="E30" s="45">
        <v>2497.2266199999999</v>
      </c>
      <c r="F30" s="45">
        <v>7578.9419799999996</v>
      </c>
      <c r="G30" s="43" t="s">
        <v>1164</v>
      </c>
      <c r="H30" s="614"/>
    </row>
    <row r="31" spans="1:8" s="1" customFormat="1" ht="20.25" customHeight="1" x14ac:dyDescent="0.3">
      <c r="A31" s="44"/>
      <c r="B31" s="17" t="s">
        <v>1165</v>
      </c>
      <c r="C31" s="45">
        <v>0</v>
      </c>
      <c r="D31" s="45">
        <v>320</v>
      </c>
      <c r="E31" s="45">
        <v>0</v>
      </c>
      <c r="F31" s="45">
        <v>1280</v>
      </c>
      <c r="G31" s="43" t="s">
        <v>1166</v>
      </c>
      <c r="H31" s="614"/>
    </row>
    <row r="32" spans="1:8" s="1" customFormat="1" ht="20.25" customHeight="1" x14ac:dyDescent="0.3">
      <c r="A32" s="44"/>
      <c r="B32" s="17" t="s">
        <v>1167</v>
      </c>
      <c r="C32" s="45">
        <v>0</v>
      </c>
      <c r="D32" s="45">
        <v>1544.5854999999999</v>
      </c>
      <c r="E32" s="45">
        <v>0</v>
      </c>
      <c r="F32" s="45">
        <v>6178.3419999999996</v>
      </c>
      <c r="G32" s="23" t="s">
        <v>1168</v>
      </c>
      <c r="H32" s="614"/>
    </row>
    <row r="33" spans="1:8" s="1" customFormat="1" ht="23.25" customHeight="1" x14ac:dyDescent="0.3">
      <c r="A33" s="44"/>
      <c r="B33" s="17" t="s">
        <v>738</v>
      </c>
      <c r="C33" s="45">
        <v>2479.93289</v>
      </c>
      <c r="D33" s="45">
        <v>270.83542</v>
      </c>
      <c r="E33" s="45">
        <v>9919.7312000000002</v>
      </c>
      <c r="F33" s="45">
        <v>1083.3417099999999</v>
      </c>
      <c r="G33" s="23" t="s">
        <v>1169</v>
      </c>
      <c r="H33" s="614"/>
    </row>
    <row r="34" spans="1:8" s="1" customFormat="1" ht="23.25" customHeight="1" x14ac:dyDescent="0.3">
      <c r="A34" s="44"/>
      <c r="B34" s="17" t="s">
        <v>739</v>
      </c>
      <c r="C34" s="45">
        <v>560.22839999999997</v>
      </c>
      <c r="D34" s="45">
        <v>1569.11132</v>
      </c>
      <c r="E34" s="45">
        <v>2240.9135999999999</v>
      </c>
      <c r="F34" s="45">
        <v>6276.4452600000004</v>
      </c>
      <c r="G34" s="23" t="s">
        <v>1170</v>
      </c>
      <c r="H34" s="614"/>
    </row>
    <row r="35" spans="1:8" s="1" customFormat="1" ht="23.25" customHeight="1" x14ac:dyDescent="0.3">
      <c r="A35" s="44"/>
      <c r="B35" s="17" t="s">
        <v>1171</v>
      </c>
      <c r="C35" s="45">
        <v>0</v>
      </c>
      <c r="D35" s="45">
        <v>0</v>
      </c>
      <c r="E35" s="45">
        <v>0</v>
      </c>
      <c r="F35" s="45">
        <v>0</v>
      </c>
      <c r="G35" s="23" t="s">
        <v>1172</v>
      </c>
      <c r="H35" s="614"/>
    </row>
    <row r="36" spans="1:8" s="1" customFormat="1" ht="26.25" customHeight="1" x14ac:dyDescent="0.3">
      <c r="A36" s="44"/>
      <c r="B36" s="17" t="s">
        <v>740</v>
      </c>
      <c r="C36" s="45">
        <v>1856.1935800000001</v>
      </c>
      <c r="D36" s="45">
        <v>1856.19361</v>
      </c>
      <c r="E36" s="45">
        <f>7424.77432+562.63602</f>
        <v>7987.4103400000004</v>
      </c>
      <c r="F36" s="45">
        <v>7424.7744599999996</v>
      </c>
      <c r="G36" s="23" t="s">
        <v>1173</v>
      </c>
      <c r="H36" s="614"/>
    </row>
    <row r="37" spans="1:8" s="1" customFormat="1" ht="23.25" customHeight="1" x14ac:dyDescent="0.3">
      <c r="A37" s="46"/>
      <c r="B37" s="17" t="s">
        <v>741</v>
      </c>
      <c r="C37" s="47">
        <v>0</v>
      </c>
      <c r="D37" s="47">
        <v>0</v>
      </c>
      <c r="E37" s="47">
        <v>0</v>
      </c>
      <c r="F37" s="47">
        <v>0</v>
      </c>
      <c r="G37" s="48" t="s">
        <v>1174</v>
      </c>
      <c r="H37" s="614"/>
    </row>
    <row r="38" spans="1:8" s="1" customFormat="1" ht="24.75" customHeight="1" thickBot="1" x14ac:dyDescent="0.35">
      <c r="A38" s="49"/>
      <c r="B38" s="50" t="s">
        <v>742</v>
      </c>
      <c r="C38" s="51">
        <f>SUM(C15:C37)</f>
        <v>14159.879400000002</v>
      </c>
      <c r="D38" s="51">
        <f>SUM(D15:D37)</f>
        <v>39470.919830000013</v>
      </c>
      <c r="E38" s="51">
        <f>SUM(E15:E37)</f>
        <v>66582.74368</v>
      </c>
      <c r="F38" s="51">
        <f>SUM(F15:F37)</f>
        <v>157860.28327000001</v>
      </c>
      <c r="G38" s="52"/>
      <c r="H38" s="53"/>
    </row>
    <row r="39" spans="1:8" x14ac:dyDescent="0.3">
      <c r="A39" s="10" t="s">
        <v>1175</v>
      </c>
      <c r="B39" s="54"/>
      <c r="C39" s="11"/>
      <c r="D39" s="11"/>
      <c r="E39" s="11"/>
      <c r="F39" s="11"/>
      <c r="G39" s="10"/>
      <c r="H39" s="10"/>
    </row>
    <row r="40" spans="1:8" ht="15" thickBot="1" x14ac:dyDescent="0.35">
      <c r="A40" s="10"/>
      <c r="B40" s="54"/>
      <c r="C40" s="11"/>
      <c r="D40" s="11"/>
      <c r="E40" s="11"/>
      <c r="F40" s="11"/>
      <c r="G40" s="10"/>
      <c r="H40" s="10"/>
    </row>
    <row r="41" spans="1:8" s="399" customFormat="1" ht="26.4" customHeight="1" thickBot="1" x14ac:dyDescent="0.35">
      <c r="A41" s="615" t="s">
        <v>1176</v>
      </c>
      <c r="B41" s="616"/>
      <c r="C41" s="616"/>
      <c r="D41" s="616"/>
      <c r="E41" s="616"/>
      <c r="F41" s="616"/>
      <c r="G41" s="616"/>
      <c r="H41" s="617"/>
    </row>
    <row r="42" spans="1:8" s="399" customFormat="1" ht="31.95" customHeight="1" thickBot="1" x14ac:dyDescent="0.35">
      <c r="A42" s="618" t="s">
        <v>373</v>
      </c>
      <c r="B42" s="619"/>
      <c r="C42" s="619"/>
      <c r="D42" s="619"/>
      <c r="E42" s="619"/>
      <c r="F42" s="619"/>
      <c r="G42" s="619"/>
      <c r="H42" s="620"/>
    </row>
    <row r="43" spans="1:8" x14ac:dyDescent="0.3">
      <c r="A43" s="146">
        <v>1</v>
      </c>
      <c r="B43" s="75" t="s">
        <v>1054</v>
      </c>
      <c r="C43" s="97">
        <v>0</v>
      </c>
      <c r="D43" s="97">
        <v>0</v>
      </c>
      <c r="E43" s="97">
        <v>1.27</v>
      </c>
      <c r="F43" s="97">
        <v>1.26</v>
      </c>
      <c r="G43" s="428" t="s">
        <v>1177</v>
      </c>
      <c r="H43" s="428" t="s">
        <v>1178</v>
      </c>
    </row>
    <row r="44" spans="1:8" x14ac:dyDescent="0.3">
      <c r="A44" s="144">
        <f>A43+1</f>
        <v>2</v>
      </c>
      <c r="B44" s="17" t="s">
        <v>553</v>
      </c>
      <c r="C44" s="45">
        <v>0</v>
      </c>
      <c r="D44" s="45">
        <v>0</v>
      </c>
      <c r="E44" s="45">
        <v>10.039999999999999</v>
      </c>
      <c r="F44" s="45">
        <v>6.93</v>
      </c>
      <c r="G44" s="428"/>
      <c r="H44" s="428"/>
    </row>
    <row r="45" spans="1:8" ht="26.4" x14ac:dyDescent="0.3">
      <c r="A45" s="144">
        <f t="shared" ref="A45:A73" si="0">A44+1</f>
        <v>3</v>
      </c>
      <c r="B45" s="17" t="s">
        <v>1057</v>
      </c>
      <c r="C45" s="45">
        <v>0</v>
      </c>
      <c r="D45" s="45">
        <v>0</v>
      </c>
      <c r="E45" s="45">
        <v>0.9</v>
      </c>
      <c r="F45" s="45">
        <v>1</v>
      </c>
      <c r="G45" s="428"/>
      <c r="H45" s="428"/>
    </row>
    <row r="46" spans="1:8" ht="26.4" x14ac:dyDescent="0.3">
      <c r="A46" s="144">
        <f t="shared" si="0"/>
        <v>4</v>
      </c>
      <c r="B46" s="17" t="s">
        <v>1058</v>
      </c>
      <c r="C46" s="45">
        <v>0</v>
      </c>
      <c r="D46" s="45">
        <v>0</v>
      </c>
      <c r="E46" s="45">
        <v>11.07</v>
      </c>
      <c r="F46" s="45">
        <v>5.96</v>
      </c>
      <c r="G46" s="428"/>
      <c r="H46" s="428"/>
    </row>
    <row r="47" spans="1:8" x14ac:dyDescent="0.3">
      <c r="A47" s="144">
        <f t="shared" si="0"/>
        <v>5</v>
      </c>
      <c r="B47" s="17" t="s">
        <v>1059</v>
      </c>
      <c r="C47" s="45">
        <v>0</v>
      </c>
      <c r="D47" s="45">
        <v>0</v>
      </c>
      <c r="E47" s="45">
        <v>674.64</v>
      </c>
      <c r="F47" s="45">
        <v>656.99</v>
      </c>
      <c r="G47" s="428"/>
      <c r="H47" s="428"/>
    </row>
    <row r="48" spans="1:8" ht="26.4" x14ac:dyDescent="0.3">
      <c r="A48" s="144">
        <f t="shared" si="0"/>
        <v>6</v>
      </c>
      <c r="B48" s="17" t="s">
        <v>1060</v>
      </c>
      <c r="C48" s="45">
        <v>0</v>
      </c>
      <c r="D48" s="45">
        <v>0</v>
      </c>
      <c r="E48" s="45">
        <v>4.67</v>
      </c>
      <c r="F48" s="45">
        <v>4</v>
      </c>
      <c r="G48" s="428"/>
      <c r="H48" s="428"/>
    </row>
    <row r="49" spans="1:8" x14ac:dyDescent="0.3">
      <c r="A49" s="144">
        <f t="shared" si="0"/>
        <v>7</v>
      </c>
      <c r="B49" s="17" t="s">
        <v>536</v>
      </c>
      <c r="C49" s="45">
        <v>0</v>
      </c>
      <c r="D49" s="45">
        <v>0</v>
      </c>
      <c r="E49" s="45">
        <v>2.56</v>
      </c>
      <c r="F49" s="45">
        <v>1.91</v>
      </c>
      <c r="G49" s="428"/>
      <c r="H49" s="428"/>
    </row>
    <row r="50" spans="1:8" x14ac:dyDescent="0.3">
      <c r="A50" s="144">
        <f t="shared" si="0"/>
        <v>8</v>
      </c>
      <c r="B50" s="17" t="s">
        <v>1061</v>
      </c>
      <c r="C50" s="45">
        <v>0</v>
      </c>
      <c r="D50" s="45">
        <v>0</v>
      </c>
      <c r="E50" s="45">
        <v>6.34</v>
      </c>
      <c r="F50" s="45">
        <v>6.17</v>
      </c>
      <c r="G50" s="428"/>
      <c r="H50" s="428"/>
    </row>
    <row r="51" spans="1:8" x14ac:dyDescent="0.3">
      <c r="A51" s="144">
        <f t="shared" si="0"/>
        <v>9</v>
      </c>
      <c r="B51" s="17" t="s">
        <v>1062</v>
      </c>
      <c r="C51" s="45">
        <v>0</v>
      </c>
      <c r="D51" s="45">
        <v>0</v>
      </c>
      <c r="E51" s="45">
        <v>5.24</v>
      </c>
      <c r="F51" s="45">
        <v>4.87</v>
      </c>
      <c r="G51" s="428"/>
      <c r="H51" s="428"/>
    </row>
    <row r="52" spans="1:8" x14ac:dyDescent="0.3">
      <c r="A52" s="144">
        <f t="shared" si="0"/>
        <v>10</v>
      </c>
      <c r="B52" s="17" t="s">
        <v>1135</v>
      </c>
      <c r="C52" s="45">
        <v>0</v>
      </c>
      <c r="D52" s="45">
        <v>0</v>
      </c>
      <c r="E52" s="45">
        <v>1.39</v>
      </c>
      <c r="F52" s="45">
        <v>1.18</v>
      </c>
      <c r="G52" s="428"/>
      <c r="H52" s="428"/>
    </row>
    <row r="53" spans="1:8" x14ac:dyDescent="0.3">
      <c r="A53" s="144">
        <f t="shared" si="0"/>
        <v>11</v>
      </c>
      <c r="B53" s="17" t="s">
        <v>1063</v>
      </c>
      <c r="C53" s="45">
        <v>0</v>
      </c>
      <c r="D53" s="45">
        <v>0</v>
      </c>
      <c r="E53" s="45">
        <v>8.98</v>
      </c>
      <c r="F53" s="45">
        <v>3.29</v>
      </c>
      <c r="G53" s="428"/>
      <c r="H53" s="428"/>
    </row>
    <row r="54" spans="1:8" x14ac:dyDescent="0.3">
      <c r="A54" s="144">
        <f t="shared" si="0"/>
        <v>12</v>
      </c>
      <c r="B54" s="17" t="s">
        <v>1179</v>
      </c>
      <c r="C54" s="45">
        <v>0</v>
      </c>
      <c r="D54" s="45">
        <v>0</v>
      </c>
      <c r="E54" s="45">
        <v>0.66</v>
      </c>
      <c r="F54" s="45">
        <v>0.81</v>
      </c>
      <c r="G54" s="428"/>
      <c r="H54" s="428"/>
    </row>
    <row r="55" spans="1:8" ht="26.4" x14ac:dyDescent="0.3">
      <c r="A55" s="144">
        <f t="shared" si="0"/>
        <v>13</v>
      </c>
      <c r="B55" s="17" t="s">
        <v>1180</v>
      </c>
      <c r="C55" s="45">
        <v>0</v>
      </c>
      <c r="D55" s="45">
        <v>0</v>
      </c>
      <c r="E55" s="45">
        <v>2.0499999999999998</v>
      </c>
      <c r="F55" s="45">
        <v>0.59</v>
      </c>
      <c r="G55" s="428"/>
      <c r="H55" s="428"/>
    </row>
    <row r="56" spans="1:8" ht="26.4" x14ac:dyDescent="0.3">
      <c r="A56" s="144">
        <f t="shared" si="0"/>
        <v>14</v>
      </c>
      <c r="B56" s="17" t="s">
        <v>1181</v>
      </c>
      <c r="C56" s="45">
        <v>0</v>
      </c>
      <c r="D56" s="45">
        <v>0</v>
      </c>
      <c r="E56" s="45">
        <v>462.86</v>
      </c>
      <c r="F56" s="45">
        <v>457.67</v>
      </c>
      <c r="G56" s="428"/>
      <c r="H56" s="428"/>
    </row>
    <row r="57" spans="1:8" x14ac:dyDescent="0.3">
      <c r="A57" s="144">
        <f t="shared" si="0"/>
        <v>15</v>
      </c>
      <c r="B57" s="17" t="s">
        <v>1182</v>
      </c>
      <c r="C57" s="45">
        <v>0</v>
      </c>
      <c r="D57" s="45">
        <v>0</v>
      </c>
      <c r="E57" s="45">
        <v>2.71</v>
      </c>
      <c r="F57" s="45">
        <v>0.99</v>
      </c>
      <c r="G57" s="428"/>
      <c r="H57" s="428"/>
    </row>
    <row r="58" spans="1:8" ht="26.4" x14ac:dyDescent="0.3">
      <c r="A58" s="144">
        <f t="shared" si="0"/>
        <v>16</v>
      </c>
      <c r="B58" s="17" t="s">
        <v>1183</v>
      </c>
      <c r="C58" s="45">
        <v>0</v>
      </c>
      <c r="D58" s="45">
        <v>0</v>
      </c>
      <c r="E58" s="45">
        <v>463.19</v>
      </c>
      <c r="F58" s="45">
        <v>439.6</v>
      </c>
      <c r="G58" s="428"/>
      <c r="H58" s="428"/>
    </row>
    <row r="59" spans="1:8" ht="26.4" x14ac:dyDescent="0.3">
      <c r="A59" s="144">
        <f t="shared" si="0"/>
        <v>17</v>
      </c>
      <c r="B59" s="17" t="s">
        <v>1184</v>
      </c>
      <c r="C59" s="45">
        <v>0</v>
      </c>
      <c r="D59" s="45">
        <v>0</v>
      </c>
      <c r="E59" s="45">
        <v>0.35</v>
      </c>
      <c r="F59" s="45">
        <v>0.73</v>
      </c>
      <c r="G59" s="428"/>
      <c r="H59" s="428"/>
    </row>
    <row r="60" spans="1:8" ht="26.4" x14ac:dyDescent="0.3">
      <c r="A60" s="144">
        <f t="shared" si="0"/>
        <v>18</v>
      </c>
      <c r="B60" s="17" t="s">
        <v>1185</v>
      </c>
      <c r="C60" s="45">
        <v>0</v>
      </c>
      <c r="D60" s="45">
        <v>0</v>
      </c>
      <c r="E60" s="45">
        <v>3</v>
      </c>
      <c r="F60" s="45">
        <v>1.04</v>
      </c>
      <c r="G60" s="428"/>
      <c r="H60" s="428"/>
    </row>
    <row r="61" spans="1:8" ht="26.4" x14ac:dyDescent="0.3">
      <c r="A61" s="144">
        <f t="shared" si="0"/>
        <v>19</v>
      </c>
      <c r="B61" s="17" t="s">
        <v>1186</v>
      </c>
      <c r="C61" s="45">
        <v>0</v>
      </c>
      <c r="D61" s="45">
        <v>0</v>
      </c>
      <c r="E61" s="45">
        <v>0.86</v>
      </c>
      <c r="F61" s="45">
        <v>0.79</v>
      </c>
      <c r="G61" s="428"/>
      <c r="H61" s="428"/>
    </row>
    <row r="62" spans="1:8" x14ac:dyDescent="0.3">
      <c r="A62" s="144">
        <f t="shared" si="0"/>
        <v>20</v>
      </c>
      <c r="B62" s="17" t="s">
        <v>1187</v>
      </c>
      <c r="C62" s="45">
        <v>0</v>
      </c>
      <c r="D62" s="45">
        <v>0</v>
      </c>
      <c r="E62" s="45">
        <v>181.73</v>
      </c>
      <c r="F62" s="45">
        <v>176.38</v>
      </c>
      <c r="G62" s="428"/>
      <c r="H62" s="428"/>
    </row>
    <row r="63" spans="1:8" ht="26.4" x14ac:dyDescent="0.3">
      <c r="A63" s="144">
        <f t="shared" si="0"/>
        <v>21</v>
      </c>
      <c r="B63" s="17" t="s">
        <v>1188</v>
      </c>
      <c r="C63" s="45">
        <v>0</v>
      </c>
      <c r="D63" s="45">
        <v>0</v>
      </c>
      <c r="E63" s="45">
        <v>0.3</v>
      </c>
      <c r="F63" s="45">
        <v>0.4</v>
      </c>
      <c r="G63" s="428"/>
      <c r="H63" s="428"/>
    </row>
    <row r="64" spans="1:8" ht="26.4" x14ac:dyDescent="0.3">
      <c r="A64" s="144">
        <f t="shared" si="0"/>
        <v>22</v>
      </c>
      <c r="B64" s="17" t="s">
        <v>1189</v>
      </c>
      <c r="C64" s="45">
        <v>0</v>
      </c>
      <c r="D64" s="45">
        <v>0</v>
      </c>
      <c r="E64" s="45">
        <v>2.02</v>
      </c>
      <c r="F64" s="45">
        <v>0.28999999999999998</v>
      </c>
      <c r="G64" s="428"/>
      <c r="H64" s="428"/>
    </row>
    <row r="65" spans="1:8" x14ac:dyDescent="0.3">
      <c r="A65" s="144">
        <f t="shared" si="0"/>
        <v>23</v>
      </c>
      <c r="B65" s="17" t="s">
        <v>1190</v>
      </c>
      <c r="C65" s="45">
        <v>0</v>
      </c>
      <c r="D65" s="45">
        <v>0</v>
      </c>
      <c r="E65" s="45">
        <v>1.61</v>
      </c>
      <c r="F65" s="45">
        <v>3.17</v>
      </c>
      <c r="G65" s="428"/>
      <c r="H65" s="428"/>
    </row>
    <row r="66" spans="1:8" x14ac:dyDescent="0.3">
      <c r="A66" s="144">
        <f t="shared" si="0"/>
        <v>24</v>
      </c>
      <c r="B66" s="17" t="s">
        <v>1191</v>
      </c>
      <c r="C66" s="45">
        <v>0</v>
      </c>
      <c r="D66" s="45">
        <v>0</v>
      </c>
      <c r="E66" s="45">
        <v>3.04</v>
      </c>
      <c r="F66" s="45">
        <v>2.2799999999999998</v>
      </c>
      <c r="G66" s="428"/>
      <c r="H66" s="428"/>
    </row>
    <row r="67" spans="1:8" x14ac:dyDescent="0.3">
      <c r="A67" s="144">
        <f t="shared" si="0"/>
        <v>25</v>
      </c>
      <c r="B67" s="17" t="s">
        <v>1192</v>
      </c>
      <c r="C67" s="45">
        <v>0</v>
      </c>
      <c r="D67" s="45">
        <v>0</v>
      </c>
      <c r="E67" s="45">
        <v>83.02</v>
      </c>
      <c r="F67" s="45">
        <v>81.67</v>
      </c>
      <c r="G67" s="428"/>
      <c r="H67" s="428"/>
    </row>
    <row r="68" spans="1:8" x14ac:dyDescent="0.3">
      <c r="A68" s="144">
        <f t="shared" si="0"/>
        <v>26</v>
      </c>
      <c r="B68" s="17" t="s">
        <v>1193</v>
      </c>
      <c r="C68" s="45">
        <v>0</v>
      </c>
      <c r="D68" s="45">
        <v>0</v>
      </c>
      <c r="E68" s="45">
        <v>1.35</v>
      </c>
      <c r="F68" s="45">
        <v>1.56</v>
      </c>
      <c r="G68" s="428"/>
      <c r="H68" s="428"/>
    </row>
    <row r="69" spans="1:8" x14ac:dyDescent="0.3">
      <c r="A69" s="144">
        <f t="shared" si="0"/>
        <v>27</v>
      </c>
      <c r="B69" s="17" t="s">
        <v>1194</v>
      </c>
      <c r="C69" s="45">
        <v>0</v>
      </c>
      <c r="D69" s="45">
        <v>0</v>
      </c>
      <c r="E69" s="45">
        <v>1.59</v>
      </c>
      <c r="F69" s="45">
        <v>0.31</v>
      </c>
      <c r="G69" s="428"/>
      <c r="H69" s="428"/>
    </row>
    <row r="70" spans="1:8" ht="26.4" x14ac:dyDescent="0.3">
      <c r="A70" s="144">
        <f t="shared" si="0"/>
        <v>28</v>
      </c>
      <c r="B70" s="17" t="s">
        <v>1195</v>
      </c>
      <c r="C70" s="45">
        <v>0</v>
      </c>
      <c r="D70" s="45">
        <v>0</v>
      </c>
      <c r="E70" s="45">
        <v>1.62</v>
      </c>
      <c r="F70" s="45">
        <v>0.27</v>
      </c>
      <c r="G70" s="428"/>
      <c r="H70" s="428"/>
    </row>
    <row r="71" spans="1:8" x14ac:dyDescent="0.3">
      <c r="A71" s="144">
        <f t="shared" si="0"/>
        <v>29</v>
      </c>
      <c r="B71" s="17" t="s">
        <v>555</v>
      </c>
      <c r="C71" s="45">
        <v>0</v>
      </c>
      <c r="D71" s="45">
        <v>0</v>
      </c>
      <c r="E71" s="45">
        <v>4.95</v>
      </c>
      <c r="F71" s="45">
        <v>5.6</v>
      </c>
      <c r="G71" s="428"/>
      <c r="H71" s="428"/>
    </row>
    <row r="72" spans="1:8" ht="26.4" x14ac:dyDescent="0.3">
      <c r="A72" s="144">
        <f t="shared" si="0"/>
        <v>30</v>
      </c>
      <c r="B72" s="17" t="s">
        <v>1196</v>
      </c>
      <c r="C72" s="45">
        <v>0</v>
      </c>
      <c r="D72" s="45">
        <v>0</v>
      </c>
      <c r="E72" s="45">
        <v>11.29</v>
      </c>
      <c r="F72" s="45">
        <v>4.26</v>
      </c>
      <c r="G72" s="428"/>
      <c r="H72" s="428"/>
    </row>
    <row r="73" spans="1:8" ht="27" thickBot="1" x14ac:dyDescent="0.35">
      <c r="A73" s="145">
        <f t="shared" si="0"/>
        <v>31</v>
      </c>
      <c r="B73" s="98" t="s">
        <v>1197</v>
      </c>
      <c r="C73" s="47">
        <v>0</v>
      </c>
      <c r="D73" s="47">
        <v>0</v>
      </c>
      <c r="E73" s="47">
        <v>16.010000000000002</v>
      </c>
      <c r="F73" s="47">
        <v>4.8099999999999996</v>
      </c>
      <c r="G73" s="418"/>
      <c r="H73" s="418"/>
    </row>
    <row r="74" spans="1:8" s="400" customFormat="1" ht="15" thickBot="1" x14ac:dyDescent="0.35">
      <c r="A74" s="99"/>
      <c r="B74" s="100" t="s">
        <v>1198</v>
      </c>
      <c r="C74" s="101">
        <f>SUM(C43:C73)</f>
        <v>0</v>
      </c>
      <c r="D74" s="101">
        <f>SUM(D43:D73)</f>
        <v>0</v>
      </c>
      <c r="E74" s="101">
        <f>SUM(E43:E73)</f>
        <v>1971.3099999999993</v>
      </c>
      <c r="F74" s="101">
        <f>SUM(F43:F73)</f>
        <v>1876.7799999999997</v>
      </c>
      <c r="G74" s="102"/>
      <c r="H74" s="102"/>
    </row>
    <row r="75" spans="1:8" ht="28.2" customHeight="1" thickBot="1" x14ac:dyDescent="0.35">
      <c r="A75" s="605" t="s">
        <v>1199</v>
      </c>
      <c r="B75" s="606"/>
      <c r="C75" s="606"/>
      <c r="D75" s="606"/>
      <c r="E75" s="606"/>
      <c r="F75" s="606"/>
      <c r="G75" s="606"/>
      <c r="H75" s="607"/>
    </row>
    <row r="76" spans="1:8" x14ac:dyDescent="0.3">
      <c r="A76" s="103">
        <v>1</v>
      </c>
      <c r="B76" s="104" t="s">
        <v>553</v>
      </c>
      <c r="C76" s="97">
        <v>0</v>
      </c>
      <c r="D76" s="97">
        <v>0</v>
      </c>
      <c r="E76" s="97">
        <v>0</v>
      </c>
      <c r="F76" s="97">
        <v>971.83</v>
      </c>
      <c r="G76" s="608" t="s">
        <v>1177</v>
      </c>
      <c r="H76" s="608" t="s">
        <v>1200</v>
      </c>
    </row>
    <row r="77" spans="1:8" ht="28.2" x14ac:dyDescent="0.3">
      <c r="A77" s="105">
        <v>2</v>
      </c>
      <c r="B77" s="77" t="s">
        <v>1064</v>
      </c>
      <c r="C77" s="45">
        <v>0</v>
      </c>
      <c r="D77" s="45">
        <v>0</v>
      </c>
      <c r="E77" s="45">
        <v>0</v>
      </c>
      <c r="F77" s="45">
        <v>2559.98</v>
      </c>
      <c r="G77" s="608"/>
      <c r="H77" s="608"/>
    </row>
    <row r="78" spans="1:8" ht="28.2" x14ac:dyDescent="0.3">
      <c r="A78" s="105">
        <v>3</v>
      </c>
      <c r="B78" s="77" t="s">
        <v>1184</v>
      </c>
      <c r="C78" s="45">
        <v>0</v>
      </c>
      <c r="D78" s="45">
        <v>0</v>
      </c>
      <c r="E78" s="45">
        <v>0</v>
      </c>
      <c r="F78" s="45">
        <v>24.89</v>
      </c>
      <c r="G78" s="609"/>
      <c r="H78" s="609"/>
    </row>
    <row r="79" spans="1:8" s="402" customFormat="1" ht="15" thickBot="1" x14ac:dyDescent="0.35">
      <c r="A79" s="106"/>
      <c r="B79" s="107" t="s">
        <v>1198</v>
      </c>
      <c r="C79" s="108">
        <f>SUM(C48:C78)</f>
        <v>0</v>
      </c>
      <c r="D79" s="108">
        <f>SUM(D48:D78)</f>
        <v>0</v>
      </c>
      <c r="E79" s="401">
        <f>SUM(E76:E78)</f>
        <v>0</v>
      </c>
      <c r="F79" s="401">
        <f>SUM(F76:F78)</f>
        <v>3556.7</v>
      </c>
      <c r="G79" s="109"/>
      <c r="H79" s="109"/>
    </row>
    <row r="80" spans="1:8" ht="32.25" customHeight="1" x14ac:dyDescent="0.3">
      <c r="A80" s="10"/>
      <c r="B80" s="599" t="s">
        <v>1052</v>
      </c>
      <c r="C80" s="599"/>
      <c r="D80" s="599"/>
      <c r="E80" s="599"/>
      <c r="F80" s="599"/>
      <c r="G80" s="599"/>
      <c r="H80" s="600"/>
    </row>
    <row r="81" spans="1:8" ht="54.75" customHeight="1" x14ac:dyDescent="0.3">
      <c r="A81" s="10"/>
      <c r="B81" s="601" t="s">
        <v>1053</v>
      </c>
      <c r="C81" s="601"/>
      <c r="D81" s="601"/>
      <c r="E81" s="601"/>
      <c r="F81" s="601"/>
      <c r="G81" s="601"/>
      <c r="H81" s="602"/>
    </row>
    <row r="82" spans="1:8" ht="28.2" x14ac:dyDescent="0.3">
      <c r="A82" s="76"/>
      <c r="B82" s="77" t="s">
        <v>1054</v>
      </c>
      <c r="C82" s="78"/>
      <c r="D82" s="78">
        <f>F82/95.9*4.1</f>
        <v>979.05364371220014</v>
      </c>
      <c r="E82" s="78"/>
      <c r="F82" s="78">
        <v>22900.303520000001</v>
      </c>
      <c r="G82" s="79" t="s">
        <v>1055</v>
      </c>
      <c r="H82" s="77" t="s">
        <v>1056</v>
      </c>
    </row>
    <row r="83" spans="1:8" ht="28.2" x14ac:dyDescent="0.3">
      <c r="A83" s="76"/>
      <c r="B83" s="77" t="s">
        <v>553</v>
      </c>
      <c r="C83" s="78"/>
      <c r="D83" s="78">
        <f t="shared" ref="D83:D92" si="1">F83/95.9*4.1</f>
        <v>1307.4313340875913</v>
      </c>
      <c r="E83" s="78"/>
      <c r="F83" s="78">
        <v>30581.137790000001</v>
      </c>
      <c r="G83" s="79" t="s">
        <v>1055</v>
      </c>
      <c r="H83" s="77" t="s">
        <v>1056</v>
      </c>
    </row>
    <row r="84" spans="1:8" ht="28.2" x14ac:dyDescent="0.3">
      <c r="A84" s="76"/>
      <c r="B84" s="77" t="s">
        <v>1057</v>
      </c>
      <c r="C84" s="78"/>
      <c r="D84" s="78">
        <f t="shared" si="1"/>
        <v>296.12503396246086</v>
      </c>
      <c r="E84" s="78"/>
      <c r="F84" s="78">
        <v>6926.4367700000003</v>
      </c>
      <c r="G84" s="79" t="s">
        <v>1055</v>
      </c>
      <c r="H84" s="77" t="s">
        <v>1056</v>
      </c>
    </row>
    <row r="85" spans="1:8" ht="28.2" x14ac:dyDescent="0.3">
      <c r="A85" s="76"/>
      <c r="B85" s="77" t="s">
        <v>1058</v>
      </c>
      <c r="C85" s="78"/>
      <c r="D85" s="78">
        <f t="shared" si="1"/>
        <v>3740.6783334515117</v>
      </c>
      <c r="E85" s="78"/>
      <c r="F85" s="78">
        <v>87495.378580000004</v>
      </c>
      <c r="G85" s="79" t="s">
        <v>1055</v>
      </c>
      <c r="H85" s="77" t="s">
        <v>1056</v>
      </c>
    </row>
    <row r="86" spans="1:8" ht="28.2" x14ac:dyDescent="0.3">
      <c r="A86" s="76"/>
      <c r="B86" s="77" t="s">
        <v>1059</v>
      </c>
      <c r="C86" s="78"/>
      <c r="D86" s="78">
        <f t="shared" si="1"/>
        <v>273.68999599582895</v>
      </c>
      <c r="E86" s="78"/>
      <c r="F86" s="78">
        <v>6401.6757600000001</v>
      </c>
      <c r="G86" s="79" t="s">
        <v>1055</v>
      </c>
      <c r="H86" s="77" t="s">
        <v>1056</v>
      </c>
    </row>
    <row r="87" spans="1:8" ht="28.2" x14ac:dyDescent="0.3">
      <c r="A87" s="76"/>
      <c r="B87" s="77" t="s">
        <v>1060</v>
      </c>
      <c r="C87" s="78"/>
      <c r="D87" s="78">
        <f t="shared" si="1"/>
        <v>472.74644702815419</v>
      </c>
      <c r="E87" s="78"/>
      <c r="F87" s="78">
        <v>11057.654699999999</v>
      </c>
      <c r="G87" s="79" t="s">
        <v>1055</v>
      </c>
      <c r="H87" s="77" t="s">
        <v>1056</v>
      </c>
    </row>
    <row r="88" spans="1:8" ht="28.2" x14ac:dyDescent="0.3">
      <c r="A88" s="76"/>
      <c r="B88" s="77" t="s">
        <v>536</v>
      </c>
      <c r="C88" s="78"/>
      <c r="D88" s="78">
        <f t="shared" si="1"/>
        <v>363.3154508967674</v>
      </c>
      <c r="E88" s="78"/>
      <c r="F88" s="78">
        <v>8498.03701</v>
      </c>
      <c r="G88" s="79" t="s">
        <v>1055</v>
      </c>
      <c r="H88" s="77" t="s">
        <v>1056</v>
      </c>
    </row>
    <row r="89" spans="1:8" ht="28.2" x14ac:dyDescent="0.3">
      <c r="A89" s="76"/>
      <c r="B89" s="77" t="s">
        <v>1061</v>
      </c>
      <c r="C89" s="78"/>
      <c r="D89" s="78">
        <f t="shared" si="1"/>
        <v>375.00209517205423</v>
      </c>
      <c r="E89" s="78"/>
      <c r="F89" s="78">
        <v>8771.3904700000003</v>
      </c>
      <c r="G89" s="79" t="s">
        <v>1055</v>
      </c>
      <c r="H89" s="77" t="s">
        <v>1056</v>
      </c>
    </row>
    <row r="90" spans="1:8" ht="28.2" x14ac:dyDescent="0.3">
      <c r="A90" s="76"/>
      <c r="B90" s="77" t="s">
        <v>1062</v>
      </c>
      <c r="C90" s="78"/>
      <c r="D90" s="78">
        <f t="shared" si="1"/>
        <v>240.75206113660059</v>
      </c>
      <c r="E90" s="78"/>
      <c r="F90" s="78">
        <v>5631.2494299999998</v>
      </c>
      <c r="G90" s="79" t="s">
        <v>1055</v>
      </c>
      <c r="H90" s="77" t="s">
        <v>1056</v>
      </c>
    </row>
    <row r="91" spans="1:8" ht="28.2" x14ac:dyDescent="0.3">
      <c r="A91" s="76"/>
      <c r="B91" s="77" t="s">
        <v>1063</v>
      </c>
      <c r="C91" s="78"/>
      <c r="D91" s="78">
        <f t="shared" si="1"/>
        <v>1019.8421931595409</v>
      </c>
      <c r="E91" s="78"/>
      <c r="F91" s="78">
        <v>23854.357639999998</v>
      </c>
      <c r="G91" s="79" t="s">
        <v>1055</v>
      </c>
      <c r="H91" s="77" t="s">
        <v>1056</v>
      </c>
    </row>
    <row r="92" spans="1:8" ht="28.2" x14ac:dyDescent="0.3">
      <c r="A92" s="76"/>
      <c r="B92" s="77" t="s">
        <v>1064</v>
      </c>
      <c r="C92" s="78"/>
      <c r="D92" s="78">
        <f t="shared" si="1"/>
        <v>224.33614723670487</v>
      </c>
      <c r="E92" s="78"/>
      <c r="F92" s="78">
        <v>5247.2772000000004</v>
      </c>
      <c r="G92" s="79" t="s">
        <v>1055</v>
      </c>
      <c r="H92" s="77" t="s">
        <v>1056</v>
      </c>
    </row>
    <row r="93" spans="1:8" ht="28.2" x14ac:dyDescent="0.3">
      <c r="A93" s="76"/>
      <c r="B93" s="77" t="s">
        <v>1065</v>
      </c>
      <c r="C93" s="78"/>
      <c r="D93" s="78"/>
      <c r="E93" s="78"/>
      <c r="F93" s="78"/>
      <c r="G93" s="76"/>
      <c r="H93" s="77"/>
    </row>
    <row r="94" spans="1:8" ht="28.2" x14ac:dyDescent="0.3">
      <c r="A94" s="76"/>
      <c r="B94" s="77" t="s">
        <v>1066</v>
      </c>
      <c r="C94" s="78"/>
      <c r="D94" s="78">
        <f>F94/95.9*4.1</f>
        <v>758.65942587069856</v>
      </c>
      <c r="E94" s="78"/>
      <c r="F94" s="78">
        <v>17745.229009999999</v>
      </c>
      <c r="G94" s="79" t="s">
        <v>1055</v>
      </c>
      <c r="H94" s="77" t="s">
        <v>1056</v>
      </c>
    </row>
    <row r="95" spans="1:8" ht="28.2" x14ac:dyDescent="0.3">
      <c r="A95" s="76"/>
      <c r="B95" s="77" t="s">
        <v>1067</v>
      </c>
      <c r="C95" s="78"/>
      <c r="D95" s="78">
        <f>F95/95.9*4.1</f>
        <v>35.878963618352451</v>
      </c>
      <c r="E95" s="78"/>
      <c r="F95" s="78">
        <v>839.21771000000001</v>
      </c>
      <c r="G95" s="79" t="s">
        <v>1055</v>
      </c>
      <c r="H95" s="77" t="s">
        <v>1056</v>
      </c>
    </row>
    <row r="96" spans="1:8" ht="28.2" x14ac:dyDescent="0.3">
      <c r="A96" s="76"/>
      <c r="B96" s="77" t="s">
        <v>1068</v>
      </c>
      <c r="C96" s="78"/>
      <c r="D96" s="78"/>
      <c r="E96" s="78"/>
      <c r="F96" s="78"/>
      <c r="G96" s="76"/>
      <c r="H96" s="77"/>
    </row>
    <row r="97" spans="1:8" ht="28.2" x14ac:dyDescent="0.3">
      <c r="A97" s="76"/>
      <c r="B97" s="77" t="s">
        <v>1069</v>
      </c>
      <c r="C97" s="78"/>
      <c r="D97" s="78">
        <f>F97/95.9*4.1</f>
        <v>240.74965286757035</v>
      </c>
      <c r="E97" s="78"/>
      <c r="F97" s="78">
        <v>5631.1931000000004</v>
      </c>
      <c r="G97" s="79" t="s">
        <v>1055</v>
      </c>
      <c r="H97" s="77" t="s">
        <v>1056</v>
      </c>
    </row>
    <row r="98" spans="1:8" ht="28.2" x14ac:dyDescent="0.3">
      <c r="A98" s="76"/>
      <c r="B98" s="77" t="s">
        <v>1070</v>
      </c>
      <c r="C98" s="78"/>
      <c r="D98" s="78">
        <f>F98/95.9*4.1</f>
        <v>90.925057851929083</v>
      </c>
      <c r="E98" s="78"/>
      <c r="F98" s="78">
        <v>2126.7592800000002</v>
      </c>
      <c r="G98" s="79" t="s">
        <v>1055</v>
      </c>
      <c r="H98" s="77" t="s">
        <v>1056</v>
      </c>
    </row>
    <row r="99" spans="1:8" ht="28.2" x14ac:dyDescent="0.3">
      <c r="A99" s="76"/>
      <c r="B99" s="77" t="s">
        <v>1071</v>
      </c>
      <c r="C99" s="78"/>
      <c r="D99" s="78"/>
      <c r="E99" s="78"/>
      <c r="F99" s="78"/>
      <c r="G99" s="76"/>
      <c r="H99" s="77"/>
    </row>
    <row r="100" spans="1:8" ht="28.2" x14ac:dyDescent="0.3">
      <c r="A100" s="76"/>
      <c r="B100" s="77" t="s">
        <v>1072</v>
      </c>
      <c r="C100" s="78"/>
      <c r="D100" s="78">
        <f>F100/95.9*4.1</f>
        <v>883.72710118873817</v>
      </c>
      <c r="E100" s="78"/>
      <c r="F100" s="78">
        <v>20670.59244</v>
      </c>
      <c r="G100" s="79" t="s">
        <v>1055</v>
      </c>
      <c r="H100" s="77" t="s">
        <v>1056</v>
      </c>
    </row>
    <row r="101" spans="1:8" ht="28.2" x14ac:dyDescent="0.3">
      <c r="A101" s="76"/>
      <c r="B101" s="77" t="s">
        <v>1073</v>
      </c>
      <c r="C101" s="78"/>
      <c r="D101" s="78"/>
      <c r="E101" s="78"/>
      <c r="F101" s="78"/>
      <c r="G101" s="76"/>
      <c r="H101" s="77"/>
    </row>
    <row r="102" spans="1:8" ht="28.2" x14ac:dyDescent="0.3">
      <c r="A102" s="76"/>
      <c r="B102" s="77" t="s">
        <v>1074</v>
      </c>
      <c r="C102" s="78"/>
      <c r="D102" s="78">
        <f>F102/95.9*4.1</f>
        <v>82.395703868613126</v>
      </c>
      <c r="E102" s="78"/>
      <c r="F102" s="78">
        <v>1927.2556099999999</v>
      </c>
      <c r="G102" s="79" t="s">
        <v>1055</v>
      </c>
      <c r="H102" s="77" t="s">
        <v>1056</v>
      </c>
    </row>
    <row r="103" spans="1:8" ht="28.2" x14ac:dyDescent="0.3">
      <c r="A103" s="76"/>
      <c r="B103" s="77" t="s">
        <v>1075</v>
      </c>
      <c r="C103" s="78"/>
      <c r="D103" s="78"/>
      <c r="E103" s="78"/>
      <c r="F103" s="78"/>
      <c r="G103" s="76"/>
      <c r="H103" s="77"/>
    </row>
    <row r="104" spans="1:8" ht="28.2" x14ac:dyDescent="0.3">
      <c r="A104" s="10"/>
      <c r="B104" s="77" t="s">
        <v>1076</v>
      </c>
      <c r="C104" s="78"/>
      <c r="D104" s="78">
        <f>F104/95.9*4.1</f>
        <v>207.21045407716369</v>
      </c>
      <c r="E104" s="78"/>
      <c r="F104" s="78">
        <v>4846.7030599999998</v>
      </c>
      <c r="G104" s="79" t="s">
        <v>1055</v>
      </c>
      <c r="H104" s="77" t="s">
        <v>1056</v>
      </c>
    </row>
    <row r="105" spans="1:8" ht="28.2" x14ac:dyDescent="0.3">
      <c r="A105" s="10" t="s">
        <v>1077</v>
      </c>
      <c r="B105" s="77" t="s">
        <v>1078</v>
      </c>
      <c r="C105" s="78"/>
      <c r="D105" s="78">
        <f>F105/95.9*4.1</f>
        <v>78.966675922836274</v>
      </c>
      <c r="E105" s="78"/>
      <c r="F105" s="78">
        <v>1847.04981</v>
      </c>
      <c r="G105" s="79" t="s">
        <v>1055</v>
      </c>
      <c r="H105" s="77" t="s">
        <v>1056</v>
      </c>
    </row>
    <row r="106" spans="1:8" ht="28.2" x14ac:dyDescent="0.3">
      <c r="A106" s="10"/>
      <c r="B106" s="77" t="s">
        <v>1079</v>
      </c>
      <c r="C106" s="78"/>
      <c r="D106" s="78">
        <f>F106/95.9*4.1</f>
        <v>319.53271633993739</v>
      </c>
      <c r="E106" s="78"/>
      <c r="F106" s="78">
        <v>7473.9481699999997</v>
      </c>
      <c r="G106" s="79" t="s">
        <v>1055</v>
      </c>
      <c r="H106" s="77" t="s">
        <v>1056</v>
      </c>
    </row>
    <row r="107" spans="1:8" ht="28.2" x14ac:dyDescent="0.3">
      <c r="A107" s="10"/>
      <c r="B107" s="77" t="s">
        <v>1080</v>
      </c>
      <c r="C107" s="78"/>
      <c r="D107" s="78">
        <f>F107/95.9*4.1</f>
        <v>55.832642679874866</v>
      </c>
      <c r="E107" s="78"/>
      <c r="F107" s="78">
        <v>1305.93913</v>
      </c>
      <c r="G107" s="79" t="s">
        <v>1055</v>
      </c>
      <c r="H107" s="77" t="s">
        <v>1056</v>
      </c>
    </row>
    <row r="108" spans="1:8" ht="28.2" x14ac:dyDescent="0.3">
      <c r="A108" s="10"/>
      <c r="B108" s="77" t="s">
        <v>1081</v>
      </c>
      <c r="C108" s="78"/>
      <c r="D108" s="78"/>
      <c r="E108" s="78"/>
      <c r="F108" s="78"/>
      <c r="G108" s="76"/>
      <c r="H108" s="77"/>
    </row>
    <row r="109" spans="1:8" ht="28.2" x14ac:dyDescent="0.3">
      <c r="A109" s="10"/>
      <c r="B109" s="77" t="s">
        <v>1082</v>
      </c>
      <c r="C109" s="78"/>
      <c r="D109" s="78">
        <f>F109/95.9*4.1</f>
        <v>300.96392065693431</v>
      </c>
      <c r="E109" s="78"/>
      <c r="F109" s="78">
        <v>7039.6195100000004</v>
      </c>
      <c r="G109" s="79" t="s">
        <v>1055</v>
      </c>
      <c r="H109" s="77" t="s">
        <v>1056</v>
      </c>
    </row>
    <row r="110" spans="1:8" ht="28.2" x14ac:dyDescent="0.3">
      <c r="A110" s="10"/>
      <c r="B110" s="77" t="s">
        <v>1083</v>
      </c>
      <c r="C110" s="78"/>
      <c r="D110" s="78">
        <f>F110/95.9*4.1</f>
        <v>222.51215599582895</v>
      </c>
      <c r="E110" s="78"/>
      <c r="F110" s="78">
        <v>5204.6135999999997</v>
      </c>
      <c r="G110" s="79" t="s">
        <v>1055</v>
      </c>
      <c r="H110" s="77" t="s">
        <v>1056</v>
      </c>
    </row>
    <row r="111" spans="1:8" ht="28.2" x14ac:dyDescent="0.3">
      <c r="A111" s="10"/>
      <c r="B111" s="77" t="s">
        <v>1084</v>
      </c>
      <c r="C111" s="78"/>
      <c r="D111" s="78">
        <f>F111/95.9*4.1</f>
        <v>16852644.189781021</v>
      </c>
      <c r="E111" s="78"/>
      <c r="F111" s="78">
        <v>394187458</v>
      </c>
      <c r="G111" s="79" t="s">
        <v>1055</v>
      </c>
      <c r="H111" s="77" t="s">
        <v>1056</v>
      </c>
    </row>
    <row r="112" spans="1:8" ht="28.2" x14ac:dyDescent="0.3">
      <c r="A112" s="10"/>
      <c r="B112" s="77" t="s">
        <v>1085</v>
      </c>
      <c r="C112" s="78"/>
      <c r="D112" s="78"/>
      <c r="E112" s="78"/>
      <c r="F112" s="78"/>
      <c r="G112" s="76"/>
      <c r="H112" s="77"/>
    </row>
    <row r="113" spans="1:8" ht="28.2" x14ac:dyDescent="0.3">
      <c r="A113" s="10"/>
      <c r="B113" s="77" t="s">
        <v>1086</v>
      </c>
      <c r="C113" s="78"/>
      <c r="D113" s="78">
        <f>F113/95.9*4.1</f>
        <v>171.467220552659</v>
      </c>
      <c r="E113" s="78"/>
      <c r="F113" s="78">
        <v>4010.6601099999998</v>
      </c>
      <c r="G113" s="79" t="s">
        <v>1055</v>
      </c>
      <c r="H113" s="77" t="s">
        <v>1056</v>
      </c>
    </row>
    <row r="114" spans="1:8" ht="28.2" x14ac:dyDescent="0.3">
      <c r="A114" s="10"/>
      <c r="B114" s="77" t="s">
        <v>1087</v>
      </c>
      <c r="C114" s="78"/>
      <c r="D114" s="78">
        <f>F114/95.9*4.1</f>
        <v>389.57803210636069</v>
      </c>
      <c r="E114" s="78"/>
      <c r="F114" s="78">
        <v>9112.3251899999996</v>
      </c>
      <c r="G114" s="79" t="s">
        <v>1055</v>
      </c>
      <c r="H114" s="77" t="s">
        <v>1056</v>
      </c>
    </row>
    <row r="115" spans="1:8" ht="28.2" x14ac:dyDescent="0.3">
      <c r="A115" s="10"/>
      <c r="B115" s="77" t="s">
        <v>1088</v>
      </c>
      <c r="C115" s="78"/>
      <c r="D115" s="78"/>
      <c r="E115" s="78"/>
      <c r="F115" s="78"/>
      <c r="G115" s="76"/>
      <c r="H115" s="77"/>
    </row>
    <row r="116" spans="1:8" ht="28.2" x14ac:dyDescent="0.3">
      <c r="A116" s="10"/>
      <c r="B116" s="77" t="s">
        <v>1089</v>
      </c>
      <c r="C116" s="78"/>
      <c r="D116" s="78">
        <f>F116/95.9*4.1</f>
        <v>75.823999416058385</v>
      </c>
      <c r="E116" s="78"/>
      <c r="F116" s="78">
        <v>1773.5418400000001</v>
      </c>
      <c r="G116" s="79" t="s">
        <v>1055</v>
      </c>
      <c r="H116" s="77" t="s">
        <v>1056</v>
      </c>
    </row>
    <row r="117" spans="1:8" ht="28.2" x14ac:dyDescent="0.3">
      <c r="A117" s="10"/>
      <c r="B117" s="77" t="s">
        <v>1090</v>
      </c>
      <c r="C117" s="78"/>
      <c r="D117" s="78">
        <f>F117/95.9*4.1</f>
        <v>122.47627266944731</v>
      </c>
      <c r="E117" s="78"/>
      <c r="F117" s="78">
        <v>2864.7498900000001</v>
      </c>
      <c r="G117" s="79" t="s">
        <v>1055</v>
      </c>
      <c r="H117" s="77" t="s">
        <v>1056</v>
      </c>
    </row>
    <row r="118" spans="1:8" ht="28.2" x14ac:dyDescent="0.3">
      <c r="A118" s="10"/>
      <c r="B118" s="77" t="s">
        <v>1091</v>
      </c>
      <c r="C118" s="78"/>
      <c r="D118" s="78">
        <f>F118/95.9*4.1</f>
        <v>70.077782294056306</v>
      </c>
      <c r="E118" s="78"/>
      <c r="F118" s="78">
        <v>1639.13642</v>
      </c>
      <c r="G118" s="79" t="s">
        <v>1055</v>
      </c>
      <c r="H118" s="77" t="s">
        <v>1056</v>
      </c>
    </row>
    <row r="119" spans="1:8" ht="28.2" x14ac:dyDescent="0.3">
      <c r="A119" s="10"/>
      <c r="B119" s="77" t="s">
        <v>1092</v>
      </c>
      <c r="C119" s="78"/>
      <c r="D119" s="78"/>
      <c r="E119" s="78"/>
      <c r="F119" s="78"/>
      <c r="G119" s="76"/>
      <c r="H119" s="77"/>
    </row>
    <row r="120" spans="1:8" ht="28.2" x14ac:dyDescent="0.3">
      <c r="A120" s="10"/>
      <c r="B120" s="77" t="s">
        <v>1093</v>
      </c>
      <c r="C120" s="78"/>
      <c r="D120" s="78">
        <f>F120/95.9*4.1</f>
        <v>923.25243764337836</v>
      </c>
      <c r="E120" s="78"/>
      <c r="F120" s="78">
        <v>21595.099699999999</v>
      </c>
      <c r="G120" s="79" t="s">
        <v>1055</v>
      </c>
      <c r="H120" s="77" t="s">
        <v>1056</v>
      </c>
    </row>
    <row r="121" spans="1:8" ht="28.2" x14ac:dyDescent="0.3">
      <c r="A121" s="10"/>
      <c r="B121" s="77" t="s">
        <v>1094</v>
      </c>
      <c r="C121" s="78"/>
      <c r="D121" s="78">
        <f>F121/95.9*4.1</f>
        <v>244.11335827945777</v>
      </c>
      <c r="E121" s="78"/>
      <c r="F121" s="78">
        <v>5709.8709900000003</v>
      </c>
      <c r="G121" s="79" t="s">
        <v>1055</v>
      </c>
      <c r="H121" s="77" t="s">
        <v>1056</v>
      </c>
    </row>
    <row r="122" spans="1:8" ht="28.2" x14ac:dyDescent="0.3">
      <c r="A122" s="10"/>
      <c r="B122" s="77" t="s">
        <v>1095</v>
      </c>
      <c r="C122" s="78"/>
      <c r="D122" s="78">
        <f>F122/95.9*4.1</f>
        <v>187.75773601668402</v>
      </c>
      <c r="E122" s="78"/>
      <c r="F122" s="78">
        <v>4391.6992399999999</v>
      </c>
      <c r="G122" s="79" t="s">
        <v>1055</v>
      </c>
      <c r="H122" s="77" t="s">
        <v>1056</v>
      </c>
    </row>
    <row r="123" spans="1:8" ht="28.2" x14ac:dyDescent="0.3">
      <c r="A123" s="10"/>
      <c r="B123" s="77" t="s">
        <v>1096</v>
      </c>
      <c r="C123" s="78"/>
      <c r="D123" s="78"/>
      <c r="E123" s="78"/>
      <c r="F123" s="78"/>
      <c r="G123" s="76"/>
      <c r="H123" s="77"/>
    </row>
    <row r="124" spans="1:8" ht="28.2" x14ac:dyDescent="0.3">
      <c r="A124" s="10"/>
      <c r="B124" s="77" t="s">
        <v>1097</v>
      </c>
      <c r="C124" s="78"/>
      <c r="D124" s="78">
        <f>F124/95.9*4.1</f>
        <v>142.35432148070905</v>
      </c>
      <c r="E124" s="78"/>
      <c r="F124" s="78">
        <v>3329.7022999999999</v>
      </c>
      <c r="G124" s="79" t="s">
        <v>1055</v>
      </c>
      <c r="H124" s="77" t="s">
        <v>1056</v>
      </c>
    </row>
    <row r="125" spans="1:8" ht="28.2" x14ac:dyDescent="0.3">
      <c r="A125" s="10"/>
      <c r="B125" s="77" t="s">
        <v>1098</v>
      </c>
      <c r="C125" s="78"/>
      <c r="D125" s="78"/>
      <c r="E125" s="78"/>
      <c r="F125" s="78"/>
      <c r="G125" s="76"/>
      <c r="H125" s="77"/>
    </row>
    <row r="126" spans="1:8" ht="28.2" x14ac:dyDescent="0.3">
      <c r="A126" s="10"/>
      <c r="B126" s="77" t="s">
        <v>1099</v>
      </c>
      <c r="C126" s="78"/>
      <c r="D126" s="78">
        <f>F126/95.9*4.1</f>
        <v>795.06169997914481</v>
      </c>
      <c r="E126" s="78"/>
      <c r="F126" s="78">
        <v>18596.68708</v>
      </c>
      <c r="G126" s="79" t="s">
        <v>1055</v>
      </c>
      <c r="H126" s="77" t="s">
        <v>1056</v>
      </c>
    </row>
    <row r="127" spans="1:8" ht="28.2" x14ac:dyDescent="0.3">
      <c r="A127" s="10"/>
      <c r="B127" s="77" t="s">
        <v>1100</v>
      </c>
      <c r="C127" s="78"/>
      <c r="D127" s="78">
        <f>F127/95.9*4.1</f>
        <v>821.06998755995812</v>
      </c>
      <c r="E127" s="78"/>
      <c r="F127" s="78">
        <v>19205.027269999999</v>
      </c>
      <c r="G127" s="79" t="s">
        <v>1055</v>
      </c>
      <c r="H127" s="77" t="s">
        <v>1056</v>
      </c>
    </row>
    <row r="128" spans="1:8" ht="28.2" x14ac:dyDescent="0.3">
      <c r="A128" s="10"/>
      <c r="B128" s="77" t="s">
        <v>1101</v>
      </c>
      <c r="C128" s="78"/>
      <c r="D128" s="78"/>
      <c r="E128" s="78"/>
      <c r="F128" s="78"/>
      <c r="G128" s="76"/>
      <c r="H128" s="77"/>
    </row>
    <row r="129" spans="1:8" ht="28.2" x14ac:dyDescent="0.3">
      <c r="A129" s="10"/>
      <c r="B129" s="77" t="s">
        <v>1102</v>
      </c>
      <c r="C129" s="78"/>
      <c r="D129" s="78">
        <f>F129/95.9*4.1</f>
        <v>152.5466128050052</v>
      </c>
      <c r="E129" s="78"/>
      <c r="F129" s="78">
        <v>3568.10248</v>
      </c>
      <c r="G129" s="79" t="s">
        <v>1055</v>
      </c>
      <c r="H129" s="77" t="s">
        <v>1056</v>
      </c>
    </row>
    <row r="130" spans="1:8" ht="28.2" x14ac:dyDescent="0.3">
      <c r="A130" s="10"/>
      <c r="B130" s="77" t="s">
        <v>1103</v>
      </c>
      <c r="C130" s="78"/>
      <c r="D130" s="78"/>
      <c r="E130" s="78"/>
      <c r="F130" s="78"/>
      <c r="G130" s="76"/>
      <c r="H130" s="77"/>
    </row>
    <row r="131" spans="1:8" ht="28.2" x14ac:dyDescent="0.3">
      <c r="A131" s="10"/>
      <c r="B131" s="77" t="s">
        <v>1104</v>
      </c>
      <c r="C131" s="78"/>
      <c r="D131" s="78">
        <f>F131/95.9*4.1</f>
        <v>49.74900539103232</v>
      </c>
      <c r="E131" s="78"/>
      <c r="F131" s="78">
        <v>1163.6413700000001</v>
      </c>
      <c r="G131" s="79" t="s">
        <v>1055</v>
      </c>
      <c r="H131" s="77" t="s">
        <v>1056</v>
      </c>
    </row>
    <row r="132" spans="1:8" ht="28.2" x14ac:dyDescent="0.3">
      <c r="A132" s="10"/>
      <c r="B132" s="77" t="s">
        <v>1105</v>
      </c>
      <c r="C132" s="78"/>
      <c r="D132" s="78">
        <f>F132/95.9*4.1</f>
        <v>26.769124025026066</v>
      </c>
      <c r="E132" s="78"/>
      <c r="F132" s="78">
        <v>626.13634000000002</v>
      </c>
      <c r="G132" s="79" t="s">
        <v>1055</v>
      </c>
      <c r="H132" s="77" t="s">
        <v>1056</v>
      </c>
    </row>
    <row r="133" spans="1:8" ht="28.2" x14ac:dyDescent="0.3">
      <c r="A133" s="10"/>
      <c r="B133" s="77" t="s">
        <v>1106</v>
      </c>
      <c r="C133" s="78"/>
      <c r="D133" s="78"/>
      <c r="E133" s="78"/>
      <c r="F133" s="78"/>
      <c r="G133" s="76"/>
      <c r="H133" s="77"/>
    </row>
    <row r="134" spans="1:8" ht="28.2" x14ac:dyDescent="0.3">
      <c r="A134" s="10"/>
      <c r="B134" s="77" t="s">
        <v>1107</v>
      </c>
      <c r="C134" s="78"/>
      <c r="D134" s="78">
        <f>F134/95.9*4.1</f>
        <v>211.38242596454637</v>
      </c>
      <c r="E134" s="78"/>
      <c r="F134" s="78">
        <v>4944.2865000000002</v>
      </c>
      <c r="G134" s="79" t="s">
        <v>1055</v>
      </c>
      <c r="H134" s="77" t="s">
        <v>1056</v>
      </c>
    </row>
    <row r="135" spans="1:8" ht="28.2" x14ac:dyDescent="0.3">
      <c r="A135" s="10"/>
      <c r="B135" s="77" t="s">
        <v>1108</v>
      </c>
      <c r="C135" s="78"/>
      <c r="D135" s="78"/>
      <c r="E135" s="78"/>
      <c r="F135" s="78"/>
      <c r="G135" s="76"/>
      <c r="H135" s="77"/>
    </row>
    <row r="136" spans="1:8" ht="28.2" x14ac:dyDescent="0.3">
      <c r="A136" s="10"/>
      <c r="B136" s="77" t="s">
        <v>1109</v>
      </c>
      <c r="C136" s="78"/>
      <c r="D136" s="78">
        <f>F136/95.9*4.1</f>
        <v>258.99641257559955</v>
      </c>
      <c r="E136" s="78"/>
      <c r="F136" s="78">
        <v>6057.9892600000003</v>
      </c>
      <c r="G136" s="79" t="s">
        <v>1055</v>
      </c>
      <c r="H136" s="77" t="s">
        <v>1056</v>
      </c>
    </row>
    <row r="137" spans="1:8" ht="28.2" x14ac:dyDescent="0.3">
      <c r="A137" s="10"/>
      <c r="B137" s="77" t="s">
        <v>1110</v>
      </c>
      <c r="C137" s="78"/>
      <c r="D137" s="78">
        <f>F137/95.9*4.1</f>
        <v>271.85622033368088</v>
      </c>
      <c r="E137" s="78"/>
      <c r="F137" s="78">
        <v>6358.7833000000001</v>
      </c>
      <c r="G137" s="79" t="s">
        <v>1055</v>
      </c>
      <c r="H137" s="77" t="s">
        <v>1056</v>
      </c>
    </row>
    <row r="138" spans="1:8" ht="28.2" x14ac:dyDescent="0.3">
      <c r="A138" s="10"/>
      <c r="B138" s="77" t="s">
        <v>1111</v>
      </c>
      <c r="C138" s="78"/>
      <c r="D138" s="78">
        <f>F138/95.9*4.1</f>
        <v>90.213079812304471</v>
      </c>
      <c r="E138" s="78"/>
      <c r="F138" s="78">
        <v>2110.1059399999999</v>
      </c>
      <c r="G138" s="79" t="s">
        <v>1055</v>
      </c>
      <c r="H138" s="77" t="s">
        <v>1056</v>
      </c>
    </row>
    <row r="139" spans="1:8" ht="28.2" x14ac:dyDescent="0.3">
      <c r="A139" s="10"/>
      <c r="B139" s="77" t="s">
        <v>1112</v>
      </c>
      <c r="C139" s="78"/>
      <c r="D139" s="78">
        <f>F139/95.9*4.1</f>
        <v>99.886147393117824</v>
      </c>
      <c r="E139" s="78"/>
      <c r="F139" s="78">
        <v>2336.3613500000001</v>
      </c>
      <c r="G139" s="79" t="s">
        <v>1055</v>
      </c>
      <c r="H139" s="77" t="s">
        <v>1056</v>
      </c>
    </row>
    <row r="140" spans="1:8" ht="28.2" x14ac:dyDescent="0.3">
      <c r="A140" s="10"/>
      <c r="B140" s="77" t="s">
        <v>1113</v>
      </c>
      <c r="C140" s="78"/>
      <c r="D140" s="78">
        <f>F140/95.9*4.1</f>
        <v>59.225006621480702</v>
      </c>
      <c r="E140" s="78"/>
      <c r="F140" s="78">
        <v>1385.2873500000001</v>
      </c>
      <c r="G140" s="79" t="s">
        <v>1055</v>
      </c>
      <c r="H140" s="77" t="s">
        <v>1056</v>
      </c>
    </row>
    <row r="141" spans="1:8" ht="28.2" x14ac:dyDescent="0.3">
      <c r="A141" s="10"/>
      <c r="B141" s="77" t="s">
        <v>1114</v>
      </c>
      <c r="C141" s="78"/>
      <c r="D141" s="78"/>
      <c r="E141" s="78"/>
      <c r="F141" s="78"/>
      <c r="G141" s="76"/>
      <c r="H141" s="77"/>
    </row>
    <row r="142" spans="1:8" ht="28.2" x14ac:dyDescent="0.3">
      <c r="A142" s="10"/>
      <c r="B142" s="77" t="s">
        <v>1115</v>
      </c>
      <c r="C142" s="78"/>
      <c r="D142" s="78">
        <f>F142/95.9*4.1</f>
        <v>217.02920761209592</v>
      </c>
      <c r="E142" s="78"/>
      <c r="F142" s="78">
        <v>5076.3661000000002</v>
      </c>
      <c r="G142" s="79" t="s">
        <v>1055</v>
      </c>
      <c r="H142" s="77" t="s">
        <v>1056</v>
      </c>
    </row>
    <row r="143" spans="1:8" ht="28.2" x14ac:dyDescent="0.3">
      <c r="A143" s="10"/>
      <c r="B143" s="77" t="s">
        <v>1116</v>
      </c>
      <c r="C143" s="78"/>
      <c r="D143" s="78">
        <f>F143/95.9*4.1</f>
        <v>433.58684254431694</v>
      </c>
      <c r="E143" s="78"/>
      <c r="F143" s="78">
        <v>10141.701999999999</v>
      </c>
      <c r="G143" s="79" t="s">
        <v>1055</v>
      </c>
      <c r="H143" s="77" t="s">
        <v>1056</v>
      </c>
    </row>
    <row r="144" spans="1:8" ht="28.2" x14ac:dyDescent="0.3">
      <c r="A144" s="10"/>
      <c r="B144" s="77" t="s">
        <v>1117</v>
      </c>
      <c r="C144" s="78"/>
      <c r="D144" s="78"/>
      <c r="E144" s="78"/>
      <c r="F144" s="78"/>
      <c r="G144" s="76"/>
      <c r="H144" s="77"/>
    </row>
    <row r="145" spans="1:8" ht="28.2" x14ac:dyDescent="0.3">
      <c r="A145" s="10"/>
      <c r="B145" s="77" t="s">
        <v>1118</v>
      </c>
      <c r="C145" s="78"/>
      <c r="D145" s="78">
        <f>F145/95.9*4.1</f>
        <v>48.276824504692378</v>
      </c>
      <c r="E145" s="78"/>
      <c r="F145" s="78">
        <v>1129.2067</v>
      </c>
      <c r="G145" s="79" t="s">
        <v>1055</v>
      </c>
      <c r="H145" s="77" t="s">
        <v>1056</v>
      </c>
    </row>
    <row r="146" spans="1:8" ht="28.2" x14ac:dyDescent="0.3">
      <c r="A146" s="10"/>
      <c r="B146" s="77" t="s">
        <v>1119</v>
      </c>
      <c r="C146" s="78"/>
      <c r="D146" s="78">
        <f>F146/95.9*4.1</f>
        <v>96.003398227320105</v>
      </c>
      <c r="E146" s="78"/>
      <c r="F146" s="78">
        <v>2245.5428999999999</v>
      </c>
      <c r="G146" s="79" t="s">
        <v>1055</v>
      </c>
      <c r="H146" s="77" t="s">
        <v>1056</v>
      </c>
    </row>
    <row r="147" spans="1:8" ht="28.2" x14ac:dyDescent="0.3">
      <c r="A147" s="10"/>
      <c r="B147" s="77" t="s">
        <v>1120</v>
      </c>
      <c r="C147" s="78"/>
      <c r="D147" s="78">
        <f>F147/95.9*4.1</f>
        <v>16.162801105318035</v>
      </c>
      <c r="E147" s="78"/>
      <c r="F147" s="78">
        <v>378.05185999999998</v>
      </c>
      <c r="G147" s="79" t="s">
        <v>1055</v>
      </c>
      <c r="H147" s="77" t="s">
        <v>1056</v>
      </c>
    </row>
    <row r="148" spans="1:8" ht="28.2" x14ac:dyDescent="0.3">
      <c r="A148" s="10"/>
      <c r="B148" s="77" t="s">
        <v>1121</v>
      </c>
      <c r="C148" s="78"/>
      <c r="D148" s="78"/>
      <c r="E148" s="78"/>
      <c r="F148" s="78"/>
      <c r="G148" s="76"/>
      <c r="H148" s="77"/>
    </row>
    <row r="149" spans="1:8" ht="28.2" x14ac:dyDescent="0.3">
      <c r="A149" s="10"/>
      <c r="B149" s="77" t="s">
        <v>1122</v>
      </c>
      <c r="C149" s="78"/>
      <c r="D149" s="78">
        <f>F149/95.9*4.1</f>
        <v>231.47530622523459</v>
      </c>
      <c r="E149" s="78"/>
      <c r="F149" s="78">
        <v>5414.2638699999998</v>
      </c>
      <c r="G149" s="79" t="s">
        <v>1055</v>
      </c>
      <c r="H149" s="77" t="s">
        <v>1056</v>
      </c>
    </row>
    <row r="150" spans="1:8" ht="28.2" x14ac:dyDescent="0.3">
      <c r="A150" s="10"/>
      <c r="B150" s="77" t="s">
        <v>1123</v>
      </c>
      <c r="C150" s="78"/>
      <c r="D150" s="78"/>
      <c r="E150" s="78"/>
      <c r="F150" s="78"/>
      <c r="G150" s="76"/>
      <c r="H150" s="77"/>
    </row>
    <row r="151" spans="1:8" ht="28.2" x14ac:dyDescent="0.3">
      <c r="A151" s="10"/>
      <c r="B151" s="77" t="s">
        <v>1124</v>
      </c>
      <c r="C151" s="78"/>
      <c r="D151" s="78">
        <f t="shared" ref="D151:D166" si="2">F151/95.9*4.1</f>
        <v>31.586670625651717</v>
      </c>
      <c r="E151" s="78"/>
      <c r="F151" s="78">
        <v>738.81993</v>
      </c>
      <c r="G151" s="79" t="s">
        <v>1055</v>
      </c>
      <c r="H151" s="77" t="s">
        <v>1056</v>
      </c>
    </row>
    <row r="152" spans="1:8" ht="28.2" x14ac:dyDescent="0.3">
      <c r="A152" s="10"/>
      <c r="B152" s="77" t="s">
        <v>1125</v>
      </c>
      <c r="C152" s="78"/>
      <c r="D152" s="78">
        <f t="shared" si="2"/>
        <v>44.867164890510942</v>
      </c>
      <c r="E152" s="78"/>
      <c r="F152" s="78">
        <v>1049.4539299999999</v>
      </c>
      <c r="G152" s="79" t="s">
        <v>1055</v>
      </c>
      <c r="H152" s="77" t="s">
        <v>1056</v>
      </c>
    </row>
    <row r="153" spans="1:8" ht="28.2" x14ac:dyDescent="0.3">
      <c r="A153" s="10"/>
      <c r="B153" s="77" t="s">
        <v>1126</v>
      </c>
      <c r="C153" s="78"/>
      <c r="D153" s="78">
        <f t="shared" si="2"/>
        <v>86.145306068821668</v>
      </c>
      <c r="E153" s="78"/>
      <c r="F153" s="78">
        <v>2014.9597200000001</v>
      </c>
      <c r="G153" s="79" t="s">
        <v>1055</v>
      </c>
      <c r="H153" s="77" t="s">
        <v>1056</v>
      </c>
    </row>
    <row r="154" spans="1:8" ht="28.2" x14ac:dyDescent="0.3">
      <c r="A154" s="10"/>
      <c r="B154" s="77" t="s">
        <v>1127</v>
      </c>
      <c r="C154" s="78"/>
      <c r="D154" s="78">
        <f t="shared" si="2"/>
        <v>166.99802901981226</v>
      </c>
      <c r="E154" s="78"/>
      <c r="F154" s="78">
        <v>3906.1246299999998</v>
      </c>
      <c r="G154" s="79" t="s">
        <v>1055</v>
      </c>
      <c r="H154" s="77" t="s">
        <v>1056</v>
      </c>
    </row>
    <row r="155" spans="1:8" ht="28.2" x14ac:dyDescent="0.3">
      <c r="A155" s="10"/>
      <c r="B155" s="77" t="s">
        <v>1128</v>
      </c>
      <c r="C155" s="78"/>
      <c r="D155" s="78">
        <f t="shared" si="2"/>
        <v>182.47495442127212</v>
      </c>
      <c r="E155" s="78"/>
      <c r="F155" s="78">
        <v>4268.1336899999997</v>
      </c>
      <c r="G155" s="79" t="s">
        <v>1055</v>
      </c>
      <c r="H155" s="77" t="s">
        <v>1056</v>
      </c>
    </row>
    <row r="156" spans="1:8" ht="28.2" x14ac:dyDescent="0.3">
      <c r="A156" s="10"/>
      <c r="B156" s="77" t="s">
        <v>1129</v>
      </c>
      <c r="C156" s="78"/>
      <c r="D156" s="78">
        <f t="shared" si="2"/>
        <v>28.889958258602704</v>
      </c>
      <c r="E156" s="78"/>
      <c r="F156" s="78">
        <v>675.74316999999996</v>
      </c>
      <c r="G156" s="79" t="s">
        <v>1055</v>
      </c>
      <c r="H156" s="77" t="s">
        <v>1056</v>
      </c>
    </row>
    <row r="157" spans="1:8" ht="28.2" x14ac:dyDescent="0.3">
      <c r="A157" s="10"/>
      <c r="B157" s="77" t="s">
        <v>1130</v>
      </c>
      <c r="C157" s="78"/>
      <c r="D157" s="78">
        <f t="shared" si="2"/>
        <v>29.612504379562036</v>
      </c>
      <c r="E157" s="78"/>
      <c r="F157" s="78">
        <v>692.64369999999997</v>
      </c>
      <c r="G157" s="79" t="s">
        <v>1055</v>
      </c>
      <c r="H157" s="77" t="s">
        <v>1056</v>
      </c>
    </row>
    <row r="158" spans="1:8" ht="28.2" x14ac:dyDescent="0.3">
      <c r="A158" s="10"/>
      <c r="B158" s="403" t="s">
        <v>1131</v>
      </c>
      <c r="C158" s="404"/>
      <c r="D158" s="404">
        <f t="shared" si="2"/>
        <v>19661.364025026065</v>
      </c>
      <c r="E158" s="404"/>
      <c r="F158" s="404">
        <v>459884.1</v>
      </c>
      <c r="G158" s="109"/>
      <c r="H158" s="403"/>
    </row>
    <row r="159" spans="1:8" ht="54.75" customHeight="1" x14ac:dyDescent="0.3">
      <c r="A159" s="10"/>
      <c r="B159" s="603" t="s">
        <v>1132</v>
      </c>
      <c r="C159" s="603"/>
      <c r="D159" s="603"/>
      <c r="E159" s="603"/>
      <c r="F159" s="603"/>
      <c r="G159" s="603"/>
      <c r="H159" s="604"/>
    </row>
    <row r="160" spans="1:8" ht="27.6" x14ac:dyDescent="0.3">
      <c r="A160" s="10"/>
      <c r="B160" s="80" t="s">
        <v>1054</v>
      </c>
      <c r="C160" s="81"/>
      <c r="D160" s="78">
        <f t="shared" si="2"/>
        <v>140.22438601668404</v>
      </c>
      <c r="E160" s="81"/>
      <c r="F160" s="81">
        <v>3279.8825900000002</v>
      </c>
      <c r="G160" s="79" t="s">
        <v>1133</v>
      </c>
      <c r="H160" s="80" t="s">
        <v>1134</v>
      </c>
    </row>
    <row r="161" spans="1:8" ht="27.6" x14ac:dyDescent="0.3">
      <c r="A161" s="10"/>
      <c r="B161" s="80" t="s">
        <v>553</v>
      </c>
      <c r="C161" s="81"/>
      <c r="D161" s="78">
        <f t="shared" si="2"/>
        <v>72.316691397288835</v>
      </c>
      <c r="E161" s="81"/>
      <c r="F161" s="81">
        <v>1691.50505</v>
      </c>
      <c r="G161" s="79" t="s">
        <v>1133</v>
      </c>
      <c r="H161" s="80" t="s">
        <v>1134</v>
      </c>
    </row>
    <row r="162" spans="1:8" ht="27.6" x14ac:dyDescent="0.3">
      <c r="A162" s="10"/>
      <c r="B162" s="80" t="s">
        <v>1057</v>
      </c>
      <c r="C162" s="81"/>
      <c r="D162" s="78">
        <f t="shared" si="2"/>
        <v>91.27887288842544</v>
      </c>
      <c r="E162" s="81"/>
      <c r="F162" s="81">
        <v>2135.0351000000001</v>
      </c>
      <c r="G162" s="79" t="s">
        <v>1133</v>
      </c>
      <c r="H162" s="80" t="s">
        <v>1134</v>
      </c>
    </row>
    <row r="163" spans="1:8" ht="27.6" x14ac:dyDescent="0.3">
      <c r="A163" s="10"/>
      <c r="B163" s="80" t="s">
        <v>1059</v>
      </c>
      <c r="C163" s="81"/>
      <c r="D163" s="78">
        <f t="shared" si="2"/>
        <v>57.049295662148069</v>
      </c>
      <c r="E163" s="81"/>
      <c r="F163" s="81">
        <v>1334.3969400000001</v>
      </c>
      <c r="G163" s="79" t="s">
        <v>1133</v>
      </c>
      <c r="H163" s="80" t="s">
        <v>1134</v>
      </c>
    </row>
    <row r="164" spans="1:8" ht="27.6" x14ac:dyDescent="0.3">
      <c r="A164" s="10"/>
      <c r="B164" s="80" t="s">
        <v>1060</v>
      </c>
      <c r="C164" s="81"/>
      <c r="D164" s="78">
        <f t="shared" si="2"/>
        <v>133.5788388112617</v>
      </c>
      <c r="E164" s="81"/>
      <c r="F164" s="81">
        <v>3124.4416200000001</v>
      </c>
      <c r="G164" s="79" t="s">
        <v>1133</v>
      </c>
      <c r="H164" s="80" t="s">
        <v>1134</v>
      </c>
    </row>
    <row r="165" spans="1:8" ht="27.6" x14ac:dyDescent="0.3">
      <c r="A165" s="10"/>
      <c r="B165" s="80" t="s">
        <v>1135</v>
      </c>
      <c r="C165" s="81"/>
      <c r="D165" s="78">
        <f t="shared" si="2"/>
        <v>139.14462429614179</v>
      </c>
      <c r="E165" s="81"/>
      <c r="F165" s="81">
        <v>3254.6266999999998</v>
      </c>
      <c r="G165" s="79" t="s">
        <v>1133</v>
      </c>
      <c r="H165" s="80" t="s">
        <v>1134</v>
      </c>
    </row>
    <row r="166" spans="1:8" s="399" customFormat="1" ht="28.5" customHeight="1" x14ac:dyDescent="0.3">
      <c r="A166" s="405"/>
      <c r="B166" s="406" t="s">
        <v>1131</v>
      </c>
      <c r="C166" s="407"/>
      <c r="D166" s="408">
        <f t="shared" si="2"/>
        <v>633.59270907194991</v>
      </c>
      <c r="E166" s="407"/>
      <c r="F166" s="407">
        <v>14819.888000000001</v>
      </c>
      <c r="G166" s="406"/>
      <c r="H166" s="406"/>
    </row>
    <row r="167" spans="1:8" ht="54.75" customHeight="1" x14ac:dyDescent="0.3">
      <c r="A167" s="10"/>
      <c r="B167" s="603" t="s">
        <v>1235</v>
      </c>
      <c r="C167" s="603"/>
      <c r="D167" s="603"/>
      <c r="E167" s="603"/>
      <c r="F167" s="603"/>
      <c r="G167" s="603"/>
      <c r="H167" s="604"/>
    </row>
    <row r="168" spans="1:8" s="399" customFormat="1" ht="55.2" x14ac:dyDescent="0.3">
      <c r="A168" s="405"/>
      <c r="B168" s="409" t="s">
        <v>1058</v>
      </c>
      <c r="C168" s="81"/>
      <c r="D168" s="410">
        <v>8487.2999999999993</v>
      </c>
      <c r="E168" s="410"/>
      <c r="F168" s="410">
        <v>11262.58</v>
      </c>
      <c r="G168" s="147" t="s">
        <v>1236</v>
      </c>
      <c r="H168" s="409" t="s">
        <v>1237</v>
      </c>
    </row>
    <row r="169" spans="1:8" s="399" customFormat="1" ht="28.5" customHeight="1" x14ac:dyDescent="0.3">
      <c r="A169" s="405"/>
      <c r="B169" s="411" t="s">
        <v>1131</v>
      </c>
      <c r="C169" s="407"/>
      <c r="D169" s="408">
        <f>SUM(D168)</f>
        <v>8487.2999999999993</v>
      </c>
      <c r="E169" s="407"/>
      <c r="F169" s="407">
        <f>SUM(F168)</f>
        <v>11262.58</v>
      </c>
      <c r="G169" s="411"/>
      <c r="H169" s="411"/>
    </row>
    <row r="170" spans="1:8" x14ac:dyDescent="0.3">
      <c r="A170" s="10"/>
      <c r="B170" s="10"/>
      <c r="C170" s="11"/>
      <c r="D170" s="11"/>
      <c r="E170" s="11"/>
      <c r="F170" s="11"/>
      <c r="G170" s="10"/>
      <c r="H170" s="10"/>
    </row>
    <row r="171" spans="1:8" x14ac:dyDescent="0.3">
      <c r="A171" s="10"/>
      <c r="B171" s="10"/>
      <c r="C171" s="11"/>
      <c r="D171" s="11"/>
      <c r="E171" s="11"/>
      <c r="F171" s="11"/>
      <c r="G171" s="10"/>
      <c r="H171" s="10"/>
    </row>
    <row r="172" spans="1:8" x14ac:dyDescent="0.3">
      <c r="A172" s="10"/>
      <c r="B172" s="10"/>
      <c r="C172" s="11"/>
      <c r="D172" s="11"/>
      <c r="E172" s="11"/>
      <c r="F172" s="11"/>
      <c r="G172" s="10"/>
      <c r="H172" s="10"/>
    </row>
    <row r="173" spans="1:8" x14ac:dyDescent="0.3">
      <c r="A173" s="10"/>
      <c r="B173" s="10"/>
      <c r="C173" s="11"/>
      <c r="D173" s="11"/>
      <c r="E173" s="11"/>
      <c r="F173" s="11"/>
      <c r="G173" s="10"/>
      <c r="H173" s="10"/>
    </row>
    <row r="174" spans="1:8" x14ac:dyDescent="0.3">
      <c r="A174" s="10"/>
      <c r="B174" s="10"/>
      <c r="C174" s="11"/>
      <c r="D174" s="11"/>
      <c r="E174" s="11"/>
      <c r="F174" s="11"/>
      <c r="G174" s="10"/>
      <c r="H174" s="10"/>
    </row>
    <row r="175" spans="1:8" x14ac:dyDescent="0.3">
      <c r="A175" s="10"/>
      <c r="B175" s="10"/>
      <c r="C175" s="11"/>
      <c r="D175" s="11"/>
      <c r="E175" s="11"/>
      <c r="F175" s="11"/>
      <c r="G175" s="10"/>
      <c r="H175" s="10"/>
    </row>
    <row r="176" spans="1:8" x14ac:dyDescent="0.3">
      <c r="A176" s="10"/>
      <c r="B176" s="10"/>
      <c r="C176" s="11"/>
      <c r="D176" s="11"/>
      <c r="E176" s="11"/>
      <c r="F176" s="11"/>
      <c r="G176" s="10"/>
      <c r="H176" s="10"/>
    </row>
    <row r="177" spans="1:8" x14ac:dyDescent="0.3">
      <c r="A177" s="10"/>
      <c r="B177" s="10"/>
      <c r="C177" s="11"/>
      <c r="D177" s="11"/>
      <c r="E177" s="11"/>
      <c r="F177" s="11"/>
      <c r="G177" s="10"/>
      <c r="H177" s="10"/>
    </row>
    <row r="178" spans="1:8" x14ac:dyDescent="0.3">
      <c r="A178" s="10"/>
      <c r="B178" s="10"/>
      <c r="C178" s="11"/>
      <c r="D178" s="11"/>
      <c r="E178" s="11"/>
      <c r="F178" s="11"/>
      <c r="G178" s="10"/>
      <c r="H178" s="10"/>
    </row>
    <row r="179" spans="1:8" x14ac:dyDescent="0.3">
      <c r="A179" s="10"/>
      <c r="B179" s="10"/>
      <c r="C179" s="11"/>
      <c r="D179" s="11"/>
      <c r="E179" s="11"/>
      <c r="F179" s="11"/>
      <c r="G179" s="10"/>
      <c r="H179" s="10"/>
    </row>
    <row r="180" spans="1:8" x14ac:dyDescent="0.3">
      <c r="A180" s="10"/>
      <c r="B180" s="10"/>
      <c r="C180" s="11"/>
      <c r="D180" s="11"/>
      <c r="E180" s="11"/>
      <c r="F180" s="11"/>
      <c r="G180" s="10"/>
      <c r="H180" s="10"/>
    </row>
    <row r="181" spans="1:8" x14ac:dyDescent="0.3">
      <c r="A181" s="10"/>
      <c r="B181" s="10"/>
      <c r="C181" s="11"/>
      <c r="D181" s="11"/>
      <c r="E181" s="11"/>
      <c r="F181" s="11"/>
      <c r="G181" s="10"/>
      <c r="H181" s="10"/>
    </row>
    <row r="182" spans="1:8" x14ac:dyDescent="0.3">
      <c r="A182" s="10"/>
      <c r="B182" s="10"/>
      <c r="C182" s="11"/>
      <c r="D182" s="11"/>
      <c r="E182" s="11"/>
      <c r="F182" s="11"/>
      <c r="G182" s="10"/>
      <c r="H182" s="10"/>
    </row>
    <row r="183" spans="1:8" x14ac:dyDescent="0.3">
      <c r="A183" s="10"/>
      <c r="B183" s="10"/>
      <c r="C183" s="11"/>
      <c r="D183" s="11"/>
      <c r="E183" s="11"/>
      <c r="F183" s="11"/>
      <c r="G183" s="10"/>
      <c r="H183" s="10"/>
    </row>
    <row r="184" spans="1:8" x14ac:dyDescent="0.3">
      <c r="A184" s="10"/>
      <c r="B184" s="10"/>
      <c r="C184" s="11"/>
      <c r="D184" s="11"/>
      <c r="E184" s="11"/>
      <c r="F184" s="11"/>
      <c r="G184" s="10"/>
      <c r="H184" s="10"/>
    </row>
    <row r="185" spans="1:8" x14ac:dyDescent="0.3">
      <c r="A185" s="10"/>
      <c r="B185" s="10"/>
      <c r="C185" s="11"/>
      <c r="D185" s="11"/>
      <c r="E185" s="11"/>
      <c r="F185" s="11"/>
      <c r="G185" s="10"/>
      <c r="H185" s="10"/>
    </row>
    <row r="186" spans="1:8" x14ac:dyDescent="0.3">
      <c r="A186" s="10"/>
      <c r="B186" s="10"/>
      <c r="C186" s="11"/>
      <c r="D186" s="11"/>
      <c r="E186" s="11"/>
      <c r="F186" s="11"/>
      <c r="G186" s="10"/>
      <c r="H186" s="10"/>
    </row>
    <row r="187" spans="1:8" x14ac:dyDescent="0.3">
      <c r="A187" s="10"/>
      <c r="B187" s="10"/>
      <c r="C187" s="11"/>
      <c r="D187" s="11"/>
      <c r="E187" s="11"/>
      <c r="F187" s="11"/>
      <c r="G187" s="10"/>
      <c r="H187" s="10"/>
    </row>
    <row r="188" spans="1:8" x14ac:dyDescent="0.3">
      <c r="A188" s="10"/>
      <c r="B188" s="10"/>
      <c r="C188" s="11"/>
      <c r="D188" s="11"/>
      <c r="E188" s="11"/>
      <c r="F188" s="11"/>
      <c r="G188" s="10"/>
      <c r="H188" s="10"/>
    </row>
    <row r="189" spans="1:8" x14ac:dyDescent="0.3">
      <c r="A189" s="10"/>
      <c r="B189" s="10"/>
      <c r="C189" s="11"/>
      <c r="D189" s="11"/>
      <c r="E189" s="11"/>
      <c r="F189" s="11"/>
      <c r="G189" s="10"/>
      <c r="H189" s="10"/>
    </row>
    <row r="190" spans="1:8" x14ac:dyDescent="0.3">
      <c r="A190" s="10"/>
      <c r="B190" s="10"/>
      <c r="C190" s="11"/>
      <c r="D190" s="11"/>
      <c r="E190" s="11"/>
      <c r="F190" s="11"/>
      <c r="G190" s="10"/>
      <c r="H190" s="10"/>
    </row>
    <row r="191" spans="1:8" x14ac:dyDescent="0.3">
      <c r="A191" s="10"/>
      <c r="B191" s="10"/>
      <c r="C191" s="11"/>
      <c r="D191" s="11"/>
      <c r="E191" s="11"/>
      <c r="F191" s="11"/>
      <c r="G191" s="10"/>
      <c r="H191" s="10"/>
    </row>
    <row r="192" spans="1:8" x14ac:dyDescent="0.3">
      <c r="A192" s="10"/>
      <c r="B192" s="10"/>
      <c r="C192" s="11"/>
      <c r="D192" s="11"/>
      <c r="E192" s="11"/>
      <c r="F192" s="11"/>
      <c r="G192" s="10"/>
      <c r="H192" s="10"/>
    </row>
    <row r="193" spans="1:8" x14ac:dyDescent="0.3">
      <c r="A193" s="10"/>
      <c r="B193" s="10"/>
      <c r="C193" s="11"/>
      <c r="D193" s="11"/>
      <c r="E193" s="11"/>
      <c r="F193" s="11"/>
      <c r="G193" s="10"/>
      <c r="H193" s="10"/>
    </row>
    <row r="194" spans="1:8" x14ac:dyDescent="0.3">
      <c r="A194" s="10"/>
      <c r="B194" s="10"/>
      <c r="C194" s="11"/>
      <c r="D194" s="11"/>
      <c r="E194" s="11"/>
      <c r="F194" s="11"/>
      <c r="G194" s="10"/>
      <c r="H194" s="10"/>
    </row>
    <row r="195" spans="1:8" x14ac:dyDescent="0.3">
      <c r="A195" s="10"/>
      <c r="B195" s="10"/>
      <c r="C195" s="11"/>
      <c r="D195" s="11"/>
      <c r="E195" s="11"/>
      <c r="F195" s="11"/>
      <c r="G195" s="10"/>
      <c r="H195" s="10"/>
    </row>
    <row r="196" spans="1:8" x14ac:dyDescent="0.3">
      <c r="A196" s="10"/>
      <c r="B196" s="10"/>
      <c r="C196" s="11"/>
      <c r="D196" s="11"/>
      <c r="E196" s="11"/>
      <c r="F196" s="11"/>
      <c r="G196" s="10"/>
      <c r="H196" s="10"/>
    </row>
    <row r="197" spans="1:8" x14ac:dyDescent="0.3">
      <c r="A197" s="10"/>
      <c r="B197" s="10"/>
      <c r="C197" s="11"/>
      <c r="D197" s="11"/>
      <c r="E197" s="11"/>
      <c r="F197" s="11"/>
      <c r="G197" s="10"/>
      <c r="H197" s="10"/>
    </row>
    <row r="198" spans="1:8" x14ac:dyDescent="0.3">
      <c r="A198" s="10"/>
      <c r="B198" s="10"/>
      <c r="C198" s="11"/>
      <c r="D198" s="11"/>
      <c r="E198" s="11"/>
      <c r="F198" s="11"/>
      <c r="G198" s="10"/>
      <c r="H198" s="10"/>
    </row>
    <row r="199" spans="1:8" x14ac:dyDescent="0.3">
      <c r="A199" s="10"/>
      <c r="B199" s="10"/>
      <c r="C199" s="11"/>
      <c r="D199" s="11"/>
      <c r="E199" s="11"/>
      <c r="F199" s="11"/>
      <c r="G199" s="10"/>
      <c r="H199" s="10"/>
    </row>
    <row r="200" spans="1:8" x14ac:dyDescent="0.3">
      <c r="A200" s="10"/>
      <c r="B200" s="10"/>
      <c r="C200" s="11"/>
      <c r="D200" s="11"/>
      <c r="E200" s="11"/>
      <c r="F200" s="11"/>
      <c r="G200" s="10"/>
      <c r="H200" s="10"/>
    </row>
    <row r="201" spans="1:8" x14ac:dyDescent="0.3">
      <c r="A201" s="10"/>
      <c r="B201" s="10"/>
      <c r="C201" s="11"/>
      <c r="D201" s="11"/>
      <c r="E201" s="11"/>
      <c r="F201" s="11"/>
      <c r="G201" s="10"/>
      <c r="H201" s="10"/>
    </row>
    <row r="202" spans="1:8" x14ac:dyDescent="0.3">
      <c r="A202" s="10"/>
      <c r="B202" s="10"/>
      <c r="C202" s="11"/>
      <c r="D202" s="11"/>
      <c r="E202" s="11"/>
      <c r="F202" s="11"/>
      <c r="G202" s="10"/>
      <c r="H202" s="10"/>
    </row>
    <row r="203" spans="1:8" x14ac:dyDescent="0.3">
      <c r="A203" s="10"/>
      <c r="B203" s="10"/>
      <c r="C203" s="11"/>
      <c r="D203" s="11"/>
      <c r="E203" s="11"/>
      <c r="F203" s="11"/>
      <c r="G203" s="10"/>
      <c r="H203" s="10"/>
    </row>
    <row r="204" spans="1:8" x14ac:dyDescent="0.3">
      <c r="A204" s="10"/>
      <c r="B204" s="10"/>
      <c r="C204" s="11"/>
      <c r="D204" s="11"/>
      <c r="E204" s="11"/>
      <c r="F204" s="11"/>
      <c r="G204" s="10"/>
      <c r="H204" s="10"/>
    </row>
    <row r="205" spans="1:8" x14ac:dyDescent="0.3">
      <c r="A205" s="10"/>
      <c r="B205" s="10"/>
      <c r="C205" s="11"/>
      <c r="D205" s="11"/>
      <c r="E205" s="11"/>
      <c r="F205" s="11"/>
      <c r="G205" s="10"/>
      <c r="H205" s="10"/>
    </row>
    <row r="206" spans="1:8" x14ac:dyDescent="0.3">
      <c r="A206" s="10"/>
      <c r="B206" s="10"/>
      <c r="C206" s="11"/>
      <c r="D206" s="11"/>
      <c r="E206" s="11"/>
      <c r="F206" s="11"/>
      <c r="G206" s="10"/>
      <c r="H206" s="10"/>
    </row>
    <row r="207" spans="1:8" x14ac:dyDescent="0.3">
      <c r="A207" s="10"/>
      <c r="B207" s="10"/>
      <c r="C207" s="11"/>
      <c r="D207" s="11"/>
      <c r="E207" s="11"/>
      <c r="F207" s="11"/>
      <c r="G207" s="10"/>
      <c r="H207" s="10"/>
    </row>
    <row r="208" spans="1:8" x14ac:dyDescent="0.3">
      <c r="A208" s="10"/>
      <c r="B208" s="10"/>
      <c r="C208" s="11"/>
      <c r="D208" s="11"/>
      <c r="E208" s="11"/>
      <c r="F208" s="11"/>
      <c r="G208" s="10"/>
      <c r="H208" s="10"/>
    </row>
    <row r="209" spans="1:8" x14ac:dyDescent="0.3">
      <c r="A209" s="10"/>
      <c r="B209" s="10"/>
      <c r="C209" s="11"/>
      <c r="D209" s="11"/>
      <c r="E209" s="11"/>
      <c r="F209" s="11"/>
      <c r="G209" s="10"/>
      <c r="H209" s="10"/>
    </row>
    <row r="210" spans="1:8" x14ac:dyDescent="0.3">
      <c r="A210" s="10"/>
      <c r="B210" s="10"/>
      <c r="C210" s="11"/>
      <c r="D210" s="11"/>
      <c r="E210" s="11"/>
      <c r="F210" s="11"/>
      <c r="G210" s="10"/>
      <c r="H210" s="10"/>
    </row>
    <row r="211" spans="1:8" x14ac:dyDescent="0.3">
      <c r="A211" s="10"/>
      <c r="B211" s="10"/>
      <c r="C211" s="11"/>
      <c r="D211" s="11"/>
      <c r="E211" s="11"/>
      <c r="F211" s="11"/>
      <c r="G211" s="10"/>
      <c r="H211" s="10"/>
    </row>
    <row r="212" spans="1:8" x14ac:dyDescent="0.3">
      <c r="A212" s="10"/>
      <c r="B212" s="10"/>
      <c r="C212" s="11"/>
      <c r="D212" s="11"/>
      <c r="E212" s="11"/>
      <c r="F212" s="11"/>
      <c r="G212" s="10"/>
      <c r="H212" s="10"/>
    </row>
    <row r="213" spans="1:8" x14ac:dyDescent="0.3">
      <c r="A213" s="10"/>
      <c r="B213" s="10"/>
      <c r="C213" s="11"/>
      <c r="D213" s="11"/>
      <c r="E213" s="11"/>
      <c r="F213" s="11"/>
      <c r="G213" s="10"/>
      <c r="H213" s="10"/>
    </row>
    <row r="214" spans="1:8" x14ac:dyDescent="0.3">
      <c r="A214" s="10"/>
      <c r="B214" s="10"/>
      <c r="C214" s="11"/>
      <c r="D214" s="11"/>
      <c r="E214" s="11"/>
      <c r="F214" s="11"/>
      <c r="G214" s="10"/>
      <c r="H214" s="10"/>
    </row>
    <row r="215" spans="1:8" x14ac:dyDescent="0.3">
      <c r="A215" s="10"/>
      <c r="B215" s="10"/>
      <c r="C215" s="11"/>
      <c r="D215" s="11"/>
      <c r="E215" s="11"/>
      <c r="F215" s="11"/>
      <c r="G215" s="10"/>
      <c r="H215" s="10"/>
    </row>
    <row r="216" spans="1:8" x14ac:dyDescent="0.3">
      <c r="A216" s="10"/>
      <c r="B216" s="10"/>
      <c r="C216" s="11"/>
      <c r="D216" s="11"/>
      <c r="E216" s="11"/>
      <c r="F216" s="11"/>
      <c r="G216" s="10"/>
      <c r="H216" s="10"/>
    </row>
    <row r="217" spans="1:8" x14ac:dyDescent="0.3">
      <c r="A217" s="10"/>
      <c r="B217" s="10"/>
      <c r="C217" s="11"/>
      <c r="D217" s="11"/>
      <c r="E217" s="11"/>
      <c r="F217" s="11"/>
      <c r="G217" s="10"/>
      <c r="H217" s="10"/>
    </row>
    <row r="218" spans="1:8" x14ac:dyDescent="0.3">
      <c r="A218" s="10"/>
      <c r="B218" s="10"/>
      <c r="C218" s="11"/>
      <c r="D218" s="11"/>
      <c r="E218" s="11"/>
      <c r="F218" s="11"/>
      <c r="G218" s="10"/>
      <c r="H218" s="10"/>
    </row>
    <row r="219" spans="1:8" x14ac:dyDescent="0.3">
      <c r="A219" s="10"/>
      <c r="B219" s="10"/>
      <c r="C219" s="11"/>
      <c r="D219" s="11"/>
      <c r="E219" s="11"/>
      <c r="F219" s="11"/>
      <c r="G219" s="10"/>
      <c r="H219" s="10"/>
    </row>
    <row r="220" spans="1:8" x14ac:dyDescent="0.3">
      <c r="A220" s="10"/>
      <c r="B220" s="10"/>
      <c r="C220" s="11"/>
      <c r="D220" s="11"/>
      <c r="E220" s="11"/>
      <c r="F220" s="11"/>
      <c r="G220" s="10"/>
      <c r="H220" s="10"/>
    </row>
    <row r="221" spans="1:8" x14ac:dyDescent="0.3">
      <c r="A221" s="10"/>
      <c r="B221" s="10"/>
      <c r="C221" s="11"/>
      <c r="D221" s="11"/>
      <c r="E221" s="11"/>
      <c r="F221" s="11"/>
      <c r="G221" s="10"/>
      <c r="H221" s="10"/>
    </row>
    <row r="222" spans="1:8" x14ac:dyDescent="0.3">
      <c r="A222" s="10"/>
      <c r="B222" s="10"/>
      <c r="C222" s="11"/>
      <c r="D222" s="11"/>
      <c r="E222" s="11"/>
      <c r="F222" s="11"/>
      <c r="G222" s="10"/>
      <c r="H222" s="10"/>
    </row>
    <row r="223" spans="1:8" x14ac:dyDescent="0.3">
      <c r="A223" s="10"/>
      <c r="B223" s="10"/>
      <c r="C223" s="11"/>
      <c r="D223" s="11"/>
      <c r="E223" s="11"/>
      <c r="F223" s="11"/>
      <c r="G223" s="10"/>
      <c r="H223" s="10"/>
    </row>
    <row r="224" spans="1:8" x14ac:dyDescent="0.3">
      <c r="A224" s="10"/>
      <c r="B224" s="10"/>
      <c r="C224" s="11"/>
      <c r="D224" s="11"/>
      <c r="E224" s="11"/>
      <c r="F224" s="11"/>
      <c r="G224" s="10"/>
      <c r="H224" s="10"/>
    </row>
    <row r="225" spans="1:8" x14ac:dyDescent="0.3">
      <c r="A225" s="10"/>
      <c r="B225" s="10"/>
      <c r="C225" s="11"/>
      <c r="D225" s="11"/>
      <c r="E225" s="11"/>
      <c r="F225" s="11"/>
      <c r="G225" s="10"/>
      <c r="H225" s="10"/>
    </row>
    <row r="226" spans="1:8" x14ac:dyDescent="0.3">
      <c r="A226" s="10"/>
      <c r="B226" s="10"/>
      <c r="C226" s="11"/>
      <c r="D226" s="11"/>
      <c r="E226" s="11"/>
      <c r="F226" s="11"/>
      <c r="G226" s="10"/>
      <c r="H226" s="10"/>
    </row>
    <row r="227" spans="1:8" x14ac:dyDescent="0.3">
      <c r="A227" s="10"/>
      <c r="B227" s="10"/>
      <c r="C227" s="11"/>
      <c r="D227" s="11"/>
      <c r="E227" s="11"/>
      <c r="F227" s="11"/>
      <c r="G227" s="10"/>
      <c r="H227" s="10"/>
    </row>
    <row r="228" spans="1:8" x14ac:dyDescent="0.3">
      <c r="A228" s="10"/>
      <c r="B228" s="10"/>
      <c r="C228" s="11"/>
      <c r="D228" s="11"/>
      <c r="E228" s="11"/>
      <c r="F228" s="11"/>
      <c r="G228" s="10"/>
      <c r="H228" s="10"/>
    </row>
    <row r="229" spans="1:8" x14ac:dyDescent="0.3">
      <c r="A229" s="10"/>
      <c r="B229" s="10"/>
      <c r="C229" s="11"/>
      <c r="D229" s="11"/>
      <c r="E229" s="11"/>
      <c r="F229" s="11"/>
      <c r="G229" s="10"/>
      <c r="H229" s="10"/>
    </row>
    <row r="230" spans="1:8" x14ac:dyDescent="0.3">
      <c r="A230" s="10"/>
      <c r="B230" s="10"/>
      <c r="C230" s="11"/>
      <c r="D230" s="11"/>
      <c r="E230" s="11"/>
      <c r="F230" s="11"/>
      <c r="G230" s="10"/>
      <c r="H230" s="10"/>
    </row>
    <row r="231" spans="1:8" x14ac:dyDescent="0.3">
      <c r="A231" s="10"/>
      <c r="B231" s="10"/>
      <c r="C231" s="11"/>
      <c r="D231" s="11"/>
      <c r="E231" s="11"/>
      <c r="F231" s="11"/>
      <c r="G231" s="10"/>
      <c r="H231" s="10"/>
    </row>
    <row r="232" spans="1:8" x14ac:dyDescent="0.3">
      <c r="A232" s="10"/>
      <c r="B232" s="10"/>
      <c r="C232" s="11"/>
      <c r="D232" s="11"/>
      <c r="E232" s="11"/>
      <c r="F232" s="11"/>
      <c r="G232" s="10"/>
      <c r="H232" s="10"/>
    </row>
    <row r="233" spans="1:8" x14ac:dyDescent="0.3">
      <c r="A233" s="10"/>
      <c r="B233" s="10"/>
      <c r="C233" s="11"/>
      <c r="D233" s="11"/>
      <c r="E233" s="11"/>
      <c r="F233" s="11"/>
      <c r="G233" s="10"/>
      <c r="H233" s="10"/>
    </row>
    <row r="234" spans="1:8" x14ac:dyDescent="0.3">
      <c r="A234" s="10"/>
      <c r="B234" s="10"/>
      <c r="C234" s="11"/>
      <c r="D234" s="11"/>
      <c r="E234" s="11"/>
      <c r="F234" s="11"/>
      <c r="G234" s="10"/>
      <c r="H234" s="10"/>
    </row>
    <row r="235" spans="1:8" x14ac:dyDescent="0.3">
      <c r="A235" s="10"/>
      <c r="B235" s="10"/>
      <c r="C235" s="11"/>
      <c r="D235" s="11"/>
      <c r="E235" s="11"/>
      <c r="F235" s="11"/>
      <c r="G235" s="10"/>
      <c r="H235" s="10"/>
    </row>
    <row r="236" spans="1:8" x14ac:dyDescent="0.3">
      <c r="A236" s="10"/>
      <c r="B236" s="10"/>
      <c r="C236" s="11"/>
      <c r="D236" s="11"/>
      <c r="E236" s="11"/>
      <c r="F236" s="11"/>
      <c r="G236" s="10"/>
      <c r="H236" s="10"/>
    </row>
    <row r="237" spans="1:8" x14ac:dyDescent="0.3">
      <c r="A237" s="10"/>
      <c r="B237" s="10"/>
      <c r="C237" s="11"/>
      <c r="D237" s="11"/>
      <c r="E237" s="11"/>
      <c r="F237" s="11"/>
      <c r="G237" s="10"/>
      <c r="H237" s="10"/>
    </row>
    <row r="238" spans="1:8" x14ac:dyDescent="0.3">
      <c r="A238" s="10"/>
      <c r="B238" s="10"/>
      <c r="C238" s="11"/>
      <c r="D238" s="11"/>
      <c r="E238" s="11"/>
      <c r="F238" s="11"/>
      <c r="G238" s="10"/>
      <c r="H238" s="10"/>
    </row>
    <row r="239" spans="1:8" x14ac:dyDescent="0.3">
      <c r="A239" s="10"/>
      <c r="B239" s="10"/>
      <c r="C239" s="11"/>
      <c r="D239" s="11"/>
      <c r="E239" s="11"/>
      <c r="F239" s="11"/>
      <c r="G239" s="10"/>
      <c r="H239" s="10"/>
    </row>
    <row r="240" spans="1:8" x14ac:dyDescent="0.3">
      <c r="A240" s="10"/>
      <c r="B240" s="10"/>
      <c r="C240" s="11"/>
      <c r="D240" s="11"/>
      <c r="E240" s="11"/>
      <c r="F240" s="11"/>
      <c r="G240" s="10"/>
      <c r="H240" s="10"/>
    </row>
    <row r="241" spans="1:8" x14ac:dyDescent="0.3">
      <c r="A241" s="10"/>
      <c r="B241" s="10"/>
      <c r="C241" s="11"/>
      <c r="D241" s="11"/>
      <c r="E241" s="11"/>
      <c r="F241" s="11"/>
      <c r="G241" s="10"/>
      <c r="H241" s="10"/>
    </row>
    <row r="242" spans="1:8" x14ac:dyDescent="0.3">
      <c r="A242" s="10"/>
      <c r="B242" s="10"/>
      <c r="C242" s="11"/>
      <c r="D242" s="11"/>
      <c r="E242" s="11"/>
      <c r="F242" s="11"/>
      <c r="G242" s="10"/>
      <c r="H242" s="10"/>
    </row>
    <row r="243" spans="1:8" x14ac:dyDescent="0.3">
      <c r="A243" s="10"/>
      <c r="B243" s="10"/>
      <c r="C243" s="11"/>
      <c r="D243" s="11"/>
      <c r="E243" s="11"/>
      <c r="F243" s="11"/>
      <c r="G243" s="10"/>
      <c r="H243" s="10"/>
    </row>
    <row r="244" spans="1:8" x14ac:dyDescent="0.3">
      <c r="A244" s="10"/>
      <c r="B244" s="10"/>
      <c r="C244" s="11"/>
      <c r="D244" s="11"/>
      <c r="E244" s="11"/>
      <c r="F244" s="11"/>
      <c r="G244" s="10"/>
      <c r="H244" s="10"/>
    </row>
    <row r="245" spans="1:8" x14ac:dyDescent="0.3">
      <c r="A245" s="10"/>
      <c r="B245" s="10"/>
      <c r="C245" s="11"/>
      <c r="D245" s="11"/>
      <c r="E245" s="11"/>
      <c r="F245" s="11"/>
      <c r="G245" s="10"/>
      <c r="H245" s="10"/>
    </row>
    <row r="246" spans="1:8" x14ac:dyDescent="0.3">
      <c r="A246" s="10"/>
      <c r="B246" s="10"/>
      <c r="C246" s="11"/>
      <c r="D246" s="11"/>
      <c r="E246" s="11"/>
      <c r="F246" s="11"/>
      <c r="G246" s="10"/>
      <c r="H246" s="10"/>
    </row>
    <row r="247" spans="1:8" x14ac:dyDescent="0.3">
      <c r="A247" s="10"/>
      <c r="B247" s="10"/>
      <c r="C247" s="11"/>
      <c r="D247" s="11"/>
      <c r="E247" s="11"/>
      <c r="F247" s="11"/>
      <c r="G247" s="10"/>
      <c r="H247" s="10"/>
    </row>
    <row r="248" spans="1:8" x14ac:dyDescent="0.3">
      <c r="A248" s="10"/>
      <c r="B248" s="10"/>
      <c r="C248" s="11"/>
      <c r="D248" s="11"/>
      <c r="E248" s="11"/>
      <c r="F248" s="11"/>
      <c r="G248" s="10"/>
      <c r="H248" s="10"/>
    </row>
    <row r="249" spans="1:8" x14ac:dyDescent="0.3">
      <c r="A249" s="10"/>
      <c r="B249" s="10"/>
      <c r="C249" s="11"/>
      <c r="D249" s="11"/>
      <c r="E249" s="11"/>
      <c r="F249" s="11"/>
      <c r="G249" s="10"/>
      <c r="H249" s="10"/>
    </row>
    <row r="250" spans="1:8" x14ac:dyDescent="0.3">
      <c r="A250" s="10"/>
      <c r="B250" s="10"/>
      <c r="C250" s="11"/>
      <c r="D250" s="11"/>
      <c r="E250" s="11"/>
      <c r="F250" s="11"/>
      <c r="G250" s="10"/>
      <c r="H250" s="10"/>
    </row>
    <row r="251" spans="1:8" x14ac:dyDescent="0.3">
      <c r="A251" s="10"/>
      <c r="B251" s="10"/>
      <c r="C251" s="11"/>
      <c r="D251" s="11"/>
      <c r="E251" s="11"/>
      <c r="F251" s="11"/>
      <c r="G251" s="10"/>
      <c r="H251" s="10"/>
    </row>
    <row r="252" spans="1:8" x14ac:dyDescent="0.3">
      <c r="A252" s="10"/>
      <c r="B252" s="10"/>
      <c r="C252" s="11"/>
      <c r="D252" s="11"/>
      <c r="E252" s="11"/>
      <c r="F252" s="11"/>
      <c r="G252" s="10"/>
      <c r="H252" s="10"/>
    </row>
    <row r="253" spans="1:8" x14ac:dyDescent="0.3">
      <c r="A253" s="10"/>
      <c r="B253" s="10"/>
      <c r="C253" s="11"/>
      <c r="D253" s="11"/>
      <c r="E253" s="11"/>
      <c r="F253" s="11"/>
      <c r="G253" s="10"/>
      <c r="H253" s="10"/>
    </row>
    <row r="254" spans="1:8" x14ac:dyDescent="0.3">
      <c r="A254" s="10"/>
      <c r="B254" s="10"/>
      <c r="C254" s="11"/>
      <c r="D254" s="11"/>
      <c r="E254" s="11"/>
      <c r="F254" s="11"/>
      <c r="G254" s="10"/>
      <c r="H254" s="10"/>
    </row>
    <row r="255" spans="1:8" x14ac:dyDescent="0.3">
      <c r="A255" s="10"/>
      <c r="B255" s="10"/>
      <c r="C255" s="11"/>
      <c r="D255" s="11"/>
      <c r="E255" s="11"/>
      <c r="F255" s="11"/>
      <c r="G255" s="10"/>
      <c r="H255" s="10"/>
    </row>
    <row r="256" spans="1:8" x14ac:dyDescent="0.3">
      <c r="A256" s="10"/>
      <c r="B256" s="10"/>
      <c r="C256" s="11"/>
      <c r="D256" s="11"/>
      <c r="E256" s="11"/>
      <c r="F256" s="11"/>
      <c r="G256" s="10"/>
      <c r="H256" s="10"/>
    </row>
    <row r="257" spans="1:8" x14ac:dyDescent="0.3">
      <c r="A257" s="10"/>
      <c r="B257" s="10"/>
      <c r="C257" s="11"/>
      <c r="D257" s="11"/>
      <c r="E257" s="11"/>
      <c r="F257" s="11"/>
      <c r="G257" s="10"/>
      <c r="H257" s="10"/>
    </row>
    <row r="258" spans="1:8" x14ac:dyDescent="0.3">
      <c r="A258" s="10"/>
      <c r="B258" s="10"/>
      <c r="C258" s="11"/>
      <c r="D258" s="11"/>
      <c r="E258" s="11"/>
      <c r="F258" s="11"/>
      <c r="G258" s="10"/>
      <c r="H258" s="10"/>
    </row>
    <row r="259" spans="1:8" x14ac:dyDescent="0.3">
      <c r="A259" s="10"/>
      <c r="B259" s="10"/>
      <c r="C259" s="11"/>
      <c r="D259" s="11"/>
      <c r="E259" s="11"/>
      <c r="F259" s="11"/>
      <c r="G259" s="10"/>
      <c r="H259" s="10"/>
    </row>
    <row r="260" spans="1:8" x14ac:dyDescent="0.3">
      <c r="A260" s="10"/>
      <c r="B260" s="10"/>
      <c r="C260" s="11"/>
      <c r="D260" s="11"/>
      <c r="E260" s="11"/>
      <c r="F260" s="11"/>
      <c r="G260" s="10"/>
      <c r="H260" s="10"/>
    </row>
    <row r="261" spans="1:8" x14ac:dyDescent="0.3">
      <c r="A261" s="10"/>
      <c r="B261" s="10"/>
      <c r="C261" s="11"/>
      <c r="D261" s="11"/>
      <c r="E261" s="11"/>
      <c r="F261" s="11"/>
      <c r="G261" s="10"/>
      <c r="H261" s="10"/>
    </row>
    <row r="262" spans="1:8" x14ac:dyDescent="0.3">
      <c r="A262" s="10"/>
      <c r="B262" s="10"/>
      <c r="C262" s="11"/>
      <c r="D262" s="11"/>
      <c r="E262" s="11"/>
      <c r="F262" s="11"/>
      <c r="G262" s="10"/>
      <c r="H262" s="10"/>
    </row>
    <row r="263" spans="1:8" x14ac:dyDescent="0.3">
      <c r="A263" s="10"/>
      <c r="B263" s="10"/>
      <c r="C263" s="11"/>
      <c r="D263" s="11"/>
      <c r="E263" s="11"/>
      <c r="F263" s="11"/>
      <c r="G263" s="10"/>
      <c r="H263" s="10"/>
    </row>
    <row r="264" spans="1:8" x14ac:dyDescent="0.3">
      <c r="A264" s="10"/>
      <c r="B264" s="10"/>
      <c r="C264" s="11"/>
      <c r="D264" s="11"/>
      <c r="E264" s="11"/>
      <c r="F264" s="11"/>
      <c r="G264" s="10"/>
      <c r="H264" s="10"/>
    </row>
    <row r="265" spans="1:8" x14ac:dyDescent="0.3">
      <c r="A265" s="10"/>
      <c r="B265" s="10"/>
      <c r="C265" s="11"/>
      <c r="D265" s="11"/>
      <c r="E265" s="11"/>
      <c r="F265" s="11"/>
      <c r="G265" s="10"/>
      <c r="H265" s="10"/>
    </row>
    <row r="266" spans="1:8" x14ac:dyDescent="0.3">
      <c r="A266" s="10"/>
      <c r="B266" s="10"/>
      <c r="C266" s="11"/>
      <c r="D266" s="11"/>
      <c r="E266" s="11"/>
      <c r="F266" s="11"/>
      <c r="G266" s="10"/>
      <c r="H266" s="10"/>
    </row>
    <row r="267" spans="1:8" x14ac:dyDescent="0.3">
      <c r="A267" s="10"/>
      <c r="B267" s="10"/>
      <c r="C267" s="11"/>
      <c r="D267" s="11"/>
      <c r="E267" s="11"/>
      <c r="F267" s="11"/>
      <c r="G267" s="10"/>
      <c r="H267" s="10"/>
    </row>
    <row r="268" spans="1:8" x14ac:dyDescent="0.3">
      <c r="A268" s="10"/>
      <c r="B268" s="10"/>
      <c r="C268" s="11"/>
      <c r="D268" s="11"/>
      <c r="E268" s="11"/>
      <c r="F268" s="11"/>
      <c r="G268" s="10"/>
      <c r="H268" s="10"/>
    </row>
    <row r="269" spans="1:8" x14ac:dyDescent="0.3">
      <c r="A269" s="10"/>
      <c r="B269" s="10"/>
      <c r="C269" s="11"/>
      <c r="D269" s="11"/>
      <c r="E269" s="11"/>
      <c r="F269" s="11"/>
      <c r="G269" s="10"/>
      <c r="H269" s="10"/>
    </row>
    <row r="270" spans="1:8" x14ac:dyDescent="0.3">
      <c r="A270" s="10"/>
      <c r="B270" s="10"/>
      <c r="C270" s="11"/>
      <c r="D270" s="11"/>
      <c r="E270" s="11"/>
      <c r="F270" s="11"/>
      <c r="G270" s="10"/>
      <c r="H270" s="10"/>
    </row>
    <row r="271" spans="1:8" x14ac:dyDescent="0.3">
      <c r="A271" s="10"/>
      <c r="B271" s="10"/>
      <c r="C271" s="11"/>
      <c r="D271" s="11"/>
      <c r="E271" s="11"/>
      <c r="F271" s="11"/>
      <c r="G271" s="10"/>
      <c r="H271" s="10"/>
    </row>
    <row r="272" spans="1:8" x14ac:dyDescent="0.3">
      <c r="A272" s="10"/>
      <c r="B272" s="10"/>
      <c r="C272" s="11"/>
      <c r="D272" s="11"/>
      <c r="E272" s="11"/>
      <c r="F272" s="11"/>
      <c r="G272" s="10"/>
      <c r="H272" s="10"/>
    </row>
    <row r="273" spans="1:8" x14ac:dyDescent="0.3">
      <c r="A273" s="10"/>
      <c r="B273" s="10"/>
      <c r="C273" s="11"/>
      <c r="D273" s="11"/>
      <c r="E273" s="11"/>
      <c r="F273" s="11"/>
      <c r="G273" s="10"/>
      <c r="H273" s="10"/>
    </row>
    <row r="274" spans="1:8" x14ac:dyDescent="0.3">
      <c r="A274" s="10"/>
      <c r="B274" s="10"/>
      <c r="C274" s="11"/>
      <c r="D274" s="11"/>
      <c r="E274" s="11"/>
      <c r="F274" s="11"/>
      <c r="G274" s="10"/>
      <c r="H274" s="10"/>
    </row>
    <row r="275" spans="1:8" x14ac:dyDescent="0.3">
      <c r="A275" s="10"/>
      <c r="B275" s="10"/>
      <c r="C275" s="11"/>
      <c r="D275" s="11"/>
      <c r="E275" s="11"/>
      <c r="F275" s="11"/>
      <c r="G275" s="10"/>
      <c r="H275" s="10"/>
    </row>
    <row r="276" spans="1:8" x14ac:dyDescent="0.3">
      <c r="A276" s="10"/>
      <c r="B276" s="10"/>
      <c r="C276" s="11"/>
      <c r="D276" s="11"/>
      <c r="E276" s="11"/>
      <c r="F276" s="11"/>
      <c r="G276" s="10"/>
      <c r="H276" s="10"/>
    </row>
    <row r="277" spans="1:8" x14ac:dyDescent="0.3">
      <c r="A277" s="10"/>
      <c r="B277" s="10"/>
      <c r="C277" s="11"/>
      <c r="D277" s="11"/>
      <c r="E277" s="11"/>
      <c r="F277" s="11"/>
      <c r="G277" s="10"/>
      <c r="H277" s="10"/>
    </row>
    <row r="278" spans="1:8" x14ac:dyDescent="0.3">
      <c r="A278" s="10"/>
      <c r="B278" s="10"/>
      <c r="C278" s="11"/>
      <c r="D278" s="11"/>
      <c r="E278" s="11"/>
      <c r="F278" s="11"/>
      <c r="G278" s="10"/>
      <c r="H278" s="10"/>
    </row>
    <row r="279" spans="1:8" x14ac:dyDescent="0.3">
      <c r="A279" s="10"/>
      <c r="B279" s="10"/>
      <c r="C279" s="11"/>
      <c r="D279" s="11"/>
      <c r="E279" s="11"/>
      <c r="F279" s="11"/>
      <c r="G279" s="10"/>
      <c r="H279" s="10"/>
    </row>
    <row r="280" spans="1:8" x14ac:dyDescent="0.3">
      <c r="A280" s="10"/>
      <c r="B280" s="10"/>
      <c r="C280" s="11"/>
      <c r="D280" s="11"/>
      <c r="E280" s="11"/>
      <c r="F280" s="11"/>
      <c r="G280" s="10"/>
      <c r="H280" s="10"/>
    </row>
    <row r="281" spans="1:8" x14ac:dyDescent="0.3">
      <c r="A281" s="10"/>
      <c r="B281" s="10"/>
      <c r="C281" s="11"/>
      <c r="D281" s="11"/>
      <c r="E281" s="11"/>
      <c r="F281" s="11"/>
      <c r="G281" s="10"/>
      <c r="H281" s="10"/>
    </row>
    <row r="282" spans="1:8" x14ac:dyDescent="0.3">
      <c r="A282" s="10"/>
      <c r="B282" s="10"/>
      <c r="C282" s="11"/>
      <c r="D282" s="11"/>
      <c r="E282" s="11"/>
      <c r="F282" s="11"/>
      <c r="G282" s="10"/>
      <c r="H282" s="10"/>
    </row>
    <row r="283" spans="1:8" x14ac:dyDescent="0.3">
      <c r="A283" s="10"/>
      <c r="B283" s="10"/>
      <c r="C283" s="11"/>
      <c r="D283" s="11"/>
      <c r="E283" s="11"/>
      <c r="F283" s="11"/>
      <c r="G283" s="10"/>
      <c r="H283" s="10"/>
    </row>
    <row r="284" spans="1:8" x14ac:dyDescent="0.3">
      <c r="A284" s="10"/>
      <c r="B284" s="10"/>
      <c r="C284" s="11"/>
      <c r="D284" s="11"/>
      <c r="E284" s="11"/>
      <c r="F284" s="11"/>
      <c r="G284" s="10"/>
      <c r="H284" s="10"/>
    </row>
    <row r="285" spans="1:8" x14ac:dyDescent="0.3">
      <c r="A285" s="10"/>
      <c r="B285" s="10"/>
      <c r="C285" s="11"/>
      <c r="D285" s="11"/>
      <c r="E285" s="11"/>
      <c r="F285" s="11"/>
      <c r="G285" s="10"/>
      <c r="H285" s="10"/>
    </row>
    <row r="286" spans="1:8" x14ac:dyDescent="0.3">
      <c r="A286" s="10"/>
      <c r="B286" s="10"/>
      <c r="C286" s="11"/>
      <c r="D286" s="11"/>
      <c r="E286" s="11"/>
      <c r="F286" s="11"/>
      <c r="G286" s="10"/>
      <c r="H286" s="10"/>
    </row>
    <row r="287" spans="1:8" x14ac:dyDescent="0.3">
      <c r="A287" s="10"/>
      <c r="B287" s="10"/>
      <c r="C287" s="11"/>
      <c r="D287" s="11"/>
      <c r="E287" s="11"/>
      <c r="F287" s="11"/>
      <c r="G287" s="10"/>
      <c r="H287" s="10"/>
    </row>
    <row r="288" spans="1:8" x14ac:dyDescent="0.3">
      <c r="A288" s="10"/>
      <c r="B288" s="10"/>
      <c r="C288" s="11"/>
      <c r="D288" s="11"/>
      <c r="E288" s="11"/>
      <c r="F288" s="11"/>
      <c r="G288" s="10"/>
      <c r="H288" s="10"/>
    </row>
    <row r="289" spans="1:8" x14ac:dyDescent="0.3">
      <c r="A289" s="10"/>
      <c r="B289" s="10"/>
      <c r="C289" s="11"/>
      <c r="D289" s="11"/>
      <c r="E289" s="11"/>
      <c r="F289" s="11"/>
      <c r="G289" s="10"/>
      <c r="H289" s="10"/>
    </row>
    <row r="290" spans="1:8" x14ac:dyDescent="0.3">
      <c r="A290" s="10"/>
      <c r="B290" s="10"/>
      <c r="C290" s="11"/>
      <c r="D290" s="11"/>
      <c r="E290" s="11"/>
      <c r="F290" s="11"/>
      <c r="G290" s="10"/>
      <c r="H290" s="10"/>
    </row>
    <row r="291" spans="1:8" x14ac:dyDescent="0.3">
      <c r="A291" s="10"/>
      <c r="B291" s="10"/>
      <c r="C291" s="11"/>
      <c r="D291" s="11"/>
      <c r="E291" s="11"/>
      <c r="F291" s="11"/>
      <c r="G291" s="10"/>
      <c r="H291" s="10"/>
    </row>
    <row r="292" spans="1:8" x14ac:dyDescent="0.3">
      <c r="A292" s="10"/>
      <c r="B292" s="10"/>
      <c r="C292" s="11"/>
      <c r="D292" s="11"/>
      <c r="E292" s="11"/>
      <c r="F292" s="11"/>
      <c r="G292" s="10"/>
      <c r="H292" s="10"/>
    </row>
    <row r="293" spans="1:8" x14ac:dyDescent="0.3">
      <c r="A293" s="10"/>
      <c r="B293" s="10"/>
      <c r="C293" s="11"/>
      <c r="D293" s="11"/>
      <c r="E293" s="11"/>
      <c r="F293" s="11"/>
      <c r="G293" s="10"/>
      <c r="H293" s="10"/>
    </row>
    <row r="294" spans="1:8" x14ac:dyDescent="0.3">
      <c r="A294" s="10"/>
      <c r="B294" s="10"/>
      <c r="C294" s="11"/>
      <c r="D294" s="11"/>
      <c r="E294" s="11"/>
      <c r="F294" s="11"/>
      <c r="G294" s="10"/>
      <c r="H294" s="10"/>
    </row>
    <row r="295" spans="1:8" x14ac:dyDescent="0.3">
      <c r="A295" s="10"/>
      <c r="B295" s="10"/>
      <c r="C295" s="11"/>
      <c r="D295" s="11"/>
      <c r="E295" s="11"/>
      <c r="F295" s="11"/>
      <c r="G295" s="10"/>
      <c r="H295" s="10"/>
    </row>
    <row r="296" spans="1:8" x14ac:dyDescent="0.3">
      <c r="A296" s="10"/>
      <c r="B296" s="10"/>
      <c r="C296" s="11"/>
      <c r="D296" s="11"/>
      <c r="E296" s="11"/>
      <c r="F296" s="11"/>
      <c r="G296" s="10"/>
      <c r="H296" s="10"/>
    </row>
    <row r="297" spans="1:8" x14ac:dyDescent="0.3">
      <c r="A297" s="10"/>
      <c r="B297" s="10"/>
      <c r="C297" s="11"/>
      <c r="D297" s="11"/>
      <c r="E297" s="11"/>
      <c r="F297" s="11"/>
      <c r="G297" s="10"/>
      <c r="H297" s="10"/>
    </row>
    <row r="298" spans="1:8" x14ac:dyDescent="0.3">
      <c r="A298" s="10"/>
      <c r="B298" s="10"/>
      <c r="C298" s="11"/>
      <c r="D298" s="11"/>
      <c r="E298" s="11"/>
      <c r="F298" s="11"/>
      <c r="G298" s="10"/>
      <c r="H298" s="10"/>
    </row>
    <row r="299" spans="1:8" x14ac:dyDescent="0.3">
      <c r="A299" s="10"/>
      <c r="B299" s="10"/>
      <c r="C299" s="11"/>
      <c r="D299" s="11"/>
      <c r="E299" s="11"/>
      <c r="F299" s="11"/>
      <c r="G299" s="10"/>
      <c r="H299" s="10"/>
    </row>
    <row r="300" spans="1:8" x14ac:dyDescent="0.3">
      <c r="A300" s="10"/>
      <c r="B300" s="10"/>
      <c r="C300" s="11"/>
      <c r="D300" s="11"/>
      <c r="E300" s="11"/>
      <c r="F300" s="11"/>
      <c r="G300" s="10"/>
      <c r="H300" s="10"/>
    </row>
    <row r="301" spans="1:8" x14ac:dyDescent="0.3">
      <c r="A301" s="10"/>
      <c r="B301" s="10"/>
      <c r="C301" s="11"/>
      <c r="D301" s="11"/>
      <c r="E301" s="11"/>
      <c r="F301" s="11"/>
      <c r="G301" s="10"/>
      <c r="H301" s="10"/>
    </row>
    <row r="302" spans="1:8" x14ac:dyDescent="0.3">
      <c r="A302" s="10"/>
      <c r="B302" s="10"/>
      <c r="C302" s="11"/>
      <c r="D302" s="11"/>
      <c r="E302" s="11"/>
      <c r="F302" s="11"/>
      <c r="G302" s="10"/>
      <c r="H302" s="10"/>
    </row>
    <row r="303" spans="1:8" x14ac:dyDescent="0.3">
      <c r="A303" s="10"/>
      <c r="B303" s="10"/>
      <c r="C303" s="11"/>
      <c r="D303" s="11"/>
      <c r="E303" s="11"/>
      <c r="F303" s="11"/>
      <c r="G303" s="10"/>
      <c r="H303" s="10"/>
    </row>
    <row r="304" spans="1:8" x14ac:dyDescent="0.3">
      <c r="A304" s="10"/>
      <c r="B304" s="10"/>
      <c r="C304" s="11"/>
      <c r="D304" s="11"/>
      <c r="E304" s="11"/>
      <c r="F304" s="11"/>
      <c r="G304" s="10"/>
      <c r="H304" s="10"/>
    </row>
    <row r="305" spans="1:8" x14ac:dyDescent="0.3">
      <c r="A305" s="10"/>
      <c r="B305" s="10"/>
      <c r="C305" s="11"/>
      <c r="D305" s="11"/>
      <c r="E305" s="11"/>
      <c r="F305" s="11"/>
      <c r="G305" s="10"/>
      <c r="H305" s="10"/>
    </row>
    <row r="306" spans="1:8" x14ac:dyDescent="0.3">
      <c r="A306" s="10"/>
      <c r="B306" s="10"/>
      <c r="C306" s="11"/>
      <c r="D306" s="11"/>
      <c r="E306" s="11"/>
      <c r="F306" s="11"/>
      <c r="G306" s="10"/>
      <c r="H306" s="10"/>
    </row>
    <row r="307" spans="1:8" x14ac:dyDescent="0.3">
      <c r="A307" s="10"/>
      <c r="B307" s="10"/>
      <c r="C307" s="11"/>
      <c r="D307" s="11"/>
      <c r="E307" s="11"/>
      <c r="F307" s="11"/>
      <c r="G307" s="10"/>
      <c r="H307" s="10"/>
    </row>
    <row r="308" spans="1:8" x14ac:dyDescent="0.3">
      <c r="A308" s="10"/>
      <c r="B308" s="10"/>
      <c r="C308" s="11"/>
      <c r="D308" s="11"/>
      <c r="E308" s="11"/>
      <c r="F308" s="11"/>
      <c r="G308" s="10"/>
      <c r="H308" s="10"/>
    </row>
    <row r="309" spans="1:8" x14ac:dyDescent="0.3">
      <c r="A309" s="10"/>
      <c r="B309" s="10"/>
      <c r="C309" s="11"/>
      <c r="D309" s="11"/>
      <c r="E309" s="11"/>
      <c r="F309" s="11"/>
      <c r="G309" s="10"/>
      <c r="H309" s="10"/>
    </row>
    <row r="310" spans="1:8" x14ac:dyDescent="0.3">
      <c r="A310" s="10"/>
      <c r="B310" s="10"/>
      <c r="C310" s="11"/>
      <c r="D310" s="11"/>
      <c r="E310" s="11"/>
      <c r="F310" s="11"/>
      <c r="G310" s="10"/>
      <c r="H310" s="10"/>
    </row>
    <row r="311" spans="1:8" x14ac:dyDescent="0.3">
      <c r="A311" s="10"/>
      <c r="B311" s="10"/>
      <c r="C311" s="11"/>
      <c r="D311" s="11"/>
      <c r="E311" s="11"/>
      <c r="F311" s="11"/>
      <c r="G311" s="10"/>
      <c r="H311" s="10"/>
    </row>
    <row r="312" spans="1:8" x14ac:dyDescent="0.3">
      <c r="A312" s="10"/>
      <c r="B312" s="10"/>
      <c r="C312" s="11"/>
      <c r="D312" s="11"/>
      <c r="E312" s="11"/>
      <c r="F312" s="11"/>
      <c r="G312" s="10"/>
      <c r="H312" s="10"/>
    </row>
    <row r="313" spans="1:8" x14ac:dyDescent="0.3">
      <c r="A313" s="10"/>
      <c r="B313" s="10"/>
      <c r="C313" s="11"/>
      <c r="D313" s="11"/>
      <c r="E313" s="11"/>
      <c r="F313" s="11"/>
      <c r="G313" s="10"/>
      <c r="H313" s="10"/>
    </row>
    <row r="314" spans="1:8" x14ac:dyDescent="0.3">
      <c r="A314" s="10"/>
      <c r="B314" s="10"/>
      <c r="C314" s="11"/>
      <c r="D314" s="11"/>
      <c r="E314" s="11"/>
      <c r="F314" s="11"/>
      <c r="G314" s="10"/>
      <c r="H314" s="10"/>
    </row>
    <row r="315" spans="1:8" x14ac:dyDescent="0.3">
      <c r="A315" s="10"/>
      <c r="B315" s="10"/>
      <c r="C315" s="11"/>
      <c r="D315" s="11"/>
      <c r="E315" s="11"/>
      <c r="F315" s="11"/>
      <c r="G315" s="10"/>
      <c r="H315" s="10"/>
    </row>
    <row r="316" spans="1:8" x14ac:dyDescent="0.3">
      <c r="A316" s="10"/>
      <c r="B316" s="10"/>
      <c r="C316" s="11"/>
      <c r="D316" s="11"/>
      <c r="E316" s="11"/>
      <c r="F316" s="11"/>
      <c r="G316" s="10"/>
      <c r="H316" s="10"/>
    </row>
    <row r="317" spans="1:8" x14ac:dyDescent="0.3">
      <c r="A317" s="10"/>
      <c r="B317" s="10"/>
      <c r="C317" s="11"/>
      <c r="D317" s="11"/>
      <c r="E317" s="11"/>
      <c r="F317" s="11"/>
      <c r="G317" s="10"/>
      <c r="H317" s="10"/>
    </row>
    <row r="318" spans="1:8" x14ac:dyDescent="0.3">
      <c r="A318" s="10"/>
      <c r="B318" s="10"/>
      <c r="C318" s="11"/>
      <c r="D318" s="11"/>
      <c r="E318" s="11"/>
      <c r="F318" s="11"/>
      <c r="G318" s="10"/>
      <c r="H318" s="10"/>
    </row>
    <row r="319" spans="1:8" x14ac:dyDescent="0.3">
      <c r="A319" s="10"/>
      <c r="B319" s="10"/>
      <c r="C319" s="11"/>
      <c r="D319" s="11"/>
      <c r="E319" s="11"/>
      <c r="F319" s="11"/>
      <c r="G319" s="10"/>
      <c r="H319" s="10"/>
    </row>
    <row r="320" spans="1:8" x14ac:dyDescent="0.3">
      <c r="A320" s="10"/>
      <c r="B320" s="10"/>
      <c r="C320" s="11"/>
      <c r="D320" s="11"/>
      <c r="E320" s="11"/>
      <c r="F320" s="11"/>
      <c r="G320" s="10"/>
      <c r="H320" s="10"/>
    </row>
    <row r="321" spans="1:8" x14ac:dyDescent="0.3">
      <c r="A321" s="10"/>
      <c r="B321" s="10"/>
      <c r="C321" s="11"/>
      <c r="D321" s="11"/>
      <c r="E321" s="11"/>
      <c r="F321" s="11"/>
      <c r="G321" s="10"/>
      <c r="H321" s="10"/>
    </row>
    <row r="322" spans="1:8" x14ac:dyDescent="0.3">
      <c r="A322" s="10"/>
      <c r="B322" s="10"/>
      <c r="C322" s="11"/>
      <c r="D322" s="11"/>
      <c r="E322" s="11"/>
      <c r="F322" s="11"/>
      <c r="G322" s="10"/>
      <c r="H322" s="10"/>
    </row>
    <row r="323" spans="1:8" x14ac:dyDescent="0.3">
      <c r="A323" s="10"/>
      <c r="B323" s="10"/>
      <c r="C323" s="11"/>
      <c r="D323" s="11"/>
      <c r="E323" s="11"/>
      <c r="F323" s="11"/>
      <c r="G323" s="10"/>
      <c r="H323" s="10"/>
    </row>
    <row r="334" spans="1:8" x14ac:dyDescent="0.3">
      <c r="C334"/>
      <c r="D334"/>
      <c r="E334"/>
      <c r="F334"/>
    </row>
    <row r="335" spans="1:8" x14ac:dyDescent="0.3">
      <c r="C335"/>
      <c r="D335"/>
      <c r="E335"/>
      <c r="F335"/>
    </row>
    <row r="336" spans="1:8" x14ac:dyDescent="0.3">
      <c r="C336"/>
      <c r="D336"/>
      <c r="E336"/>
      <c r="F336"/>
    </row>
    <row r="337" spans="3:6" x14ac:dyDescent="0.3">
      <c r="C337"/>
      <c r="D337"/>
      <c r="E337"/>
      <c r="F337"/>
    </row>
    <row r="338" spans="3:6" x14ac:dyDescent="0.3">
      <c r="C338"/>
      <c r="D338"/>
      <c r="E338"/>
      <c r="F338"/>
    </row>
    <row r="339" spans="3:6" x14ac:dyDescent="0.3">
      <c r="C339"/>
      <c r="D339"/>
      <c r="E339"/>
      <c r="F339"/>
    </row>
    <row r="340" spans="3:6" x14ac:dyDescent="0.3">
      <c r="C340"/>
      <c r="D340"/>
      <c r="E340"/>
      <c r="F340"/>
    </row>
    <row r="341" spans="3:6" x14ac:dyDescent="0.3">
      <c r="C341"/>
      <c r="D341"/>
      <c r="E341"/>
      <c r="F341"/>
    </row>
    <row r="342" spans="3:6" x14ac:dyDescent="0.3">
      <c r="C342"/>
      <c r="D342"/>
      <c r="E342"/>
      <c r="F342"/>
    </row>
    <row r="343" spans="3:6" x14ac:dyDescent="0.3">
      <c r="C343"/>
      <c r="D343"/>
      <c r="E343"/>
      <c r="F343"/>
    </row>
    <row r="344" spans="3:6" x14ac:dyDescent="0.3">
      <c r="C344"/>
      <c r="D344"/>
      <c r="E344"/>
      <c r="F344"/>
    </row>
    <row r="345" spans="3:6" x14ac:dyDescent="0.3">
      <c r="C345"/>
      <c r="D345"/>
      <c r="E345"/>
      <c r="F345"/>
    </row>
    <row r="346" spans="3:6" x14ac:dyDescent="0.3">
      <c r="C346"/>
      <c r="D346"/>
      <c r="E346"/>
      <c r="F346"/>
    </row>
    <row r="347" spans="3:6" x14ac:dyDescent="0.3">
      <c r="C347"/>
      <c r="D347"/>
      <c r="E347"/>
      <c r="F347"/>
    </row>
    <row r="348" spans="3:6" x14ac:dyDescent="0.3">
      <c r="C348"/>
      <c r="D348"/>
      <c r="E348"/>
      <c r="F348"/>
    </row>
    <row r="349" spans="3:6" x14ac:dyDescent="0.3">
      <c r="C349"/>
      <c r="D349"/>
      <c r="E349"/>
      <c r="F349"/>
    </row>
    <row r="350" spans="3:6" x14ac:dyDescent="0.3">
      <c r="C350"/>
      <c r="D350"/>
      <c r="E350"/>
      <c r="F350"/>
    </row>
    <row r="351" spans="3:6" x14ac:dyDescent="0.3">
      <c r="C351"/>
      <c r="D351"/>
      <c r="E351"/>
      <c r="F351"/>
    </row>
    <row r="352" spans="3:6" x14ac:dyDescent="0.3">
      <c r="C352"/>
      <c r="D352"/>
      <c r="E352"/>
      <c r="F352"/>
    </row>
    <row r="353" spans="3:6" x14ac:dyDescent="0.3">
      <c r="C353"/>
      <c r="D353"/>
      <c r="E353"/>
      <c r="F353"/>
    </row>
    <row r="354" spans="3:6" x14ac:dyDescent="0.3">
      <c r="C354"/>
      <c r="D354"/>
      <c r="E354"/>
      <c r="F354"/>
    </row>
    <row r="355" spans="3:6" x14ac:dyDescent="0.3">
      <c r="C355"/>
      <c r="D355"/>
      <c r="E355"/>
      <c r="F355"/>
    </row>
    <row r="356" spans="3:6" x14ac:dyDescent="0.3">
      <c r="C356"/>
      <c r="D356"/>
      <c r="E356"/>
      <c r="F356"/>
    </row>
    <row r="357" spans="3:6" x14ac:dyDescent="0.3">
      <c r="C357"/>
      <c r="D357"/>
      <c r="E357"/>
      <c r="F357"/>
    </row>
    <row r="358" spans="3:6" x14ac:dyDescent="0.3">
      <c r="C358"/>
      <c r="D358"/>
      <c r="E358"/>
      <c r="F358"/>
    </row>
    <row r="359" spans="3:6" x14ac:dyDescent="0.3">
      <c r="C359"/>
      <c r="D359"/>
      <c r="E359"/>
      <c r="F359"/>
    </row>
    <row r="360" spans="3:6" x14ac:dyDescent="0.3">
      <c r="C360"/>
      <c r="D360"/>
      <c r="E360"/>
      <c r="F360"/>
    </row>
    <row r="361" spans="3:6" x14ac:dyDescent="0.3">
      <c r="C361"/>
      <c r="D361"/>
      <c r="E361"/>
      <c r="F361"/>
    </row>
    <row r="362" spans="3:6" x14ac:dyDescent="0.3">
      <c r="C362"/>
      <c r="D362"/>
      <c r="E362"/>
      <c r="F362"/>
    </row>
    <row r="363" spans="3:6" x14ac:dyDescent="0.3">
      <c r="C363"/>
      <c r="D363"/>
      <c r="E363"/>
      <c r="F363"/>
    </row>
    <row r="364" spans="3:6" x14ac:dyDescent="0.3">
      <c r="C364"/>
      <c r="D364"/>
      <c r="E364"/>
      <c r="F364"/>
    </row>
    <row r="365" spans="3:6" x14ac:dyDescent="0.3">
      <c r="C365"/>
      <c r="D365"/>
      <c r="E365"/>
      <c r="F365"/>
    </row>
    <row r="366" spans="3:6" x14ac:dyDescent="0.3">
      <c r="C366"/>
      <c r="D366"/>
      <c r="E366"/>
      <c r="F366"/>
    </row>
    <row r="367" spans="3:6" x14ac:dyDescent="0.3">
      <c r="C367"/>
      <c r="D367"/>
      <c r="E367"/>
      <c r="F367"/>
    </row>
    <row r="368" spans="3:6" x14ac:dyDescent="0.3">
      <c r="C368"/>
      <c r="D368"/>
      <c r="E368"/>
      <c r="F368"/>
    </row>
    <row r="369" spans="3:6" x14ac:dyDescent="0.3">
      <c r="C369"/>
      <c r="D369"/>
      <c r="E369"/>
      <c r="F369"/>
    </row>
    <row r="370" spans="3:6" x14ac:dyDescent="0.3">
      <c r="C370"/>
      <c r="D370"/>
      <c r="E370"/>
      <c r="F370"/>
    </row>
    <row r="371" spans="3:6" x14ac:dyDescent="0.3">
      <c r="C371"/>
      <c r="D371"/>
      <c r="E371"/>
      <c r="F371"/>
    </row>
    <row r="372" spans="3:6" x14ac:dyDescent="0.3">
      <c r="C372"/>
      <c r="D372"/>
      <c r="E372"/>
      <c r="F372"/>
    </row>
    <row r="373" spans="3:6" x14ac:dyDescent="0.3">
      <c r="C373"/>
      <c r="D373"/>
      <c r="E373"/>
      <c r="F373"/>
    </row>
    <row r="374" spans="3:6" x14ac:dyDescent="0.3">
      <c r="C374"/>
      <c r="D374"/>
      <c r="E374"/>
      <c r="F374"/>
    </row>
    <row r="375" spans="3:6" x14ac:dyDescent="0.3">
      <c r="C375"/>
      <c r="D375"/>
      <c r="E375"/>
      <c r="F375"/>
    </row>
    <row r="376" spans="3:6" x14ac:dyDescent="0.3">
      <c r="C376"/>
      <c r="D376"/>
      <c r="E376"/>
      <c r="F376"/>
    </row>
    <row r="377" spans="3:6" x14ac:dyDescent="0.3">
      <c r="C377"/>
      <c r="D377"/>
      <c r="E377"/>
      <c r="F377"/>
    </row>
    <row r="378" spans="3:6" x14ac:dyDescent="0.3">
      <c r="C378"/>
      <c r="D378"/>
      <c r="E378"/>
      <c r="F378"/>
    </row>
    <row r="379" spans="3:6" x14ac:dyDescent="0.3">
      <c r="C379"/>
      <c r="D379"/>
      <c r="E379"/>
      <c r="F379"/>
    </row>
    <row r="380" spans="3:6" x14ac:dyDescent="0.3">
      <c r="C380"/>
      <c r="D380"/>
      <c r="E380"/>
      <c r="F380"/>
    </row>
    <row r="381" spans="3:6" x14ac:dyDescent="0.3">
      <c r="C381"/>
      <c r="D381"/>
      <c r="E381"/>
      <c r="F381"/>
    </row>
    <row r="382" spans="3:6" x14ac:dyDescent="0.3">
      <c r="C382"/>
      <c r="D382"/>
      <c r="E382"/>
      <c r="F382"/>
    </row>
    <row r="383" spans="3:6" x14ac:dyDescent="0.3">
      <c r="C383"/>
      <c r="D383"/>
      <c r="E383"/>
      <c r="F383"/>
    </row>
    <row r="384" spans="3:6" x14ac:dyDescent="0.3">
      <c r="C384"/>
      <c r="D384"/>
      <c r="E384"/>
      <c r="F384"/>
    </row>
    <row r="385" spans="3:6" x14ac:dyDescent="0.3">
      <c r="C385"/>
      <c r="D385"/>
      <c r="E385"/>
      <c r="F385"/>
    </row>
    <row r="386" spans="3:6" x14ac:dyDescent="0.3">
      <c r="C386"/>
      <c r="D386"/>
      <c r="E386"/>
      <c r="F386"/>
    </row>
    <row r="387" spans="3:6" x14ac:dyDescent="0.3">
      <c r="C387"/>
      <c r="D387"/>
      <c r="E387"/>
      <c r="F387"/>
    </row>
    <row r="388" spans="3:6" x14ac:dyDescent="0.3">
      <c r="C388"/>
      <c r="D388"/>
      <c r="E388"/>
      <c r="F388"/>
    </row>
    <row r="389" spans="3:6" x14ac:dyDescent="0.3">
      <c r="C389"/>
      <c r="D389"/>
      <c r="E389"/>
      <c r="F389"/>
    </row>
    <row r="390" spans="3:6" x14ac:dyDescent="0.3">
      <c r="C390"/>
      <c r="D390"/>
      <c r="E390"/>
      <c r="F390"/>
    </row>
    <row r="391" spans="3:6" x14ac:dyDescent="0.3">
      <c r="C391"/>
      <c r="D391"/>
      <c r="E391"/>
      <c r="F391"/>
    </row>
    <row r="392" spans="3:6" x14ac:dyDescent="0.3">
      <c r="C392"/>
      <c r="D392"/>
      <c r="E392"/>
      <c r="F392"/>
    </row>
    <row r="393" spans="3:6" x14ac:dyDescent="0.3">
      <c r="C393"/>
      <c r="D393"/>
      <c r="E393"/>
      <c r="F393"/>
    </row>
    <row r="404" spans="3:6" x14ac:dyDescent="0.3">
      <c r="C404"/>
      <c r="D404"/>
      <c r="E404"/>
      <c r="F404"/>
    </row>
    <row r="405" spans="3:6" x14ac:dyDescent="0.3">
      <c r="C405"/>
      <c r="D405"/>
      <c r="E405"/>
      <c r="F405"/>
    </row>
    <row r="406" spans="3:6" x14ac:dyDescent="0.3">
      <c r="C406"/>
      <c r="D406"/>
      <c r="E406"/>
      <c r="F406"/>
    </row>
    <row r="407" spans="3:6" x14ac:dyDescent="0.3">
      <c r="C407"/>
      <c r="D407"/>
      <c r="E407"/>
      <c r="F407"/>
    </row>
    <row r="408" spans="3:6" x14ac:dyDescent="0.3">
      <c r="C408"/>
      <c r="D408"/>
      <c r="E408"/>
      <c r="F408"/>
    </row>
    <row r="409" spans="3:6" x14ac:dyDescent="0.3">
      <c r="C409"/>
      <c r="D409"/>
      <c r="E409"/>
      <c r="F409"/>
    </row>
    <row r="410" spans="3:6" x14ac:dyDescent="0.3">
      <c r="C410"/>
      <c r="D410"/>
      <c r="E410"/>
      <c r="F410"/>
    </row>
    <row r="411" spans="3:6" x14ac:dyDescent="0.3">
      <c r="C411"/>
      <c r="D411"/>
      <c r="E411"/>
      <c r="F411"/>
    </row>
    <row r="412" spans="3:6" x14ac:dyDescent="0.3">
      <c r="C412"/>
      <c r="D412"/>
      <c r="E412"/>
      <c r="F412"/>
    </row>
    <row r="413" spans="3:6" x14ac:dyDescent="0.3">
      <c r="C413"/>
      <c r="D413"/>
      <c r="E413"/>
      <c r="F413"/>
    </row>
    <row r="414" spans="3:6" x14ac:dyDescent="0.3">
      <c r="C414"/>
      <c r="D414"/>
      <c r="E414"/>
      <c r="F414"/>
    </row>
    <row r="415" spans="3:6" x14ac:dyDescent="0.3">
      <c r="C415"/>
      <c r="D415"/>
      <c r="E415"/>
      <c r="F415"/>
    </row>
    <row r="416" spans="3:6" x14ac:dyDescent="0.3">
      <c r="C416"/>
      <c r="D416"/>
      <c r="E416"/>
      <c r="F416"/>
    </row>
    <row r="417" spans="3:6" x14ac:dyDescent="0.3">
      <c r="C417"/>
      <c r="D417"/>
      <c r="E417"/>
      <c r="F417"/>
    </row>
    <row r="418" spans="3:6" x14ac:dyDescent="0.3">
      <c r="C418"/>
      <c r="D418"/>
      <c r="E418"/>
      <c r="F418"/>
    </row>
    <row r="419" spans="3:6" x14ac:dyDescent="0.3">
      <c r="C419"/>
      <c r="D419"/>
      <c r="E419"/>
      <c r="F419"/>
    </row>
    <row r="420" spans="3:6" x14ac:dyDescent="0.3">
      <c r="C420"/>
      <c r="D420"/>
      <c r="E420"/>
      <c r="F420"/>
    </row>
    <row r="421" spans="3:6" x14ac:dyDescent="0.3">
      <c r="C421"/>
      <c r="D421"/>
      <c r="E421"/>
      <c r="F421"/>
    </row>
    <row r="422" spans="3:6" x14ac:dyDescent="0.3">
      <c r="C422"/>
      <c r="D422"/>
      <c r="E422"/>
      <c r="F422"/>
    </row>
    <row r="423" spans="3:6" x14ac:dyDescent="0.3">
      <c r="C423"/>
      <c r="D423"/>
      <c r="E423"/>
      <c r="F423"/>
    </row>
    <row r="424" spans="3:6" x14ac:dyDescent="0.3">
      <c r="C424"/>
      <c r="D424"/>
      <c r="E424"/>
      <c r="F424"/>
    </row>
    <row r="425" spans="3:6" x14ac:dyDescent="0.3">
      <c r="C425"/>
      <c r="D425"/>
      <c r="E425"/>
      <c r="F425"/>
    </row>
    <row r="426" spans="3:6" x14ac:dyDescent="0.3">
      <c r="C426"/>
      <c r="D426"/>
      <c r="E426"/>
      <c r="F426"/>
    </row>
    <row r="427" spans="3:6" x14ac:dyDescent="0.3">
      <c r="C427"/>
      <c r="D427"/>
      <c r="E427"/>
      <c r="F427"/>
    </row>
    <row r="428" spans="3:6" x14ac:dyDescent="0.3">
      <c r="C428"/>
      <c r="D428"/>
      <c r="E428"/>
      <c r="F428"/>
    </row>
    <row r="429" spans="3:6" x14ac:dyDescent="0.3">
      <c r="C429"/>
      <c r="D429"/>
      <c r="E429"/>
      <c r="F429"/>
    </row>
    <row r="430" spans="3:6" x14ac:dyDescent="0.3">
      <c r="C430"/>
      <c r="D430"/>
      <c r="E430"/>
      <c r="F430"/>
    </row>
    <row r="431" spans="3:6" x14ac:dyDescent="0.3">
      <c r="C431"/>
      <c r="D431"/>
      <c r="E431"/>
      <c r="F431"/>
    </row>
  </sheetData>
  <mergeCells count="24">
    <mergeCell ref="H9:H10"/>
    <mergeCell ref="B8:H8"/>
    <mergeCell ref="A2:H3"/>
    <mergeCell ref="A4:A5"/>
    <mergeCell ref="B4:B5"/>
    <mergeCell ref="C4:D4"/>
    <mergeCell ref="E4:F4"/>
    <mergeCell ref="G4:G5"/>
    <mergeCell ref="H4:H5"/>
    <mergeCell ref="B7:H7"/>
    <mergeCell ref="B13:H13"/>
    <mergeCell ref="B14:H14"/>
    <mergeCell ref="H15:H37"/>
    <mergeCell ref="A41:H41"/>
    <mergeCell ref="A42:H42"/>
    <mergeCell ref="B80:H80"/>
    <mergeCell ref="B81:H81"/>
    <mergeCell ref="B159:H159"/>
    <mergeCell ref="B167:H167"/>
    <mergeCell ref="G43:G73"/>
    <mergeCell ref="H43:H73"/>
    <mergeCell ref="A75:H75"/>
    <mergeCell ref="G76:G78"/>
    <mergeCell ref="H76:H7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2"/>
  <sheetViews>
    <sheetView topLeftCell="A16" workbookViewId="0">
      <selection activeCell="J49" sqref="J49"/>
    </sheetView>
  </sheetViews>
  <sheetFormatPr defaultRowHeight="13.8" x14ac:dyDescent="0.25"/>
  <cols>
    <col min="1" max="1" width="5.109375" style="10" customWidth="1"/>
    <col min="2" max="2" width="41.44140625" style="10" customWidth="1"/>
    <col min="3" max="3" width="9" style="10" bestFit="1" customWidth="1"/>
    <col min="4" max="4" width="9.21875" style="115" bestFit="1" customWidth="1"/>
    <col min="5" max="5" width="9" style="64" bestFit="1" customWidth="1"/>
    <col min="6" max="6" width="14.44140625" style="116" customWidth="1"/>
    <col min="7" max="7" width="17.44140625" style="10" customWidth="1"/>
    <col min="8" max="8" width="16.33203125" style="124" customWidth="1"/>
    <col min="9" max="16384" width="8.88671875" style="10"/>
  </cols>
  <sheetData>
    <row r="1" spans="1:22" s="11" customFormat="1" x14ac:dyDescent="0.25">
      <c r="A1" s="69"/>
      <c r="B1" s="110"/>
      <c r="C1" s="111"/>
      <c r="D1" s="112"/>
      <c r="E1" s="112"/>
      <c r="F1" s="112"/>
      <c r="H1" s="124"/>
    </row>
    <row r="2" spans="1:22" s="11" customFormat="1" ht="106.95" customHeight="1" x14ac:dyDescent="0.25">
      <c r="A2" s="634" t="s">
        <v>1218</v>
      </c>
      <c r="B2" s="634"/>
      <c r="C2" s="634"/>
      <c r="D2" s="634"/>
      <c r="E2" s="634"/>
      <c r="F2" s="634"/>
      <c r="G2" s="412"/>
      <c r="H2" s="124"/>
    </row>
    <row r="3" spans="1:22" s="11" customFormat="1" ht="43.8" customHeight="1" x14ac:dyDescent="0.25">
      <c r="A3" s="635" t="s">
        <v>0</v>
      </c>
      <c r="B3" s="635" t="s">
        <v>1</v>
      </c>
      <c r="C3" s="635" t="s">
        <v>2</v>
      </c>
      <c r="D3" s="638" t="s">
        <v>561</v>
      </c>
      <c r="E3" s="639"/>
      <c r="F3" s="640"/>
      <c r="G3" s="635" t="s">
        <v>557</v>
      </c>
      <c r="H3" s="641" t="s">
        <v>556</v>
      </c>
    </row>
    <row r="4" spans="1:22" s="11" customFormat="1" x14ac:dyDescent="0.25">
      <c r="A4" s="636"/>
      <c r="B4" s="636"/>
      <c r="C4" s="636"/>
      <c r="D4" s="63">
        <v>2016</v>
      </c>
      <c r="E4" s="63">
        <v>2017</v>
      </c>
      <c r="F4" s="62"/>
      <c r="G4" s="636"/>
      <c r="H4" s="642"/>
    </row>
    <row r="5" spans="1:22" s="11" customFormat="1" ht="71.400000000000006" customHeight="1" x14ac:dyDescent="0.25">
      <c r="A5" s="637"/>
      <c r="B5" s="637"/>
      <c r="C5" s="637"/>
      <c r="D5" s="63" t="s">
        <v>120</v>
      </c>
      <c r="E5" s="63" t="s">
        <v>121</v>
      </c>
      <c r="F5" s="62" t="s">
        <v>120</v>
      </c>
      <c r="G5" s="637"/>
      <c r="H5" s="643"/>
    </row>
    <row r="6" spans="1:22" s="112" customFormat="1" x14ac:dyDescent="0.25">
      <c r="A6" s="63">
        <v>1</v>
      </c>
      <c r="B6" s="63">
        <v>2</v>
      </c>
      <c r="C6" s="63">
        <v>3</v>
      </c>
      <c r="D6" s="63">
        <v>4</v>
      </c>
      <c r="E6" s="63">
        <v>5</v>
      </c>
      <c r="F6" s="62">
        <v>6</v>
      </c>
      <c r="G6" s="61"/>
      <c r="H6" s="130"/>
    </row>
    <row r="7" spans="1:22" s="11" customFormat="1" ht="28.8" customHeight="1" x14ac:dyDescent="0.25">
      <c r="A7" s="419" t="s">
        <v>994</v>
      </c>
      <c r="B7" s="420"/>
      <c r="C7" s="420"/>
      <c r="D7" s="420"/>
      <c r="E7" s="420"/>
      <c r="F7" s="420"/>
      <c r="G7" s="420"/>
      <c r="H7" s="421"/>
    </row>
    <row r="8" spans="1:22" s="11" customFormat="1" x14ac:dyDescent="0.25">
      <c r="A8" s="70" t="s">
        <v>3</v>
      </c>
      <c r="B8" s="70" t="s">
        <v>995</v>
      </c>
      <c r="C8" s="117"/>
      <c r="D8" s="118"/>
      <c r="E8" s="118"/>
      <c r="F8" s="118"/>
      <c r="G8" s="70"/>
      <c r="H8" s="130"/>
    </row>
    <row r="9" spans="1:22" s="123" customFormat="1" ht="27.6" customHeight="1" x14ac:dyDescent="0.25">
      <c r="A9" s="70" t="s">
        <v>5</v>
      </c>
      <c r="B9" s="70" t="s">
        <v>6</v>
      </c>
      <c r="C9" s="70" t="s">
        <v>4</v>
      </c>
      <c r="D9" s="63">
        <v>245.55</v>
      </c>
      <c r="E9" s="70">
        <v>455</v>
      </c>
      <c r="F9" s="125">
        <v>369.07100000000003</v>
      </c>
      <c r="G9" s="73">
        <f>E9-F9</f>
        <v>85.928999999999974</v>
      </c>
      <c r="H9" s="131">
        <f>F9/E9</f>
        <v>0.81114505494505496</v>
      </c>
      <c r="I9" s="65"/>
      <c r="J9" s="65"/>
      <c r="K9" s="65"/>
      <c r="L9" s="65"/>
      <c r="M9" s="65"/>
      <c r="N9" s="65"/>
      <c r="O9" s="65"/>
      <c r="P9" s="65"/>
      <c r="Q9" s="65"/>
      <c r="R9" s="65"/>
      <c r="S9" s="65"/>
      <c r="T9" s="65"/>
      <c r="U9" s="65"/>
      <c r="V9" s="65"/>
    </row>
    <row r="10" spans="1:22" s="123" customFormat="1" ht="29.4" customHeight="1" x14ac:dyDescent="0.25">
      <c r="A10" s="70" t="s">
        <v>7</v>
      </c>
      <c r="B10" s="70" t="s">
        <v>8</v>
      </c>
      <c r="C10" s="70" t="s">
        <v>13</v>
      </c>
      <c r="D10" s="63">
        <v>49.9</v>
      </c>
      <c r="E10" s="70">
        <v>65</v>
      </c>
      <c r="F10" s="126">
        <v>88.3</v>
      </c>
      <c r="G10" s="73">
        <f t="shared" ref="G10:G80" si="0">E10-F10</f>
        <v>-23.299999999999997</v>
      </c>
      <c r="H10" s="131">
        <v>1</v>
      </c>
    </row>
    <row r="11" spans="1:22" s="123" customFormat="1" ht="27.6" x14ac:dyDescent="0.25">
      <c r="A11" s="70" t="s">
        <v>9</v>
      </c>
      <c r="B11" s="70" t="s">
        <v>10</v>
      </c>
      <c r="C11" s="70" t="s">
        <v>4</v>
      </c>
      <c r="D11" s="63">
        <v>204.9</v>
      </c>
      <c r="E11" s="70">
        <v>455</v>
      </c>
      <c r="F11" s="125">
        <v>202.28100000000001</v>
      </c>
      <c r="G11" s="73">
        <f t="shared" si="0"/>
        <v>252.71899999999999</v>
      </c>
      <c r="H11" s="131">
        <f t="shared" ref="H11:H68" si="1">F11/E11</f>
        <v>0.44457362637362641</v>
      </c>
      <c r="I11" s="67"/>
      <c r="J11" s="67"/>
      <c r="K11" s="67"/>
      <c r="L11" s="67"/>
      <c r="M11" s="67"/>
      <c r="N11" s="67"/>
      <c r="O11" s="67"/>
      <c r="P11" s="67"/>
      <c r="Q11" s="67"/>
      <c r="R11" s="67"/>
      <c r="S11" s="67"/>
      <c r="T11" s="67"/>
      <c r="U11" s="67"/>
      <c r="V11" s="67"/>
    </row>
    <row r="12" spans="1:22" s="11" customFormat="1" ht="27.6" x14ac:dyDescent="0.25">
      <c r="A12" s="70" t="s">
        <v>11</v>
      </c>
      <c r="B12" s="70" t="s">
        <v>12</v>
      </c>
      <c r="C12" s="70" t="s">
        <v>13</v>
      </c>
      <c r="D12" s="63">
        <v>41.6</v>
      </c>
      <c r="E12" s="70">
        <v>65</v>
      </c>
      <c r="F12" s="126">
        <v>48.39</v>
      </c>
      <c r="G12" s="73">
        <f t="shared" si="0"/>
        <v>16.61</v>
      </c>
      <c r="H12" s="131">
        <f t="shared" si="1"/>
        <v>0.74446153846153851</v>
      </c>
    </row>
    <row r="13" spans="1:22" s="11" customFormat="1" ht="27.6" x14ac:dyDescent="0.25">
      <c r="A13" s="70" t="s">
        <v>14</v>
      </c>
      <c r="B13" s="70" t="s">
        <v>15</v>
      </c>
      <c r="C13" s="70" t="s">
        <v>4</v>
      </c>
      <c r="D13" s="63">
        <v>286.7</v>
      </c>
      <c r="E13" s="70">
        <v>245</v>
      </c>
      <c r="F13" s="126">
        <v>215.726</v>
      </c>
      <c r="G13" s="73">
        <f t="shared" si="0"/>
        <v>29.274000000000001</v>
      </c>
      <c r="H13" s="131">
        <f t="shared" si="1"/>
        <v>0.88051428571428569</v>
      </c>
    </row>
    <row r="14" spans="1:22" s="11" customFormat="1" ht="27.6" x14ac:dyDescent="0.25">
      <c r="A14" s="70" t="s">
        <v>16</v>
      </c>
      <c r="B14" s="70" t="s">
        <v>17</v>
      </c>
      <c r="C14" s="70" t="s">
        <v>13</v>
      </c>
      <c r="D14" s="63">
        <v>58.4</v>
      </c>
      <c r="E14" s="70">
        <v>35</v>
      </c>
      <c r="F14" s="126">
        <v>51.6</v>
      </c>
      <c r="G14" s="73">
        <f t="shared" si="0"/>
        <v>-16.600000000000001</v>
      </c>
      <c r="H14" s="131">
        <v>1</v>
      </c>
    </row>
    <row r="15" spans="1:22" s="11" customFormat="1" ht="41.4" x14ac:dyDescent="0.25">
      <c r="A15" s="70" t="s">
        <v>18</v>
      </c>
      <c r="B15" s="70" t="s">
        <v>19</v>
      </c>
      <c r="C15" s="70" t="s">
        <v>20</v>
      </c>
      <c r="D15" s="63">
        <v>22.4</v>
      </c>
      <c r="E15" s="70">
        <v>22.6</v>
      </c>
      <c r="F15" s="126">
        <v>22.8</v>
      </c>
      <c r="G15" s="73">
        <f t="shared" si="0"/>
        <v>-0.19999999999999929</v>
      </c>
      <c r="H15" s="131">
        <v>1</v>
      </c>
    </row>
    <row r="16" spans="1:22" s="11" customFormat="1" ht="41.4" x14ac:dyDescent="0.25">
      <c r="A16" s="70" t="s">
        <v>21</v>
      </c>
      <c r="B16" s="70" t="s">
        <v>22</v>
      </c>
      <c r="C16" s="70" t="s">
        <v>13</v>
      </c>
      <c r="D16" s="63">
        <v>1.1299999999999999</v>
      </c>
      <c r="E16" s="70">
        <v>1.95</v>
      </c>
      <c r="F16" s="126">
        <v>0.95</v>
      </c>
      <c r="G16" s="73">
        <f t="shared" si="0"/>
        <v>1</v>
      </c>
      <c r="H16" s="131">
        <f t="shared" si="1"/>
        <v>0.48717948717948717</v>
      </c>
    </row>
    <row r="17" spans="1:8" s="11" customFormat="1" ht="55.2" x14ac:dyDescent="0.25">
      <c r="A17" s="70" t="s">
        <v>23</v>
      </c>
      <c r="B17" s="70" t="s">
        <v>25</v>
      </c>
      <c r="C17" s="70" t="s">
        <v>20</v>
      </c>
      <c r="D17" s="63">
        <v>0.26</v>
      </c>
      <c r="E17" s="70">
        <v>0.53</v>
      </c>
      <c r="F17" s="126">
        <v>0.21</v>
      </c>
      <c r="G17" s="73">
        <f t="shared" si="0"/>
        <v>0.32000000000000006</v>
      </c>
      <c r="H17" s="131">
        <f t="shared" si="1"/>
        <v>0.39622641509433959</v>
      </c>
    </row>
    <row r="18" spans="1:8" s="11" customFormat="1" ht="41.4" x14ac:dyDescent="0.25">
      <c r="A18" s="70" t="s">
        <v>24</v>
      </c>
      <c r="B18" s="70" t="s">
        <v>996</v>
      </c>
      <c r="C18" s="70" t="s">
        <v>27</v>
      </c>
      <c r="D18" s="63">
        <v>3.4</v>
      </c>
      <c r="E18" s="70">
        <v>4.4000000000000004</v>
      </c>
      <c r="F18" s="126">
        <v>2.9</v>
      </c>
      <c r="G18" s="73">
        <f t="shared" si="0"/>
        <v>1.5000000000000004</v>
      </c>
      <c r="H18" s="131">
        <f t="shared" si="1"/>
        <v>0.65909090909090906</v>
      </c>
    </row>
    <row r="19" spans="1:8" s="11" customFormat="1" ht="27.6" x14ac:dyDescent="0.25">
      <c r="A19" s="70" t="s">
        <v>26</v>
      </c>
      <c r="B19" s="70" t="s">
        <v>29</v>
      </c>
      <c r="C19" s="70" t="s">
        <v>27</v>
      </c>
      <c r="D19" s="63">
        <v>0</v>
      </c>
      <c r="E19" s="70">
        <v>343</v>
      </c>
      <c r="F19" s="126">
        <v>0</v>
      </c>
      <c r="G19" s="73">
        <f t="shared" si="0"/>
        <v>343</v>
      </c>
      <c r="H19" s="131">
        <f t="shared" si="1"/>
        <v>0</v>
      </c>
    </row>
    <row r="20" spans="1:8" s="11" customFormat="1" x14ac:dyDescent="0.25">
      <c r="A20" s="70" t="s">
        <v>28</v>
      </c>
      <c r="B20" s="70" t="s">
        <v>32</v>
      </c>
      <c r="C20" s="70" t="s">
        <v>33</v>
      </c>
      <c r="D20" s="63">
        <v>3.7</v>
      </c>
      <c r="E20" s="70">
        <v>3.5</v>
      </c>
      <c r="F20" s="126">
        <v>3.5</v>
      </c>
      <c r="G20" s="73">
        <f t="shared" si="0"/>
        <v>0</v>
      </c>
      <c r="H20" s="131">
        <f t="shared" si="1"/>
        <v>1</v>
      </c>
    </row>
    <row r="21" spans="1:8" s="11" customFormat="1" x14ac:dyDescent="0.25">
      <c r="A21" s="70" t="s">
        <v>31</v>
      </c>
      <c r="B21" s="70" t="s">
        <v>35</v>
      </c>
      <c r="C21" s="70" t="s">
        <v>13</v>
      </c>
      <c r="D21" s="18" t="s">
        <v>599</v>
      </c>
      <c r="E21" s="70">
        <v>106.4</v>
      </c>
      <c r="F21" s="126" t="s">
        <v>1201</v>
      </c>
      <c r="G21" s="73"/>
      <c r="H21" s="131">
        <v>0</v>
      </c>
    </row>
    <row r="22" spans="1:8" s="11" customFormat="1" ht="27.6" x14ac:dyDescent="0.25">
      <c r="A22" s="70" t="s">
        <v>34</v>
      </c>
      <c r="B22" s="70" t="s">
        <v>37</v>
      </c>
      <c r="C22" s="70" t="s">
        <v>38</v>
      </c>
      <c r="D22" s="121">
        <v>3.472</v>
      </c>
      <c r="E22" s="70">
        <v>0.6</v>
      </c>
      <c r="F22" s="126">
        <v>1.645</v>
      </c>
      <c r="G22" s="73">
        <f t="shared" si="0"/>
        <v>-1.0449999999999999</v>
      </c>
      <c r="H22" s="131">
        <v>1</v>
      </c>
    </row>
    <row r="23" spans="1:8" s="11" customFormat="1" ht="69" customHeight="1" x14ac:dyDescent="0.25">
      <c r="A23" s="70" t="s">
        <v>36</v>
      </c>
      <c r="B23" s="70" t="s">
        <v>997</v>
      </c>
      <c r="C23" s="70"/>
      <c r="D23" s="70"/>
      <c r="E23" s="70"/>
      <c r="F23" s="126"/>
      <c r="G23" s="73"/>
      <c r="H23" s="131"/>
    </row>
    <row r="24" spans="1:8" s="11" customFormat="1" x14ac:dyDescent="0.25">
      <c r="A24" s="70" t="s">
        <v>790</v>
      </c>
      <c r="B24" s="70" t="s">
        <v>81</v>
      </c>
      <c r="C24" s="70" t="s">
        <v>13</v>
      </c>
      <c r="D24" s="70">
        <v>100</v>
      </c>
      <c r="E24" s="70">
        <v>100</v>
      </c>
      <c r="F24" s="126">
        <v>100</v>
      </c>
      <c r="G24" s="73">
        <f t="shared" si="0"/>
        <v>0</v>
      </c>
      <c r="H24" s="131">
        <f t="shared" si="1"/>
        <v>1</v>
      </c>
    </row>
    <row r="25" spans="1:8" s="11" customFormat="1" x14ac:dyDescent="0.25">
      <c r="A25" s="70" t="s">
        <v>799</v>
      </c>
      <c r="B25" s="70" t="s">
        <v>82</v>
      </c>
      <c r="C25" s="70" t="s">
        <v>13</v>
      </c>
      <c r="D25" s="70">
        <v>100</v>
      </c>
      <c r="E25" s="70">
        <v>100</v>
      </c>
      <c r="F25" s="126">
        <v>100</v>
      </c>
      <c r="G25" s="73">
        <f t="shared" si="0"/>
        <v>0</v>
      </c>
      <c r="H25" s="131">
        <f t="shared" si="1"/>
        <v>1</v>
      </c>
    </row>
    <row r="26" spans="1:8" s="11" customFormat="1" ht="27.6" x14ac:dyDescent="0.25">
      <c r="A26" s="55"/>
      <c r="B26" s="56" t="s">
        <v>560</v>
      </c>
      <c r="C26" s="57"/>
      <c r="D26" s="58"/>
      <c r="E26" s="58"/>
      <c r="F26" s="59"/>
      <c r="G26" s="60"/>
      <c r="H26" s="60">
        <f>(H9+H11+H12+H13+H14+H15+H16+H17+H18+H20+H21+H22+H23+H24+H25)/15</f>
        <v>0.69487942112394951</v>
      </c>
    </row>
    <row r="27" spans="1:8" s="11" customFormat="1" ht="13.8" customHeight="1" x14ac:dyDescent="0.25">
      <c r="A27" s="419" t="s">
        <v>713</v>
      </c>
      <c r="B27" s="420"/>
      <c r="C27" s="420"/>
      <c r="D27" s="420"/>
      <c r="E27" s="420"/>
      <c r="F27" s="420"/>
      <c r="G27" s="420"/>
      <c r="H27" s="421"/>
    </row>
    <row r="28" spans="1:8" s="11" customFormat="1" ht="41.4" x14ac:dyDescent="0.25">
      <c r="A28" s="70" t="s">
        <v>39</v>
      </c>
      <c r="B28" s="70" t="s">
        <v>40</v>
      </c>
      <c r="C28" s="70" t="s">
        <v>41</v>
      </c>
      <c r="D28" s="70">
        <v>0</v>
      </c>
      <c r="E28" s="70">
        <v>308</v>
      </c>
      <c r="F28" s="126">
        <v>0</v>
      </c>
      <c r="G28" s="73">
        <f t="shared" si="0"/>
        <v>308</v>
      </c>
      <c r="H28" s="130">
        <f t="shared" si="1"/>
        <v>0</v>
      </c>
    </row>
    <row r="29" spans="1:8" s="11" customFormat="1" ht="27.6" x14ac:dyDescent="0.25">
      <c r="A29" s="70" t="s">
        <v>42</v>
      </c>
      <c r="B29" s="70" t="s">
        <v>43</v>
      </c>
      <c r="C29" s="70" t="s">
        <v>4</v>
      </c>
      <c r="D29" s="70">
        <v>0</v>
      </c>
      <c r="E29" s="70">
        <v>5.54</v>
      </c>
      <c r="F29" s="126">
        <v>0</v>
      </c>
      <c r="G29" s="73">
        <f t="shared" si="0"/>
        <v>5.54</v>
      </c>
      <c r="H29" s="130">
        <f t="shared" si="1"/>
        <v>0</v>
      </c>
    </row>
    <row r="30" spans="1:8" s="11" customFormat="1" ht="27.6" x14ac:dyDescent="0.25">
      <c r="A30" s="135"/>
      <c r="B30" s="136" t="s">
        <v>560</v>
      </c>
      <c r="C30" s="136"/>
      <c r="D30" s="136"/>
      <c r="E30" s="136"/>
      <c r="F30" s="137"/>
      <c r="G30" s="138"/>
      <c r="H30" s="139">
        <v>0</v>
      </c>
    </row>
    <row r="31" spans="1:8" s="11" customFormat="1" ht="13.8" customHeight="1" x14ac:dyDescent="0.25">
      <c r="A31" s="419" t="s">
        <v>613</v>
      </c>
      <c r="B31" s="420"/>
      <c r="C31" s="420"/>
      <c r="D31" s="420"/>
      <c r="E31" s="420"/>
      <c r="F31" s="420"/>
      <c r="G31" s="420"/>
      <c r="H31" s="421"/>
    </row>
    <row r="32" spans="1:8" s="11" customFormat="1" ht="27.6" x14ac:dyDescent="0.25">
      <c r="A32" s="70" t="s">
        <v>44</v>
      </c>
      <c r="B32" s="70" t="s">
        <v>45</v>
      </c>
      <c r="C32" s="70" t="s">
        <v>27</v>
      </c>
      <c r="D32" s="63">
        <v>8951</v>
      </c>
      <c r="E32" s="70">
        <v>8250</v>
      </c>
      <c r="F32" s="126">
        <v>10403</v>
      </c>
      <c r="G32" s="73">
        <f t="shared" si="0"/>
        <v>-2153</v>
      </c>
      <c r="H32" s="130">
        <v>1</v>
      </c>
    </row>
    <row r="33" spans="1:8" s="11" customFormat="1" ht="41.4" x14ac:dyDescent="0.25">
      <c r="A33" s="70" t="s">
        <v>46</v>
      </c>
      <c r="B33" s="70" t="s">
        <v>47</v>
      </c>
      <c r="C33" s="70" t="s">
        <v>48</v>
      </c>
      <c r="D33" s="63">
        <v>635.9</v>
      </c>
      <c r="E33" s="70">
        <v>610</v>
      </c>
      <c r="F33" s="126" t="s">
        <v>1201</v>
      </c>
      <c r="G33" s="73">
        <v>0</v>
      </c>
      <c r="H33" s="130">
        <v>0</v>
      </c>
    </row>
    <row r="34" spans="1:8" s="11" customFormat="1" ht="27.6" x14ac:dyDescent="0.25">
      <c r="A34" s="70" t="s">
        <v>49</v>
      </c>
      <c r="B34" s="70" t="s">
        <v>50</v>
      </c>
      <c r="C34" s="70" t="s">
        <v>48</v>
      </c>
      <c r="D34" s="63">
        <v>0</v>
      </c>
      <c r="E34" s="70">
        <v>380</v>
      </c>
      <c r="F34" s="126">
        <v>0</v>
      </c>
      <c r="G34" s="73">
        <f t="shared" si="0"/>
        <v>380</v>
      </c>
      <c r="H34" s="130">
        <f t="shared" si="1"/>
        <v>0</v>
      </c>
    </row>
    <row r="35" spans="1:8" s="11" customFormat="1" ht="69" x14ac:dyDescent="0.25">
      <c r="A35" s="70" t="s">
        <v>51</v>
      </c>
      <c r="B35" s="70" t="s">
        <v>52</v>
      </c>
      <c r="C35" s="70" t="s">
        <v>20</v>
      </c>
      <c r="D35" s="63">
        <v>3.2</v>
      </c>
      <c r="E35" s="70">
        <v>2.5</v>
      </c>
      <c r="F35" s="126" t="s">
        <v>1201</v>
      </c>
      <c r="G35" s="73">
        <v>0</v>
      </c>
      <c r="H35" s="130">
        <v>0</v>
      </c>
    </row>
    <row r="36" spans="1:8" s="11" customFormat="1" ht="82.8" x14ac:dyDescent="0.25">
      <c r="A36" s="70" t="s">
        <v>53</v>
      </c>
      <c r="B36" s="70" t="s">
        <v>54</v>
      </c>
      <c r="C36" s="70" t="s">
        <v>55</v>
      </c>
      <c r="D36" s="63">
        <v>256</v>
      </c>
      <c r="E36" s="63">
        <v>40</v>
      </c>
      <c r="F36" s="62">
        <v>89</v>
      </c>
      <c r="G36" s="73">
        <f t="shared" si="0"/>
        <v>-49</v>
      </c>
      <c r="H36" s="130">
        <v>1</v>
      </c>
    </row>
    <row r="37" spans="1:8" s="11" customFormat="1" x14ac:dyDescent="0.25">
      <c r="A37" s="70" t="s">
        <v>56</v>
      </c>
      <c r="B37" s="70" t="s">
        <v>57</v>
      </c>
      <c r="C37" s="70" t="s">
        <v>13</v>
      </c>
      <c r="D37" s="18" t="s">
        <v>596</v>
      </c>
      <c r="E37" s="70">
        <v>18.399999999999999</v>
      </c>
      <c r="F37" s="127" t="s">
        <v>1201</v>
      </c>
      <c r="G37" s="73">
        <v>0</v>
      </c>
      <c r="H37" s="130">
        <v>0</v>
      </c>
    </row>
    <row r="38" spans="1:8" s="11" customFormat="1" ht="41.4" x14ac:dyDescent="0.25">
      <c r="A38" s="70" t="s">
        <v>58</v>
      </c>
      <c r="B38" s="70" t="s">
        <v>59</v>
      </c>
      <c r="C38" s="70" t="s">
        <v>27</v>
      </c>
      <c r="D38" s="18">
        <v>9</v>
      </c>
      <c r="E38" s="70">
        <v>2</v>
      </c>
      <c r="F38" s="126">
        <v>10</v>
      </c>
      <c r="G38" s="73">
        <f t="shared" si="0"/>
        <v>-8</v>
      </c>
      <c r="H38" s="130">
        <v>1</v>
      </c>
    </row>
    <row r="39" spans="1:8" s="11" customFormat="1" ht="55.2" x14ac:dyDescent="0.25">
      <c r="A39" s="70" t="s">
        <v>60</v>
      </c>
      <c r="B39" s="70" t="s">
        <v>61</v>
      </c>
      <c r="C39" s="70" t="s">
        <v>13</v>
      </c>
      <c r="D39" s="18" t="s">
        <v>598</v>
      </c>
      <c r="E39" s="70">
        <v>30</v>
      </c>
      <c r="F39" s="127" t="s">
        <v>1201</v>
      </c>
      <c r="G39" s="73">
        <v>0</v>
      </c>
      <c r="H39" s="130">
        <v>0</v>
      </c>
    </row>
    <row r="40" spans="1:8" s="11" customFormat="1" ht="27.6" x14ac:dyDescent="0.25">
      <c r="A40" s="70" t="s">
        <v>62</v>
      </c>
      <c r="B40" s="70" t="s">
        <v>63</v>
      </c>
      <c r="C40" s="117"/>
      <c r="D40" s="118"/>
      <c r="E40" s="118"/>
      <c r="F40" s="118"/>
      <c r="G40" s="73"/>
      <c r="H40" s="130"/>
    </row>
    <row r="41" spans="1:8" s="11" customFormat="1" ht="27.6" customHeight="1" x14ac:dyDescent="0.25">
      <c r="A41" s="70" t="s">
        <v>998</v>
      </c>
      <c r="B41" s="70" t="s">
        <v>64</v>
      </c>
      <c r="C41" s="70" t="s">
        <v>13</v>
      </c>
      <c r="D41" s="26">
        <v>11</v>
      </c>
      <c r="E41" s="70">
        <v>1.5</v>
      </c>
      <c r="F41" s="126">
        <v>4.8</v>
      </c>
      <c r="G41" s="73">
        <f t="shared" si="0"/>
        <v>-3.3</v>
      </c>
      <c r="H41" s="130">
        <v>1</v>
      </c>
    </row>
    <row r="42" spans="1:8" s="11" customFormat="1" x14ac:dyDescent="0.25">
      <c r="A42" s="70" t="s">
        <v>999</v>
      </c>
      <c r="B42" s="70" t="s">
        <v>65</v>
      </c>
      <c r="C42" s="70" t="s">
        <v>13</v>
      </c>
      <c r="D42" s="26">
        <v>5</v>
      </c>
      <c r="E42" s="70">
        <v>5</v>
      </c>
      <c r="F42" s="126">
        <v>9.9</v>
      </c>
      <c r="G42" s="73">
        <f t="shared" si="0"/>
        <v>-4.9000000000000004</v>
      </c>
      <c r="H42" s="130">
        <v>1</v>
      </c>
    </row>
    <row r="43" spans="1:8" s="11" customFormat="1" ht="27.6" x14ac:dyDescent="0.25">
      <c r="A43" s="70" t="s">
        <v>66</v>
      </c>
      <c r="B43" s="70" t="s">
        <v>67</v>
      </c>
      <c r="C43" s="70" t="s">
        <v>68</v>
      </c>
      <c r="D43" s="18">
        <v>9911.6</v>
      </c>
      <c r="E43" s="70">
        <v>10600</v>
      </c>
      <c r="F43" s="126">
        <v>11029.2</v>
      </c>
      <c r="G43" s="73">
        <f t="shared" si="0"/>
        <v>-429.20000000000073</v>
      </c>
      <c r="H43" s="131">
        <v>1</v>
      </c>
    </row>
    <row r="44" spans="1:8" s="11" customFormat="1" ht="27.6" x14ac:dyDescent="0.25">
      <c r="A44" s="70" t="s">
        <v>69</v>
      </c>
      <c r="B44" s="70" t="s">
        <v>70</v>
      </c>
      <c r="C44" s="70" t="s">
        <v>71</v>
      </c>
      <c r="D44" s="18">
        <v>1534.6</v>
      </c>
      <c r="E44" s="70">
        <v>1600</v>
      </c>
      <c r="F44" s="126">
        <v>1619</v>
      </c>
      <c r="G44" s="73">
        <f t="shared" si="0"/>
        <v>-19</v>
      </c>
      <c r="H44" s="131">
        <v>1</v>
      </c>
    </row>
    <row r="45" spans="1:8" s="11" customFormat="1" ht="41.4" x14ac:dyDescent="0.25">
      <c r="A45" s="70" t="s">
        <v>72</v>
      </c>
      <c r="B45" s="70" t="s">
        <v>73</v>
      </c>
      <c r="C45" s="70" t="s">
        <v>74</v>
      </c>
      <c r="D45" s="18">
        <v>1.1000000000000001</v>
      </c>
      <c r="E45" s="70">
        <v>11.8</v>
      </c>
      <c r="F45" s="126">
        <v>0.73</v>
      </c>
      <c r="G45" s="73">
        <f t="shared" si="0"/>
        <v>11.07</v>
      </c>
      <c r="H45" s="131">
        <f t="shared" si="1"/>
        <v>6.1864406779661013E-2</v>
      </c>
    </row>
    <row r="46" spans="1:8" s="11" customFormat="1" ht="27.6" x14ac:dyDescent="0.25">
      <c r="A46" s="70" t="s">
        <v>75</v>
      </c>
      <c r="B46" s="70" t="s">
        <v>76</v>
      </c>
      <c r="C46" s="70" t="s">
        <v>79</v>
      </c>
      <c r="D46" s="18">
        <v>69.099999999999994</v>
      </c>
      <c r="E46" s="70">
        <v>170</v>
      </c>
      <c r="F46" s="128" t="s">
        <v>1201</v>
      </c>
      <c r="G46" s="73">
        <v>0</v>
      </c>
      <c r="H46" s="131">
        <v>0</v>
      </c>
    </row>
    <row r="47" spans="1:8" s="11" customFormat="1" ht="27.6" x14ac:dyDescent="0.25">
      <c r="A47" s="70" t="s">
        <v>77</v>
      </c>
      <c r="B47" s="70" t="s">
        <v>78</v>
      </c>
      <c r="C47" s="70" t="s">
        <v>79</v>
      </c>
      <c r="D47" s="18">
        <v>3736.2</v>
      </c>
      <c r="E47" s="70">
        <v>6120</v>
      </c>
      <c r="F47" s="126">
        <v>4232.6000000000004</v>
      </c>
      <c r="G47" s="73">
        <f t="shared" si="0"/>
        <v>1887.3999999999996</v>
      </c>
      <c r="H47" s="131">
        <f t="shared" si="1"/>
        <v>0.69160130718954249</v>
      </c>
    </row>
    <row r="48" spans="1:8" s="11" customFormat="1" x14ac:dyDescent="0.25">
      <c r="A48" s="70" t="s">
        <v>80</v>
      </c>
      <c r="B48" s="70" t="s">
        <v>84</v>
      </c>
      <c r="C48" s="70" t="s">
        <v>85</v>
      </c>
      <c r="D48" s="70">
        <v>10</v>
      </c>
      <c r="E48" s="70">
        <v>10</v>
      </c>
      <c r="F48" s="126">
        <v>10</v>
      </c>
      <c r="G48" s="73">
        <f t="shared" si="0"/>
        <v>0</v>
      </c>
      <c r="H48" s="131">
        <f t="shared" si="1"/>
        <v>1</v>
      </c>
    </row>
    <row r="49" spans="1:10" s="11" customFormat="1" ht="69" x14ac:dyDescent="0.25">
      <c r="A49" s="70" t="s">
        <v>83</v>
      </c>
      <c r="B49" s="70" t="s">
        <v>1000</v>
      </c>
      <c r="C49" s="70"/>
      <c r="D49" s="70"/>
      <c r="E49" s="70"/>
      <c r="F49" s="126"/>
      <c r="G49" s="73"/>
      <c r="H49" s="131"/>
      <c r="J49" s="11" t="s">
        <v>1221</v>
      </c>
    </row>
    <row r="50" spans="1:10" s="11" customFormat="1" ht="13.8" customHeight="1" x14ac:dyDescent="0.25">
      <c r="A50" s="70" t="s">
        <v>1001</v>
      </c>
      <c r="B50" s="70" t="s">
        <v>81</v>
      </c>
      <c r="C50" s="70" t="s">
        <v>27</v>
      </c>
      <c r="D50" s="70">
        <v>1</v>
      </c>
      <c r="E50" s="70">
        <v>12</v>
      </c>
      <c r="F50" s="126">
        <v>12</v>
      </c>
      <c r="G50" s="73">
        <f t="shared" si="0"/>
        <v>0</v>
      </c>
      <c r="H50" s="130">
        <f t="shared" si="1"/>
        <v>1</v>
      </c>
    </row>
    <row r="51" spans="1:10" s="11" customFormat="1" x14ac:dyDescent="0.25">
      <c r="A51" s="70" t="s">
        <v>1002</v>
      </c>
      <c r="B51" s="70" t="s">
        <v>82</v>
      </c>
      <c r="C51" s="70" t="s">
        <v>27</v>
      </c>
      <c r="D51" s="70">
        <v>1</v>
      </c>
      <c r="E51" s="70">
        <v>12</v>
      </c>
      <c r="F51" s="126">
        <v>12</v>
      </c>
      <c r="G51" s="73">
        <f t="shared" si="0"/>
        <v>0</v>
      </c>
      <c r="H51" s="130">
        <f t="shared" si="1"/>
        <v>1</v>
      </c>
    </row>
    <row r="52" spans="1:10" s="11" customFormat="1" ht="27.6" x14ac:dyDescent="0.25">
      <c r="A52" s="135"/>
      <c r="B52" s="136" t="s">
        <v>560</v>
      </c>
      <c r="C52" s="136"/>
      <c r="D52" s="136"/>
      <c r="E52" s="136"/>
      <c r="F52" s="137"/>
      <c r="G52" s="138"/>
      <c r="H52" s="141">
        <f>(SUM(H32:H51)/17)</f>
        <v>0.63255680670407077</v>
      </c>
    </row>
    <row r="53" spans="1:10" s="11" customFormat="1" x14ac:dyDescent="0.25">
      <c r="A53" s="117"/>
      <c r="B53" s="118"/>
      <c r="C53" s="118"/>
      <c r="D53" s="118"/>
      <c r="E53" s="118"/>
      <c r="F53" s="132"/>
      <c r="G53" s="133"/>
      <c r="H53" s="134"/>
    </row>
    <row r="54" spans="1:10" s="11" customFormat="1" ht="13.8" customHeight="1" x14ac:dyDescent="0.25">
      <c r="A54" s="419" t="s">
        <v>639</v>
      </c>
      <c r="B54" s="420"/>
      <c r="C54" s="420"/>
      <c r="D54" s="420"/>
      <c r="E54" s="420"/>
      <c r="F54" s="420"/>
      <c r="G54" s="420"/>
      <c r="H54" s="421"/>
    </row>
    <row r="55" spans="1:10" s="11" customFormat="1" ht="27.6" customHeight="1" x14ac:dyDescent="0.25">
      <c r="A55" s="70" t="s">
        <v>1003</v>
      </c>
      <c r="B55" s="70" t="s">
        <v>86</v>
      </c>
      <c r="C55" s="70" t="s">
        <v>27</v>
      </c>
      <c r="D55" s="24">
        <v>284</v>
      </c>
      <c r="E55" s="70">
        <v>0</v>
      </c>
      <c r="F55" s="126">
        <v>232</v>
      </c>
      <c r="G55" s="73">
        <f t="shared" si="0"/>
        <v>-232</v>
      </c>
      <c r="H55" s="130">
        <v>1</v>
      </c>
    </row>
    <row r="56" spans="1:10" s="11" customFormat="1" ht="27.6" x14ac:dyDescent="0.25">
      <c r="A56" s="70" t="s">
        <v>87</v>
      </c>
      <c r="B56" s="70" t="s">
        <v>88</v>
      </c>
      <c r="C56" s="70" t="s">
        <v>4</v>
      </c>
      <c r="D56" s="61">
        <v>16.899999999999999</v>
      </c>
      <c r="E56" s="61">
        <v>12.52</v>
      </c>
      <c r="F56" s="71">
        <v>12.52</v>
      </c>
      <c r="G56" s="73">
        <f t="shared" si="0"/>
        <v>0</v>
      </c>
      <c r="H56" s="130">
        <f t="shared" si="1"/>
        <v>1</v>
      </c>
    </row>
    <row r="57" spans="1:10" s="11" customFormat="1" ht="55.2" x14ac:dyDescent="0.25">
      <c r="A57" s="70" t="s">
        <v>89</v>
      </c>
      <c r="B57" s="70" t="s">
        <v>1004</v>
      </c>
      <c r="C57" s="70" t="s">
        <v>27</v>
      </c>
      <c r="D57" s="61">
        <v>309</v>
      </c>
      <c r="E57" s="61">
        <v>232</v>
      </c>
      <c r="F57" s="71">
        <v>232</v>
      </c>
      <c r="G57" s="73">
        <f t="shared" si="0"/>
        <v>0</v>
      </c>
      <c r="H57" s="130">
        <f t="shared" si="1"/>
        <v>1</v>
      </c>
    </row>
    <row r="58" spans="1:10" s="11" customFormat="1" ht="27.6" x14ac:dyDescent="0.25">
      <c r="A58" s="135"/>
      <c r="B58" s="136" t="s">
        <v>560</v>
      </c>
      <c r="C58" s="136"/>
      <c r="D58" s="142"/>
      <c r="E58" s="142"/>
      <c r="F58" s="142"/>
      <c r="G58" s="138"/>
      <c r="H58" s="139">
        <v>1</v>
      </c>
    </row>
    <row r="59" spans="1:10" s="11" customFormat="1" ht="13.8" customHeight="1" x14ac:dyDescent="0.25">
      <c r="A59" s="419" t="s">
        <v>648</v>
      </c>
      <c r="B59" s="420"/>
      <c r="C59" s="420"/>
      <c r="D59" s="420"/>
      <c r="E59" s="420"/>
      <c r="F59" s="420"/>
      <c r="G59" s="420"/>
      <c r="H59" s="421"/>
    </row>
    <row r="60" spans="1:10" s="11" customFormat="1" ht="33.6" customHeight="1" x14ac:dyDescent="0.25">
      <c r="A60" s="70" t="s">
        <v>1005</v>
      </c>
      <c r="B60" s="70" t="s">
        <v>90</v>
      </c>
      <c r="C60" s="70" t="s">
        <v>1202</v>
      </c>
      <c r="D60" s="70" t="s">
        <v>1203</v>
      </c>
      <c r="E60" s="70" t="s">
        <v>1204</v>
      </c>
      <c r="F60" s="126">
        <v>0</v>
      </c>
      <c r="G60" s="73">
        <v>0</v>
      </c>
      <c r="H60" s="130">
        <v>0</v>
      </c>
    </row>
    <row r="61" spans="1:10" s="11" customFormat="1" ht="27.6" x14ac:dyDescent="0.25">
      <c r="A61" s="70" t="s">
        <v>1006</v>
      </c>
      <c r="B61" s="70" t="s">
        <v>91</v>
      </c>
      <c r="C61" s="70" t="s">
        <v>1007</v>
      </c>
      <c r="D61" s="70">
        <v>4</v>
      </c>
      <c r="E61" s="70">
        <v>4</v>
      </c>
      <c r="F61" s="126">
        <v>0</v>
      </c>
      <c r="G61" s="73">
        <f t="shared" si="0"/>
        <v>4</v>
      </c>
      <c r="H61" s="130">
        <f t="shared" si="1"/>
        <v>0</v>
      </c>
    </row>
    <row r="62" spans="1:10" s="11" customFormat="1" ht="33.6" x14ac:dyDescent="0.25">
      <c r="A62" s="70" t="s">
        <v>1008</v>
      </c>
      <c r="B62" s="70" t="s">
        <v>92</v>
      </c>
      <c r="C62" s="70" t="s">
        <v>1202</v>
      </c>
      <c r="D62" s="70" t="s">
        <v>1204</v>
      </c>
      <c r="E62" s="70" t="s">
        <v>1205</v>
      </c>
      <c r="F62" s="126">
        <v>0</v>
      </c>
      <c r="G62" s="73">
        <v>0</v>
      </c>
      <c r="H62" s="130">
        <v>0</v>
      </c>
    </row>
    <row r="63" spans="1:10" s="11" customFormat="1" ht="55.2" x14ac:dyDescent="0.25">
      <c r="A63" s="70" t="s">
        <v>1009</v>
      </c>
      <c r="B63" s="70" t="s">
        <v>1010</v>
      </c>
      <c r="C63" s="70" t="s">
        <v>13</v>
      </c>
      <c r="D63" s="70">
        <v>80</v>
      </c>
      <c r="E63" s="70">
        <v>100</v>
      </c>
      <c r="F63" s="126">
        <v>0</v>
      </c>
      <c r="G63" s="73">
        <f t="shared" si="0"/>
        <v>100</v>
      </c>
      <c r="H63" s="130">
        <f t="shared" si="1"/>
        <v>0</v>
      </c>
    </row>
    <row r="64" spans="1:10" s="11" customFormat="1" ht="27.6" x14ac:dyDescent="0.25">
      <c r="A64" s="135"/>
      <c r="B64" s="136" t="s">
        <v>560</v>
      </c>
      <c r="C64" s="136"/>
      <c r="D64" s="142"/>
      <c r="E64" s="142"/>
      <c r="F64" s="142"/>
      <c r="G64" s="138"/>
      <c r="H64" s="139">
        <v>0</v>
      </c>
    </row>
    <row r="65" spans="1:8" s="11" customFormat="1" ht="37.799999999999997" customHeight="1" x14ac:dyDescent="0.25">
      <c r="A65" s="419" t="s">
        <v>720</v>
      </c>
      <c r="B65" s="420"/>
      <c r="C65" s="420"/>
      <c r="D65" s="420"/>
      <c r="E65" s="420"/>
      <c r="F65" s="420"/>
      <c r="G65" s="420"/>
      <c r="H65" s="421"/>
    </row>
    <row r="66" spans="1:8" s="11" customFormat="1" ht="118.8" customHeight="1" x14ac:dyDescent="0.25">
      <c r="A66" s="70" t="s">
        <v>1011</v>
      </c>
      <c r="B66" s="70" t="s">
        <v>93</v>
      </c>
      <c r="C66" s="70" t="s">
        <v>41</v>
      </c>
      <c r="D66" s="4">
        <v>403</v>
      </c>
      <c r="E66" s="4">
        <v>516</v>
      </c>
      <c r="F66" s="30">
        <v>228</v>
      </c>
      <c r="G66" s="73">
        <f t="shared" si="0"/>
        <v>288</v>
      </c>
      <c r="H66" s="131">
        <f t="shared" si="1"/>
        <v>0.44186046511627908</v>
      </c>
    </row>
    <row r="67" spans="1:8" s="11" customFormat="1" ht="79.2" customHeight="1" x14ac:dyDescent="0.25">
      <c r="A67" s="70" t="s">
        <v>1012</v>
      </c>
      <c r="B67" s="70" t="s">
        <v>1013</v>
      </c>
      <c r="C67" s="70" t="s">
        <v>41</v>
      </c>
      <c r="D67" s="3">
        <v>4596</v>
      </c>
      <c r="E67" s="3">
        <v>2672</v>
      </c>
      <c r="F67" s="29">
        <v>5125</v>
      </c>
      <c r="G67" s="73">
        <f t="shared" si="0"/>
        <v>-2453</v>
      </c>
      <c r="H67" s="131">
        <v>1</v>
      </c>
    </row>
    <row r="68" spans="1:8" s="11" customFormat="1" ht="70.2" customHeight="1" x14ac:dyDescent="0.25">
      <c r="A68" s="70" t="s">
        <v>95</v>
      </c>
      <c r="B68" s="70" t="s">
        <v>1014</v>
      </c>
      <c r="C68" s="70" t="s">
        <v>4</v>
      </c>
      <c r="D68" s="3">
        <v>14.71</v>
      </c>
      <c r="E68" s="3">
        <v>15.48</v>
      </c>
      <c r="F68" s="29">
        <v>6.51</v>
      </c>
      <c r="G68" s="73">
        <f t="shared" si="0"/>
        <v>8.9700000000000006</v>
      </c>
      <c r="H68" s="131">
        <f t="shared" si="1"/>
        <v>0.4205426356589147</v>
      </c>
    </row>
    <row r="69" spans="1:8" s="11" customFormat="1" ht="45" customHeight="1" x14ac:dyDescent="0.25">
      <c r="A69" s="135"/>
      <c r="B69" s="136" t="s">
        <v>560</v>
      </c>
      <c r="C69" s="136"/>
      <c r="D69" s="142"/>
      <c r="E69" s="142"/>
      <c r="F69" s="142"/>
      <c r="G69" s="138"/>
      <c r="H69" s="141">
        <f>(SUM(H66:H68))/3</f>
        <v>0.62080103359173122</v>
      </c>
    </row>
    <row r="70" spans="1:8" s="11" customFormat="1" ht="13.8" customHeight="1" x14ac:dyDescent="0.25">
      <c r="A70" s="419" t="s">
        <v>662</v>
      </c>
      <c r="B70" s="420"/>
      <c r="C70" s="420"/>
      <c r="D70" s="420"/>
      <c r="E70" s="420"/>
      <c r="F70" s="420"/>
      <c r="G70" s="420"/>
      <c r="H70" s="421"/>
    </row>
    <row r="71" spans="1:8" s="11" customFormat="1" ht="27.6" customHeight="1" x14ac:dyDescent="0.25">
      <c r="A71" s="70" t="s">
        <v>98</v>
      </c>
      <c r="B71" s="70" t="s">
        <v>94</v>
      </c>
      <c r="C71" s="70" t="s">
        <v>13</v>
      </c>
      <c r="D71" s="63">
        <v>39</v>
      </c>
      <c r="E71" s="63">
        <v>61.5</v>
      </c>
      <c r="F71" s="126">
        <v>61.5</v>
      </c>
      <c r="G71" s="73">
        <f t="shared" si="0"/>
        <v>0</v>
      </c>
      <c r="H71" s="131">
        <f>F71/E71</f>
        <v>1</v>
      </c>
    </row>
    <row r="72" spans="1:8" s="11" customFormat="1" ht="27.6" x14ac:dyDescent="0.25">
      <c r="A72" s="70" t="s">
        <v>100</v>
      </c>
      <c r="B72" s="70" t="s">
        <v>96</v>
      </c>
      <c r="C72" s="70" t="s">
        <v>97</v>
      </c>
      <c r="D72" s="5">
        <v>0</v>
      </c>
      <c r="E72" s="5">
        <v>6355.1</v>
      </c>
      <c r="F72" s="126">
        <f>6.43+8.399</f>
        <v>14.828999999999999</v>
      </c>
      <c r="G72" s="73">
        <f t="shared" si="0"/>
        <v>6340.2710000000006</v>
      </c>
      <c r="H72" s="131">
        <f>F72/E72</f>
        <v>2.3334015200390233E-3</v>
      </c>
    </row>
    <row r="73" spans="1:8" s="11" customFormat="1" x14ac:dyDescent="0.25">
      <c r="A73" s="70" t="s">
        <v>103</v>
      </c>
      <c r="B73" s="70" t="s">
        <v>99</v>
      </c>
      <c r="C73" s="70" t="s">
        <v>13</v>
      </c>
      <c r="D73" s="5">
        <v>0</v>
      </c>
      <c r="E73" s="5">
        <v>89.5</v>
      </c>
      <c r="F73" s="126">
        <v>0</v>
      </c>
      <c r="G73" s="73">
        <f t="shared" si="0"/>
        <v>89.5</v>
      </c>
      <c r="H73" s="131">
        <f t="shared" ref="H73:H74" si="2">F73/E73</f>
        <v>0</v>
      </c>
    </row>
    <row r="74" spans="1:8" s="11" customFormat="1" x14ac:dyDescent="0.25">
      <c r="A74" s="70" t="s">
        <v>104</v>
      </c>
      <c r="B74" s="70" t="s">
        <v>101</v>
      </c>
      <c r="C74" s="70" t="s">
        <v>13</v>
      </c>
      <c r="D74" s="63">
        <v>45.22</v>
      </c>
      <c r="E74" s="63">
        <v>31.3</v>
      </c>
      <c r="F74" s="126">
        <v>31.3</v>
      </c>
      <c r="G74" s="73">
        <f t="shared" si="0"/>
        <v>0</v>
      </c>
      <c r="H74" s="131">
        <f t="shared" si="2"/>
        <v>1</v>
      </c>
    </row>
    <row r="75" spans="1:8" s="11" customFormat="1" ht="27.6" x14ac:dyDescent="0.25">
      <c r="A75" s="135"/>
      <c r="B75" s="136" t="s">
        <v>560</v>
      </c>
      <c r="C75" s="136"/>
      <c r="D75" s="142"/>
      <c r="E75" s="142"/>
      <c r="F75" s="142"/>
      <c r="G75" s="138"/>
      <c r="H75" s="141">
        <f>(SUM(H71:H74))/4</f>
        <v>0.50058335038000967</v>
      </c>
    </row>
    <row r="76" spans="1:8" s="11" customFormat="1" ht="13.8" customHeight="1" x14ac:dyDescent="0.25">
      <c r="A76" s="419" t="s">
        <v>679</v>
      </c>
      <c r="B76" s="420"/>
      <c r="C76" s="420"/>
      <c r="D76" s="420"/>
      <c r="E76" s="420"/>
      <c r="F76" s="420"/>
      <c r="G76" s="420"/>
      <c r="H76" s="421"/>
    </row>
    <row r="77" spans="1:8" s="11" customFormat="1" ht="41.4" x14ac:dyDescent="0.25">
      <c r="A77" s="70" t="s">
        <v>105</v>
      </c>
      <c r="B77" s="70" t="s">
        <v>102</v>
      </c>
      <c r="C77" s="70" t="s">
        <v>13</v>
      </c>
      <c r="D77" s="63">
        <v>0.6</v>
      </c>
      <c r="E77" s="70">
        <v>0.68</v>
      </c>
      <c r="F77" s="126">
        <v>5.0000000000000001E-4</v>
      </c>
      <c r="G77" s="73">
        <f t="shared" si="0"/>
        <v>0.6795000000000001</v>
      </c>
      <c r="H77" s="131">
        <f t="shared" ref="H77:H80" si="3">F77/E77</f>
        <v>7.3529411764705881E-4</v>
      </c>
    </row>
    <row r="78" spans="1:8" ht="81.599999999999994" customHeight="1" x14ac:dyDescent="0.25">
      <c r="A78" s="114" t="s">
        <v>106</v>
      </c>
      <c r="B78" s="114" t="s">
        <v>1015</v>
      </c>
      <c r="C78" s="114" t="s">
        <v>13</v>
      </c>
      <c r="D78" s="63">
        <v>0.88</v>
      </c>
      <c r="E78" s="114">
        <v>0.14000000000000001</v>
      </c>
      <c r="F78" s="126">
        <v>3.5157446974709598E-3</v>
      </c>
      <c r="G78" s="73">
        <f t="shared" si="0"/>
        <v>0.13648425530252906</v>
      </c>
      <c r="H78" s="131">
        <f t="shared" si="3"/>
        <v>2.5112462124792567E-2</v>
      </c>
    </row>
    <row r="79" spans="1:8" ht="41.4" x14ac:dyDescent="0.25">
      <c r="A79" s="114" t="s">
        <v>108</v>
      </c>
      <c r="B79" s="114" t="s">
        <v>1016</v>
      </c>
      <c r="C79" s="114" t="s">
        <v>20</v>
      </c>
      <c r="D79" s="63">
        <v>28887.63</v>
      </c>
      <c r="E79" s="114">
        <v>95402.8</v>
      </c>
      <c r="F79" s="129">
        <v>86772.66</v>
      </c>
      <c r="G79" s="73">
        <f t="shared" si="0"/>
        <v>8630.14</v>
      </c>
      <c r="H79" s="131">
        <f t="shared" si="3"/>
        <v>0.90953997157316135</v>
      </c>
    </row>
    <row r="80" spans="1:8" ht="58.2" customHeight="1" x14ac:dyDescent="0.25">
      <c r="A80" s="114" t="s">
        <v>109</v>
      </c>
      <c r="B80" s="114" t="s">
        <v>1017</v>
      </c>
      <c r="C80" s="114" t="s">
        <v>13</v>
      </c>
      <c r="D80" s="3">
        <v>0.67863499008175598</v>
      </c>
      <c r="E80" s="114">
        <v>1.1000000000000001</v>
      </c>
      <c r="F80" s="126">
        <v>4.4999999999999997E-3</v>
      </c>
      <c r="G80" s="73">
        <f t="shared" si="0"/>
        <v>1.0955000000000001</v>
      </c>
      <c r="H80" s="131">
        <f t="shared" si="3"/>
        <v>4.0909090909090904E-3</v>
      </c>
    </row>
    <row r="81" spans="1:8" ht="31.2" customHeight="1" x14ac:dyDescent="0.25">
      <c r="A81" s="135"/>
      <c r="B81" s="136" t="s">
        <v>560</v>
      </c>
      <c r="C81" s="136"/>
      <c r="D81" s="142"/>
      <c r="E81" s="142"/>
      <c r="F81" s="142"/>
      <c r="G81" s="138"/>
      <c r="H81" s="141">
        <f>(SUM(H77:H80))/4</f>
        <v>0.23486965922662753</v>
      </c>
    </row>
    <row r="82" spans="1:8" s="11" customFormat="1" ht="13.8" customHeight="1" x14ac:dyDescent="0.25">
      <c r="A82" s="419" t="s">
        <v>683</v>
      </c>
      <c r="B82" s="420"/>
      <c r="C82" s="420"/>
      <c r="D82" s="420"/>
      <c r="E82" s="420"/>
      <c r="F82" s="420"/>
      <c r="G82" s="420"/>
      <c r="H82" s="421"/>
    </row>
    <row r="83" spans="1:8" s="11" customFormat="1" ht="110.4" x14ac:dyDescent="0.25">
      <c r="A83" s="70" t="s">
        <v>112</v>
      </c>
      <c r="B83" s="70" t="s">
        <v>107</v>
      </c>
      <c r="C83" s="70" t="s">
        <v>13</v>
      </c>
      <c r="D83" s="70" t="s">
        <v>30</v>
      </c>
      <c r="E83" s="70" t="s">
        <v>30</v>
      </c>
      <c r="F83" s="126" t="s">
        <v>30</v>
      </c>
      <c r="G83" s="73">
        <v>0</v>
      </c>
      <c r="H83" s="130">
        <v>0</v>
      </c>
    </row>
    <row r="84" spans="1:8" s="11" customFormat="1" ht="27.6" x14ac:dyDescent="0.25">
      <c r="A84" s="135"/>
      <c r="B84" s="136" t="s">
        <v>560</v>
      </c>
      <c r="C84" s="136"/>
      <c r="D84" s="142"/>
      <c r="E84" s="142"/>
      <c r="F84" s="142"/>
      <c r="G84" s="138"/>
      <c r="H84" s="141">
        <v>0</v>
      </c>
    </row>
    <row r="85" spans="1:8" s="11" customFormat="1" ht="13.8" customHeight="1" x14ac:dyDescent="0.25">
      <c r="A85" s="419" t="s">
        <v>1018</v>
      </c>
      <c r="B85" s="420"/>
      <c r="C85" s="420"/>
      <c r="D85" s="420"/>
      <c r="E85" s="420"/>
      <c r="F85" s="420"/>
      <c r="G85" s="420"/>
      <c r="H85" s="421"/>
    </row>
    <row r="86" spans="1:8" s="11" customFormat="1" ht="96.6" x14ac:dyDescent="0.25">
      <c r="A86" s="70" t="s">
        <v>113</v>
      </c>
      <c r="B86" s="70" t="s">
        <v>1019</v>
      </c>
      <c r="C86" s="70" t="s">
        <v>13</v>
      </c>
      <c r="D86" s="63">
        <v>0.18</v>
      </c>
      <c r="E86" s="63">
        <v>0.17</v>
      </c>
      <c r="F86" s="62">
        <v>0.18</v>
      </c>
      <c r="G86" s="73">
        <f t="shared" ref="G86:G99" si="4">E86-F86</f>
        <v>-9.9999999999999811E-3</v>
      </c>
      <c r="H86" s="131">
        <v>1</v>
      </c>
    </row>
    <row r="87" spans="1:8" s="11" customFormat="1" ht="82.8" x14ac:dyDescent="0.25">
      <c r="A87" s="70" t="s">
        <v>114</v>
      </c>
      <c r="B87" s="70" t="s">
        <v>1020</v>
      </c>
      <c r="C87" s="70" t="s">
        <v>110</v>
      </c>
      <c r="D87" s="6">
        <v>308000</v>
      </c>
      <c r="E87" s="6">
        <v>297000</v>
      </c>
      <c r="F87" s="31">
        <v>297000</v>
      </c>
      <c r="G87" s="73">
        <f t="shared" si="4"/>
        <v>0</v>
      </c>
      <c r="H87" s="131">
        <f t="shared" ref="H87:H93" si="5">F87/E87</f>
        <v>1</v>
      </c>
    </row>
    <row r="88" spans="1:8" s="11" customFormat="1" ht="110.4" customHeight="1" x14ac:dyDescent="0.25">
      <c r="A88" s="70" t="s">
        <v>116</v>
      </c>
      <c r="B88" s="70" t="s">
        <v>111</v>
      </c>
      <c r="C88" s="70" t="s">
        <v>13</v>
      </c>
      <c r="D88" s="63">
        <v>83.5</v>
      </c>
      <c r="E88" s="63">
        <v>97.9</v>
      </c>
      <c r="F88" s="62">
        <v>85.42</v>
      </c>
      <c r="G88" s="73">
        <f t="shared" si="4"/>
        <v>12.480000000000004</v>
      </c>
      <c r="H88" s="131">
        <f t="shared" si="5"/>
        <v>0.87252298263534211</v>
      </c>
    </row>
    <row r="89" spans="1:8" s="11" customFormat="1" ht="96.6" customHeight="1" x14ac:dyDescent="0.25">
      <c r="A89" s="70" t="s">
        <v>117</v>
      </c>
      <c r="B89" s="70" t="s">
        <v>1021</v>
      </c>
      <c r="C89" s="70" t="s">
        <v>13</v>
      </c>
      <c r="D89" s="63">
        <v>47.6</v>
      </c>
      <c r="E89" s="63">
        <v>47.5</v>
      </c>
      <c r="F89" s="62">
        <v>31.5</v>
      </c>
      <c r="G89" s="73">
        <f t="shared" si="4"/>
        <v>16</v>
      </c>
      <c r="H89" s="131">
        <f t="shared" si="5"/>
        <v>0.66315789473684206</v>
      </c>
    </row>
    <row r="90" spans="1:8" s="11" customFormat="1" ht="110.4" customHeight="1" x14ac:dyDescent="0.25">
      <c r="A90" s="70" t="s">
        <v>118</v>
      </c>
      <c r="B90" s="70" t="s">
        <v>115</v>
      </c>
      <c r="C90" s="70" t="s">
        <v>13</v>
      </c>
      <c r="D90" s="63">
        <v>33.700000000000003</v>
      </c>
      <c r="E90" s="63">
        <v>33.1</v>
      </c>
      <c r="F90" s="62">
        <v>33.1</v>
      </c>
      <c r="G90" s="73">
        <f t="shared" si="4"/>
        <v>0</v>
      </c>
      <c r="H90" s="131">
        <f t="shared" si="5"/>
        <v>1</v>
      </c>
    </row>
    <row r="91" spans="1:8" s="11" customFormat="1" ht="82.8" x14ac:dyDescent="0.25">
      <c r="A91" s="70" t="s">
        <v>562</v>
      </c>
      <c r="B91" s="70" t="s">
        <v>1022</v>
      </c>
      <c r="C91" s="70" t="s">
        <v>27</v>
      </c>
      <c r="D91" s="70">
        <v>4</v>
      </c>
      <c r="E91" s="70">
        <v>4</v>
      </c>
      <c r="F91" s="126">
        <v>4</v>
      </c>
      <c r="G91" s="73">
        <f t="shared" si="4"/>
        <v>0</v>
      </c>
      <c r="H91" s="131">
        <f t="shared" si="5"/>
        <v>1</v>
      </c>
    </row>
    <row r="92" spans="1:8" s="11" customFormat="1" ht="69" x14ac:dyDescent="0.25">
      <c r="A92" s="70" t="s">
        <v>563</v>
      </c>
      <c r="B92" s="70" t="s">
        <v>1023</v>
      </c>
      <c r="C92" s="70" t="s">
        <v>38</v>
      </c>
      <c r="D92" s="70" t="s">
        <v>30</v>
      </c>
      <c r="E92" s="70" t="s">
        <v>30</v>
      </c>
      <c r="F92" s="126" t="s">
        <v>30</v>
      </c>
      <c r="G92" s="73">
        <v>0</v>
      </c>
      <c r="H92" s="131">
        <v>0</v>
      </c>
    </row>
    <row r="93" spans="1:8" s="11" customFormat="1" ht="110.4" customHeight="1" x14ac:dyDescent="0.25">
      <c r="A93" s="70" t="s">
        <v>1024</v>
      </c>
      <c r="B93" s="70" t="s">
        <v>119</v>
      </c>
      <c r="C93" s="70" t="s">
        <v>13</v>
      </c>
      <c r="D93" s="70" t="s">
        <v>30</v>
      </c>
      <c r="E93" s="70">
        <v>14.2</v>
      </c>
      <c r="F93" s="126">
        <v>14</v>
      </c>
      <c r="G93" s="73">
        <f t="shared" si="4"/>
        <v>0.19999999999999929</v>
      </c>
      <c r="H93" s="131">
        <f t="shared" si="5"/>
        <v>0.9859154929577465</v>
      </c>
    </row>
    <row r="94" spans="1:8" s="11" customFormat="1" ht="105.6" customHeight="1" x14ac:dyDescent="0.25">
      <c r="A94" s="70" t="s">
        <v>1025</v>
      </c>
      <c r="B94" s="70" t="s">
        <v>1026</v>
      </c>
      <c r="C94" s="70" t="s">
        <v>13</v>
      </c>
      <c r="D94" s="2" t="s">
        <v>30</v>
      </c>
      <c r="E94" s="2">
        <v>100</v>
      </c>
      <c r="F94" s="32">
        <v>115.4</v>
      </c>
      <c r="G94" s="73">
        <f t="shared" si="4"/>
        <v>-15.400000000000006</v>
      </c>
      <c r="H94" s="131">
        <v>1</v>
      </c>
    </row>
    <row r="95" spans="1:8" s="11" customFormat="1" ht="37.200000000000003" customHeight="1" x14ac:dyDescent="0.25">
      <c r="A95" s="135"/>
      <c r="B95" s="136" t="s">
        <v>560</v>
      </c>
      <c r="C95" s="136"/>
      <c r="D95" s="142"/>
      <c r="E95" s="142"/>
      <c r="F95" s="142"/>
      <c r="G95" s="138"/>
      <c r="H95" s="141">
        <f>(SUM(H91:H94))/9</f>
        <v>0.33176838810641629</v>
      </c>
    </row>
    <row r="96" spans="1:8" s="11" customFormat="1" ht="13.8" customHeight="1" x14ac:dyDescent="0.25">
      <c r="A96" s="419" t="s">
        <v>1027</v>
      </c>
      <c r="B96" s="420"/>
      <c r="C96" s="420"/>
      <c r="D96" s="420"/>
      <c r="E96" s="420"/>
      <c r="F96" s="420"/>
      <c r="G96" s="420"/>
      <c r="H96" s="421"/>
    </row>
    <row r="97" spans="1:8" s="11" customFormat="1" ht="82.8" customHeight="1" x14ac:dyDescent="0.25">
      <c r="A97" s="70" t="s">
        <v>1028</v>
      </c>
      <c r="B97" s="70" t="s">
        <v>1029</v>
      </c>
      <c r="C97" s="70" t="s">
        <v>27</v>
      </c>
      <c r="D97" s="63">
        <v>1781</v>
      </c>
      <c r="E97" s="63">
        <v>1831</v>
      </c>
      <c r="F97" s="62">
        <v>260</v>
      </c>
      <c r="G97" s="73">
        <f t="shared" si="4"/>
        <v>1571</v>
      </c>
      <c r="H97" s="131">
        <f>F97/E97</f>
        <v>0.14199890770071</v>
      </c>
    </row>
    <row r="98" spans="1:8" s="11" customFormat="1" ht="82.8" customHeight="1" x14ac:dyDescent="0.25">
      <c r="A98" s="70" t="s">
        <v>1030</v>
      </c>
      <c r="B98" s="70" t="s">
        <v>1031</v>
      </c>
      <c r="C98" s="70" t="s">
        <v>27</v>
      </c>
      <c r="D98" s="63">
        <v>623</v>
      </c>
      <c r="E98" s="63">
        <v>624</v>
      </c>
      <c r="F98" s="62">
        <v>59</v>
      </c>
      <c r="G98" s="73">
        <f t="shared" si="4"/>
        <v>565</v>
      </c>
      <c r="H98" s="131">
        <f t="shared" ref="H98:H99" si="6">F98/E98</f>
        <v>9.4551282051282048E-2</v>
      </c>
    </row>
    <row r="99" spans="1:8" s="11" customFormat="1" ht="82.8" customHeight="1" x14ac:dyDescent="0.25">
      <c r="A99" s="70" t="s">
        <v>1032</v>
      </c>
      <c r="B99" s="70" t="s">
        <v>1033</v>
      </c>
      <c r="C99" s="70" t="s">
        <v>27</v>
      </c>
      <c r="D99" s="63">
        <v>263</v>
      </c>
      <c r="E99" s="63">
        <v>264</v>
      </c>
      <c r="F99" s="62">
        <v>6</v>
      </c>
      <c r="G99" s="73">
        <f t="shared" si="4"/>
        <v>258</v>
      </c>
      <c r="H99" s="131">
        <f t="shared" si="6"/>
        <v>2.2727272727272728E-2</v>
      </c>
    </row>
    <row r="100" spans="1:8" s="11" customFormat="1" ht="27.6" x14ac:dyDescent="0.25">
      <c r="A100" s="135"/>
      <c r="B100" s="136" t="s">
        <v>560</v>
      </c>
      <c r="C100" s="136"/>
      <c r="D100" s="142"/>
      <c r="E100" s="142"/>
      <c r="F100" s="142"/>
      <c r="G100" s="138"/>
      <c r="H100" s="141">
        <f>(SUM(H97:H99))/3</f>
        <v>8.6425820826421584E-2</v>
      </c>
    </row>
    <row r="101" spans="1:8" s="11" customFormat="1" x14ac:dyDescent="0.25">
      <c r="D101" s="112"/>
      <c r="E101" s="112"/>
      <c r="F101" s="112"/>
      <c r="H101" s="143"/>
    </row>
    <row r="102" spans="1:8" s="11" customFormat="1" x14ac:dyDescent="0.25">
      <c r="D102" s="112"/>
      <c r="E102" s="112"/>
      <c r="F102" s="112"/>
      <c r="H102" s="124"/>
    </row>
    <row r="103" spans="1:8" s="11" customFormat="1" x14ac:dyDescent="0.25">
      <c r="D103" s="112"/>
      <c r="E103" s="112"/>
      <c r="F103" s="112"/>
      <c r="H103" s="124"/>
    </row>
    <row r="104" spans="1:8" s="11" customFormat="1" x14ac:dyDescent="0.25">
      <c r="D104" s="112"/>
      <c r="E104" s="112"/>
      <c r="F104" s="112"/>
      <c r="H104" s="124"/>
    </row>
    <row r="105" spans="1:8" s="11" customFormat="1" x14ac:dyDescent="0.25">
      <c r="D105" s="112"/>
      <c r="E105" s="112"/>
      <c r="F105" s="112"/>
      <c r="H105" s="124"/>
    </row>
    <row r="106" spans="1:8" s="11" customFormat="1" x14ac:dyDescent="0.25">
      <c r="D106" s="112"/>
      <c r="E106" s="112"/>
      <c r="F106" s="112"/>
      <c r="H106" s="124"/>
    </row>
    <row r="107" spans="1:8" s="11" customFormat="1" x14ac:dyDescent="0.25">
      <c r="D107" s="112"/>
      <c r="E107" s="112"/>
      <c r="F107" s="112"/>
      <c r="H107" s="124"/>
    </row>
    <row r="108" spans="1:8" s="11" customFormat="1" x14ac:dyDescent="0.25">
      <c r="D108" s="112"/>
      <c r="E108" s="112"/>
      <c r="F108" s="112"/>
      <c r="H108" s="124"/>
    </row>
    <row r="109" spans="1:8" s="11" customFormat="1" x14ac:dyDescent="0.25">
      <c r="D109" s="112"/>
      <c r="E109" s="112"/>
      <c r="F109" s="112"/>
      <c r="H109" s="124"/>
    </row>
    <row r="110" spans="1:8" s="11" customFormat="1" x14ac:dyDescent="0.25">
      <c r="D110" s="112"/>
      <c r="E110" s="112"/>
      <c r="F110" s="112"/>
      <c r="H110" s="124"/>
    </row>
    <row r="111" spans="1:8" s="11" customFormat="1" x14ac:dyDescent="0.25">
      <c r="D111" s="112"/>
      <c r="E111" s="112"/>
      <c r="F111" s="112"/>
      <c r="H111" s="124"/>
    </row>
    <row r="112" spans="1:8" s="11" customFormat="1" x14ac:dyDescent="0.25">
      <c r="D112" s="112"/>
      <c r="E112" s="112"/>
      <c r="F112" s="112"/>
      <c r="H112" s="124"/>
    </row>
    <row r="113" spans="4:8" s="11" customFormat="1" x14ac:dyDescent="0.25">
      <c r="D113" s="112"/>
      <c r="E113" s="112"/>
      <c r="F113" s="112"/>
      <c r="H113" s="124"/>
    </row>
    <row r="114" spans="4:8" s="11" customFormat="1" x14ac:dyDescent="0.25">
      <c r="D114" s="112"/>
      <c r="E114" s="112"/>
      <c r="F114" s="112"/>
      <c r="H114" s="124"/>
    </row>
    <row r="115" spans="4:8" s="11" customFormat="1" x14ac:dyDescent="0.25">
      <c r="D115" s="112"/>
      <c r="E115" s="112"/>
      <c r="F115" s="112"/>
      <c r="H115" s="124"/>
    </row>
    <row r="116" spans="4:8" s="11" customFormat="1" x14ac:dyDescent="0.25">
      <c r="D116" s="112"/>
      <c r="E116" s="112"/>
      <c r="F116" s="112"/>
      <c r="H116" s="124"/>
    </row>
    <row r="117" spans="4:8" s="11" customFormat="1" x14ac:dyDescent="0.25">
      <c r="D117" s="112"/>
      <c r="E117" s="112"/>
      <c r="F117" s="112"/>
      <c r="H117" s="124"/>
    </row>
    <row r="118" spans="4:8" s="11" customFormat="1" x14ac:dyDescent="0.25">
      <c r="D118" s="112"/>
      <c r="E118" s="112"/>
      <c r="F118" s="112"/>
      <c r="H118" s="124"/>
    </row>
    <row r="119" spans="4:8" s="11" customFormat="1" x14ac:dyDescent="0.25">
      <c r="D119" s="112"/>
      <c r="E119" s="112"/>
      <c r="F119" s="112"/>
      <c r="H119" s="124"/>
    </row>
    <row r="120" spans="4:8" s="11" customFormat="1" x14ac:dyDescent="0.25">
      <c r="D120" s="112"/>
      <c r="E120" s="112"/>
      <c r="F120" s="112"/>
      <c r="H120" s="124"/>
    </row>
    <row r="121" spans="4:8" s="11" customFormat="1" x14ac:dyDescent="0.25">
      <c r="D121" s="112"/>
      <c r="E121" s="112"/>
      <c r="F121" s="112"/>
      <c r="H121" s="124"/>
    </row>
    <row r="122" spans="4:8" s="11" customFormat="1" x14ac:dyDescent="0.25">
      <c r="D122" s="112"/>
      <c r="E122" s="112"/>
      <c r="F122" s="112"/>
      <c r="H122" s="124"/>
    </row>
    <row r="123" spans="4:8" s="11" customFormat="1" x14ac:dyDescent="0.25">
      <c r="D123" s="112"/>
      <c r="E123" s="112"/>
      <c r="F123" s="112"/>
      <c r="H123" s="124"/>
    </row>
    <row r="124" spans="4:8" s="11" customFormat="1" x14ac:dyDescent="0.25">
      <c r="D124" s="112"/>
      <c r="E124" s="112"/>
      <c r="F124" s="112"/>
      <c r="H124" s="124"/>
    </row>
    <row r="125" spans="4:8" s="11" customFormat="1" x14ac:dyDescent="0.25">
      <c r="D125" s="112"/>
      <c r="E125" s="112"/>
      <c r="F125" s="112"/>
      <c r="H125" s="124"/>
    </row>
    <row r="126" spans="4:8" s="11" customFormat="1" x14ac:dyDescent="0.25">
      <c r="D126" s="112"/>
      <c r="E126" s="112"/>
      <c r="F126" s="112"/>
      <c r="H126" s="124"/>
    </row>
    <row r="127" spans="4:8" s="11" customFormat="1" x14ac:dyDescent="0.25">
      <c r="D127" s="112"/>
      <c r="E127" s="112"/>
      <c r="F127" s="112"/>
      <c r="H127" s="124"/>
    </row>
    <row r="128" spans="4:8" s="11" customFormat="1" x14ac:dyDescent="0.25">
      <c r="D128" s="112"/>
      <c r="E128" s="112"/>
      <c r="F128" s="112"/>
      <c r="H128" s="124"/>
    </row>
    <row r="129" spans="4:8" s="11" customFormat="1" x14ac:dyDescent="0.25">
      <c r="D129" s="112"/>
      <c r="E129" s="112"/>
      <c r="F129" s="112"/>
      <c r="H129" s="124"/>
    </row>
    <row r="130" spans="4:8" s="11" customFormat="1" x14ac:dyDescent="0.25">
      <c r="D130" s="112"/>
      <c r="E130" s="112"/>
      <c r="F130" s="112"/>
      <c r="H130" s="124"/>
    </row>
    <row r="131" spans="4:8" s="11" customFormat="1" x14ac:dyDescent="0.25">
      <c r="D131" s="112"/>
      <c r="E131" s="112"/>
      <c r="F131" s="112"/>
      <c r="H131" s="124"/>
    </row>
    <row r="132" spans="4:8" s="11" customFormat="1" x14ac:dyDescent="0.25">
      <c r="D132" s="112"/>
      <c r="E132" s="112"/>
      <c r="F132" s="112"/>
      <c r="H132" s="124"/>
    </row>
    <row r="133" spans="4:8" s="11" customFormat="1" x14ac:dyDescent="0.25">
      <c r="D133" s="112"/>
      <c r="E133" s="112"/>
      <c r="F133" s="112"/>
      <c r="H133" s="124"/>
    </row>
    <row r="134" spans="4:8" s="11" customFormat="1" x14ac:dyDescent="0.25">
      <c r="D134" s="112"/>
      <c r="E134" s="112"/>
      <c r="F134" s="112"/>
      <c r="H134" s="124"/>
    </row>
    <row r="135" spans="4:8" s="11" customFormat="1" x14ac:dyDescent="0.25">
      <c r="D135" s="112"/>
      <c r="E135" s="112"/>
      <c r="F135" s="112"/>
      <c r="H135" s="124"/>
    </row>
    <row r="136" spans="4:8" s="11" customFormat="1" x14ac:dyDescent="0.25">
      <c r="D136" s="112"/>
      <c r="E136" s="112"/>
      <c r="F136" s="112"/>
      <c r="H136" s="124"/>
    </row>
    <row r="137" spans="4:8" s="11" customFormat="1" x14ac:dyDescent="0.25">
      <c r="D137" s="112"/>
      <c r="E137" s="112"/>
      <c r="F137" s="112"/>
      <c r="H137" s="124"/>
    </row>
    <row r="138" spans="4:8" s="11" customFormat="1" x14ac:dyDescent="0.25">
      <c r="D138" s="112"/>
      <c r="E138" s="112"/>
      <c r="F138" s="112"/>
      <c r="H138" s="124"/>
    </row>
    <row r="139" spans="4:8" s="11" customFormat="1" x14ac:dyDescent="0.25">
      <c r="D139" s="112"/>
      <c r="E139" s="112"/>
      <c r="F139" s="112"/>
      <c r="H139" s="124"/>
    </row>
    <row r="140" spans="4:8" s="11" customFormat="1" x14ac:dyDescent="0.25">
      <c r="D140" s="112"/>
      <c r="E140" s="112"/>
      <c r="F140" s="112"/>
      <c r="H140" s="124"/>
    </row>
    <row r="141" spans="4:8" s="11" customFormat="1" x14ac:dyDescent="0.25">
      <c r="D141" s="112"/>
      <c r="E141" s="112"/>
      <c r="F141" s="112"/>
      <c r="H141" s="124"/>
    </row>
    <row r="142" spans="4:8" s="11" customFormat="1" x14ac:dyDescent="0.25">
      <c r="D142" s="112"/>
      <c r="E142" s="112"/>
      <c r="F142" s="112"/>
      <c r="H142" s="124"/>
    </row>
    <row r="143" spans="4:8" s="11" customFormat="1" x14ac:dyDescent="0.25">
      <c r="D143" s="112"/>
      <c r="E143" s="112"/>
      <c r="F143" s="112"/>
      <c r="H143" s="124"/>
    </row>
    <row r="144" spans="4:8" s="11" customFormat="1" x14ac:dyDescent="0.25">
      <c r="D144" s="112"/>
      <c r="E144" s="112"/>
      <c r="F144" s="112"/>
      <c r="H144" s="124"/>
    </row>
    <row r="145" spans="4:8" s="11" customFormat="1" x14ac:dyDescent="0.25">
      <c r="D145" s="112"/>
      <c r="E145" s="112"/>
      <c r="F145" s="112"/>
      <c r="H145" s="124"/>
    </row>
    <row r="146" spans="4:8" s="11" customFormat="1" x14ac:dyDescent="0.25">
      <c r="D146" s="112"/>
      <c r="E146" s="112"/>
      <c r="F146" s="112"/>
      <c r="H146" s="124"/>
    </row>
    <row r="147" spans="4:8" s="11" customFormat="1" x14ac:dyDescent="0.25">
      <c r="D147" s="112"/>
      <c r="E147" s="112"/>
      <c r="F147" s="112"/>
      <c r="H147" s="124"/>
    </row>
    <row r="148" spans="4:8" s="11" customFormat="1" x14ac:dyDescent="0.25">
      <c r="D148" s="112"/>
      <c r="E148" s="112"/>
      <c r="F148" s="112"/>
      <c r="H148" s="124"/>
    </row>
    <row r="149" spans="4:8" s="11" customFormat="1" x14ac:dyDescent="0.25">
      <c r="D149" s="112"/>
      <c r="E149" s="112"/>
      <c r="F149" s="112"/>
      <c r="H149" s="124"/>
    </row>
    <row r="150" spans="4:8" s="11" customFormat="1" x14ac:dyDescent="0.25">
      <c r="D150" s="112"/>
      <c r="E150" s="112"/>
      <c r="F150" s="112"/>
      <c r="H150" s="124"/>
    </row>
    <row r="151" spans="4:8" s="11" customFormat="1" x14ac:dyDescent="0.25">
      <c r="D151" s="112"/>
      <c r="E151" s="112"/>
      <c r="F151" s="112"/>
      <c r="H151" s="124"/>
    </row>
    <row r="152" spans="4:8" s="11" customFormat="1" x14ac:dyDescent="0.25">
      <c r="D152" s="112"/>
      <c r="E152" s="112"/>
      <c r="F152" s="112"/>
      <c r="H152" s="124"/>
    </row>
    <row r="153" spans="4:8" s="11" customFormat="1" x14ac:dyDescent="0.25">
      <c r="D153" s="112"/>
      <c r="E153" s="112"/>
      <c r="F153" s="112"/>
      <c r="H153" s="124"/>
    </row>
    <row r="154" spans="4:8" s="11" customFormat="1" x14ac:dyDescent="0.25">
      <c r="D154" s="112"/>
      <c r="E154" s="112"/>
      <c r="F154" s="112"/>
      <c r="H154" s="124"/>
    </row>
    <row r="155" spans="4:8" s="11" customFormat="1" x14ac:dyDescent="0.25">
      <c r="D155" s="112"/>
      <c r="E155" s="112"/>
      <c r="F155" s="112"/>
      <c r="H155" s="124"/>
    </row>
    <row r="156" spans="4:8" s="11" customFormat="1" x14ac:dyDescent="0.25">
      <c r="D156" s="112"/>
      <c r="E156" s="112"/>
      <c r="F156" s="112"/>
      <c r="H156" s="124"/>
    </row>
    <row r="157" spans="4:8" s="11" customFormat="1" x14ac:dyDescent="0.25">
      <c r="D157" s="112"/>
      <c r="E157" s="112"/>
      <c r="F157" s="112"/>
      <c r="H157" s="124"/>
    </row>
    <row r="158" spans="4:8" s="11" customFormat="1" x14ac:dyDescent="0.25">
      <c r="D158" s="112"/>
      <c r="E158" s="112"/>
      <c r="F158" s="112"/>
      <c r="H158" s="124"/>
    </row>
    <row r="159" spans="4:8" s="11" customFormat="1" x14ac:dyDescent="0.25">
      <c r="D159" s="112"/>
      <c r="E159" s="112"/>
      <c r="F159" s="112"/>
      <c r="H159" s="124"/>
    </row>
    <row r="160" spans="4:8" s="11" customFormat="1" x14ac:dyDescent="0.25">
      <c r="D160" s="112"/>
      <c r="E160" s="112"/>
      <c r="F160" s="112"/>
      <c r="H160" s="124"/>
    </row>
    <row r="161" spans="4:8" s="11" customFormat="1" x14ac:dyDescent="0.25">
      <c r="D161" s="112"/>
      <c r="E161" s="112"/>
      <c r="F161" s="112"/>
      <c r="H161" s="124"/>
    </row>
    <row r="162" spans="4:8" s="11" customFormat="1" x14ac:dyDescent="0.25">
      <c r="D162" s="112"/>
      <c r="E162" s="112"/>
      <c r="F162" s="112"/>
      <c r="H162" s="124"/>
    </row>
    <row r="163" spans="4:8" s="11" customFormat="1" x14ac:dyDescent="0.25">
      <c r="D163" s="112"/>
      <c r="E163" s="112"/>
      <c r="F163" s="112"/>
      <c r="H163" s="124"/>
    </row>
    <row r="164" spans="4:8" s="11" customFormat="1" x14ac:dyDescent="0.25">
      <c r="D164" s="112"/>
      <c r="E164" s="112"/>
      <c r="F164" s="112"/>
      <c r="H164" s="124"/>
    </row>
    <row r="165" spans="4:8" s="11" customFormat="1" x14ac:dyDescent="0.25">
      <c r="D165" s="112"/>
      <c r="E165" s="112"/>
      <c r="F165" s="112"/>
      <c r="H165" s="124"/>
    </row>
    <row r="166" spans="4:8" s="11" customFormat="1" x14ac:dyDescent="0.25">
      <c r="D166" s="112"/>
      <c r="E166" s="112"/>
      <c r="F166" s="112"/>
      <c r="H166" s="124"/>
    </row>
    <row r="167" spans="4:8" s="11" customFormat="1" x14ac:dyDescent="0.25">
      <c r="D167" s="112"/>
      <c r="E167" s="112"/>
      <c r="F167" s="112"/>
      <c r="H167" s="124"/>
    </row>
    <row r="168" spans="4:8" s="11" customFormat="1" x14ac:dyDescent="0.25">
      <c r="D168" s="112"/>
      <c r="E168" s="112"/>
      <c r="F168" s="112"/>
      <c r="H168" s="124"/>
    </row>
    <row r="169" spans="4:8" s="11" customFormat="1" x14ac:dyDescent="0.25">
      <c r="D169" s="112"/>
      <c r="E169" s="112"/>
      <c r="F169" s="112"/>
      <c r="H169" s="124"/>
    </row>
    <row r="170" spans="4:8" s="11" customFormat="1" x14ac:dyDescent="0.25">
      <c r="D170" s="112"/>
      <c r="E170" s="112"/>
      <c r="F170" s="112"/>
      <c r="H170" s="124"/>
    </row>
    <row r="171" spans="4:8" s="11" customFormat="1" x14ac:dyDescent="0.25">
      <c r="D171" s="112"/>
      <c r="E171" s="112"/>
      <c r="F171" s="112"/>
      <c r="H171" s="124"/>
    </row>
    <row r="172" spans="4:8" s="11" customFormat="1" x14ac:dyDescent="0.25">
      <c r="D172" s="112"/>
      <c r="E172" s="112"/>
      <c r="F172" s="112"/>
      <c r="H172" s="124"/>
    </row>
    <row r="173" spans="4:8" s="11" customFormat="1" x14ac:dyDescent="0.25">
      <c r="D173" s="112"/>
      <c r="E173" s="112"/>
      <c r="F173" s="112"/>
      <c r="H173" s="124"/>
    </row>
    <row r="174" spans="4:8" s="11" customFormat="1" x14ac:dyDescent="0.25">
      <c r="D174" s="112"/>
      <c r="E174" s="112"/>
      <c r="F174" s="112"/>
      <c r="H174" s="124"/>
    </row>
    <row r="175" spans="4:8" s="11" customFormat="1" x14ac:dyDescent="0.25">
      <c r="D175" s="112"/>
      <c r="E175" s="112"/>
      <c r="F175" s="112"/>
      <c r="H175" s="124"/>
    </row>
    <row r="176" spans="4:8" s="11" customFormat="1" x14ac:dyDescent="0.25">
      <c r="D176" s="112"/>
      <c r="E176" s="112"/>
      <c r="F176" s="112"/>
      <c r="H176" s="124"/>
    </row>
    <row r="177" spans="4:8" s="11" customFormat="1" x14ac:dyDescent="0.25">
      <c r="D177" s="112"/>
      <c r="E177" s="112"/>
      <c r="F177" s="112"/>
      <c r="H177" s="124"/>
    </row>
    <row r="178" spans="4:8" s="11" customFormat="1" x14ac:dyDescent="0.25">
      <c r="D178" s="112"/>
      <c r="E178" s="112"/>
      <c r="F178" s="112"/>
      <c r="H178" s="124"/>
    </row>
    <row r="179" spans="4:8" s="11" customFormat="1" x14ac:dyDescent="0.25">
      <c r="D179" s="112"/>
      <c r="E179" s="112"/>
      <c r="F179" s="112"/>
      <c r="H179" s="124"/>
    </row>
    <row r="180" spans="4:8" s="11" customFormat="1" x14ac:dyDescent="0.25">
      <c r="D180" s="112"/>
      <c r="E180" s="112"/>
      <c r="F180" s="112"/>
      <c r="H180" s="124"/>
    </row>
    <row r="181" spans="4:8" s="11" customFormat="1" x14ac:dyDescent="0.25">
      <c r="D181" s="112"/>
      <c r="E181" s="112"/>
      <c r="F181" s="112"/>
      <c r="H181" s="124"/>
    </row>
    <row r="182" spans="4:8" s="11" customFormat="1" x14ac:dyDescent="0.25">
      <c r="D182" s="112"/>
      <c r="E182" s="112"/>
      <c r="F182" s="112"/>
      <c r="H182" s="124"/>
    </row>
    <row r="183" spans="4:8" s="11" customFormat="1" x14ac:dyDescent="0.25">
      <c r="D183" s="112"/>
      <c r="E183" s="112"/>
      <c r="F183" s="112"/>
      <c r="H183" s="124"/>
    </row>
    <row r="184" spans="4:8" s="11" customFormat="1" x14ac:dyDescent="0.25">
      <c r="D184" s="112"/>
      <c r="E184" s="112"/>
      <c r="F184" s="112"/>
      <c r="H184" s="124"/>
    </row>
    <row r="185" spans="4:8" s="11" customFormat="1" x14ac:dyDescent="0.25">
      <c r="D185" s="112"/>
      <c r="E185" s="112"/>
      <c r="F185" s="112"/>
      <c r="H185" s="124"/>
    </row>
    <row r="186" spans="4:8" s="11" customFormat="1" x14ac:dyDescent="0.25">
      <c r="D186" s="112"/>
      <c r="E186" s="112"/>
      <c r="F186" s="112"/>
      <c r="H186" s="124"/>
    </row>
    <row r="187" spans="4:8" s="11" customFormat="1" x14ac:dyDescent="0.25">
      <c r="D187" s="112"/>
      <c r="E187" s="112"/>
      <c r="F187" s="112"/>
      <c r="H187" s="124"/>
    </row>
    <row r="188" spans="4:8" s="11" customFormat="1" x14ac:dyDescent="0.25">
      <c r="D188" s="112"/>
      <c r="E188" s="112"/>
      <c r="F188" s="112"/>
      <c r="H188" s="124"/>
    </row>
    <row r="189" spans="4:8" s="11" customFormat="1" x14ac:dyDescent="0.25">
      <c r="D189" s="112"/>
      <c r="E189" s="112"/>
      <c r="F189" s="112"/>
      <c r="H189" s="124"/>
    </row>
    <row r="190" spans="4:8" s="11" customFormat="1" x14ac:dyDescent="0.25">
      <c r="D190" s="112"/>
      <c r="E190" s="112"/>
      <c r="F190" s="112"/>
      <c r="H190" s="124"/>
    </row>
    <row r="191" spans="4:8" s="11" customFormat="1" x14ac:dyDescent="0.25">
      <c r="D191" s="112"/>
      <c r="E191" s="112"/>
      <c r="F191" s="112"/>
      <c r="H191" s="124"/>
    </row>
    <row r="192" spans="4:8" s="11" customFormat="1" x14ac:dyDescent="0.25">
      <c r="D192" s="112"/>
      <c r="E192" s="112"/>
      <c r="F192" s="112"/>
      <c r="H192" s="124"/>
    </row>
    <row r="193" spans="4:8" s="11" customFormat="1" x14ac:dyDescent="0.25">
      <c r="D193" s="112"/>
      <c r="E193" s="112"/>
      <c r="F193" s="112"/>
      <c r="H193" s="124"/>
    </row>
    <row r="194" spans="4:8" s="11" customFormat="1" x14ac:dyDescent="0.25">
      <c r="D194" s="112"/>
      <c r="E194" s="112"/>
      <c r="F194" s="112"/>
      <c r="H194" s="124"/>
    </row>
    <row r="195" spans="4:8" s="11" customFormat="1" x14ac:dyDescent="0.25">
      <c r="D195" s="112"/>
      <c r="E195" s="112"/>
      <c r="F195" s="112"/>
      <c r="H195" s="124"/>
    </row>
    <row r="196" spans="4:8" s="11" customFormat="1" x14ac:dyDescent="0.25">
      <c r="D196" s="112"/>
      <c r="E196" s="112"/>
      <c r="F196" s="112"/>
      <c r="H196" s="124"/>
    </row>
    <row r="197" spans="4:8" s="11" customFormat="1" x14ac:dyDescent="0.25">
      <c r="D197" s="112"/>
      <c r="E197" s="112"/>
      <c r="F197" s="112"/>
      <c r="H197" s="124"/>
    </row>
    <row r="198" spans="4:8" s="11" customFormat="1" x14ac:dyDescent="0.25">
      <c r="D198" s="112"/>
      <c r="E198" s="112"/>
      <c r="F198" s="112"/>
      <c r="H198" s="124"/>
    </row>
    <row r="199" spans="4:8" s="11" customFormat="1" x14ac:dyDescent="0.25">
      <c r="D199" s="112"/>
      <c r="E199" s="112"/>
      <c r="F199" s="112"/>
      <c r="H199" s="124"/>
    </row>
    <row r="200" spans="4:8" s="11" customFormat="1" x14ac:dyDescent="0.25">
      <c r="D200" s="112"/>
      <c r="E200" s="112"/>
      <c r="F200" s="112"/>
      <c r="H200" s="124"/>
    </row>
    <row r="201" spans="4:8" s="11" customFormat="1" x14ac:dyDescent="0.25">
      <c r="D201" s="112"/>
      <c r="E201" s="112"/>
      <c r="F201" s="112"/>
      <c r="H201" s="124"/>
    </row>
    <row r="202" spans="4:8" s="11" customFormat="1" x14ac:dyDescent="0.25">
      <c r="D202" s="112"/>
      <c r="E202" s="112"/>
      <c r="F202" s="112"/>
      <c r="H202" s="124"/>
    </row>
    <row r="203" spans="4:8" s="11" customFormat="1" x14ac:dyDescent="0.25">
      <c r="D203" s="112"/>
      <c r="E203" s="112"/>
      <c r="F203" s="112"/>
      <c r="H203" s="124"/>
    </row>
    <row r="204" spans="4:8" s="11" customFormat="1" x14ac:dyDescent="0.25">
      <c r="D204" s="112"/>
      <c r="E204" s="112"/>
      <c r="F204" s="112"/>
      <c r="H204" s="124"/>
    </row>
    <row r="205" spans="4:8" s="11" customFormat="1" x14ac:dyDescent="0.25">
      <c r="D205" s="112"/>
      <c r="E205" s="112"/>
      <c r="F205" s="112"/>
      <c r="H205" s="124"/>
    </row>
    <row r="206" spans="4:8" s="11" customFormat="1" x14ac:dyDescent="0.25">
      <c r="D206" s="112"/>
      <c r="E206" s="112"/>
      <c r="F206" s="112"/>
      <c r="H206" s="124"/>
    </row>
    <row r="207" spans="4:8" s="11" customFormat="1" x14ac:dyDescent="0.25">
      <c r="D207" s="112"/>
      <c r="E207" s="112"/>
      <c r="F207" s="112"/>
      <c r="H207" s="124"/>
    </row>
    <row r="208" spans="4:8" s="11" customFormat="1" x14ac:dyDescent="0.25">
      <c r="D208" s="112"/>
      <c r="E208" s="112"/>
      <c r="F208" s="112"/>
      <c r="H208" s="124"/>
    </row>
    <row r="209" spans="4:8" s="11" customFormat="1" x14ac:dyDescent="0.25">
      <c r="D209" s="112"/>
      <c r="E209" s="112"/>
      <c r="F209" s="112"/>
      <c r="H209" s="124"/>
    </row>
    <row r="210" spans="4:8" s="11" customFormat="1" x14ac:dyDescent="0.25">
      <c r="D210" s="112"/>
      <c r="E210" s="112"/>
      <c r="F210" s="112"/>
      <c r="H210" s="124"/>
    </row>
    <row r="211" spans="4:8" s="11" customFormat="1" x14ac:dyDescent="0.25">
      <c r="D211" s="112"/>
      <c r="E211" s="112"/>
      <c r="F211" s="112"/>
      <c r="H211" s="124"/>
    </row>
    <row r="212" spans="4:8" s="11" customFormat="1" x14ac:dyDescent="0.25">
      <c r="D212" s="112"/>
      <c r="E212" s="112"/>
      <c r="F212" s="112"/>
      <c r="H212" s="124"/>
    </row>
    <row r="213" spans="4:8" s="11" customFormat="1" x14ac:dyDescent="0.25">
      <c r="D213" s="112"/>
      <c r="E213" s="112"/>
      <c r="F213" s="112"/>
      <c r="H213" s="124"/>
    </row>
    <row r="214" spans="4:8" s="11" customFormat="1" x14ac:dyDescent="0.25">
      <c r="D214" s="112"/>
      <c r="E214" s="112"/>
      <c r="F214" s="112"/>
      <c r="H214" s="124"/>
    </row>
    <row r="215" spans="4:8" s="11" customFormat="1" x14ac:dyDescent="0.25">
      <c r="D215" s="112"/>
      <c r="E215" s="112"/>
      <c r="F215" s="112"/>
      <c r="H215" s="124"/>
    </row>
    <row r="216" spans="4:8" s="11" customFormat="1" x14ac:dyDescent="0.25">
      <c r="D216" s="112"/>
      <c r="E216" s="112"/>
      <c r="F216" s="112"/>
      <c r="H216" s="124"/>
    </row>
    <row r="217" spans="4:8" s="11" customFormat="1" x14ac:dyDescent="0.25">
      <c r="D217" s="112"/>
      <c r="E217" s="112"/>
      <c r="F217" s="112"/>
      <c r="H217" s="124"/>
    </row>
    <row r="218" spans="4:8" s="11" customFormat="1" x14ac:dyDescent="0.25">
      <c r="D218" s="112"/>
      <c r="E218" s="112"/>
      <c r="F218" s="112"/>
      <c r="H218" s="124"/>
    </row>
    <row r="219" spans="4:8" s="11" customFormat="1" x14ac:dyDescent="0.25">
      <c r="D219" s="112"/>
      <c r="E219" s="112"/>
      <c r="F219" s="112"/>
      <c r="H219" s="124"/>
    </row>
    <row r="220" spans="4:8" s="11" customFormat="1" x14ac:dyDescent="0.25">
      <c r="D220" s="112"/>
      <c r="E220" s="112"/>
      <c r="F220" s="112"/>
      <c r="H220" s="124"/>
    </row>
    <row r="221" spans="4:8" s="11" customFormat="1" x14ac:dyDescent="0.25">
      <c r="D221" s="112"/>
      <c r="E221" s="112"/>
      <c r="F221" s="112"/>
      <c r="H221" s="124"/>
    </row>
    <row r="222" spans="4:8" s="11" customFormat="1" x14ac:dyDescent="0.25">
      <c r="D222" s="112"/>
      <c r="E222" s="112"/>
      <c r="F222" s="112"/>
      <c r="H222" s="124"/>
    </row>
    <row r="223" spans="4:8" s="11" customFormat="1" x14ac:dyDescent="0.25">
      <c r="D223" s="112"/>
      <c r="E223" s="112"/>
      <c r="F223" s="112"/>
      <c r="H223" s="124"/>
    </row>
    <row r="224" spans="4:8" s="11" customFormat="1" x14ac:dyDescent="0.25">
      <c r="D224" s="112"/>
      <c r="E224" s="112"/>
      <c r="F224" s="112"/>
      <c r="H224" s="124"/>
    </row>
    <row r="225" spans="4:8" s="11" customFormat="1" x14ac:dyDescent="0.25">
      <c r="D225" s="112"/>
      <c r="E225" s="112"/>
      <c r="F225" s="112"/>
      <c r="H225" s="124"/>
    </row>
    <row r="226" spans="4:8" s="11" customFormat="1" x14ac:dyDescent="0.25">
      <c r="D226" s="112"/>
      <c r="E226" s="112"/>
      <c r="F226" s="112"/>
      <c r="H226" s="124"/>
    </row>
    <row r="227" spans="4:8" s="11" customFormat="1" x14ac:dyDescent="0.25">
      <c r="D227" s="112"/>
      <c r="E227" s="112"/>
      <c r="F227" s="112"/>
      <c r="H227" s="124"/>
    </row>
    <row r="228" spans="4:8" s="11" customFormat="1" x14ac:dyDescent="0.25">
      <c r="D228" s="112"/>
      <c r="E228" s="112"/>
      <c r="F228" s="112"/>
      <c r="H228" s="124"/>
    </row>
    <row r="229" spans="4:8" s="11" customFormat="1" x14ac:dyDescent="0.25">
      <c r="D229" s="112"/>
      <c r="E229" s="112"/>
      <c r="F229" s="112"/>
      <c r="H229" s="124"/>
    </row>
    <row r="230" spans="4:8" s="11" customFormat="1" x14ac:dyDescent="0.25">
      <c r="D230" s="112"/>
      <c r="E230" s="112"/>
      <c r="F230" s="112"/>
      <c r="H230" s="124"/>
    </row>
    <row r="231" spans="4:8" s="11" customFormat="1" x14ac:dyDescent="0.25">
      <c r="D231" s="112"/>
      <c r="E231" s="112"/>
      <c r="F231" s="112"/>
      <c r="H231" s="124"/>
    </row>
    <row r="232" spans="4:8" s="11" customFormat="1" x14ac:dyDescent="0.25">
      <c r="D232" s="112"/>
      <c r="E232" s="112"/>
      <c r="F232" s="112"/>
      <c r="H232" s="124"/>
    </row>
    <row r="233" spans="4:8" s="11" customFormat="1" x14ac:dyDescent="0.25">
      <c r="D233" s="112"/>
      <c r="E233" s="112"/>
      <c r="F233" s="112"/>
      <c r="H233" s="124"/>
    </row>
    <row r="234" spans="4:8" s="11" customFormat="1" x14ac:dyDescent="0.25">
      <c r="D234" s="112"/>
      <c r="E234" s="112"/>
      <c r="F234" s="112"/>
      <c r="H234" s="124"/>
    </row>
    <row r="235" spans="4:8" s="11" customFormat="1" x14ac:dyDescent="0.25">
      <c r="D235" s="112"/>
      <c r="E235" s="112"/>
      <c r="F235" s="112"/>
      <c r="H235" s="124"/>
    </row>
    <row r="236" spans="4:8" s="11" customFormat="1" x14ac:dyDescent="0.25">
      <c r="D236" s="112"/>
      <c r="E236" s="112"/>
      <c r="F236" s="112"/>
      <c r="H236" s="124"/>
    </row>
    <row r="237" spans="4:8" s="11" customFormat="1" x14ac:dyDescent="0.25">
      <c r="D237" s="112"/>
      <c r="E237" s="112"/>
      <c r="F237" s="112"/>
      <c r="H237" s="124"/>
    </row>
    <row r="238" spans="4:8" s="11" customFormat="1" x14ac:dyDescent="0.25">
      <c r="D238" s="112"/>
      <c r="E238" s="112"/>
      <c r="F238" s="112"/>
      <c r="H238" s="124"/>
    </row>
    <row r="239" spans="4:8" s="11" customFormat="1" x14ac:dyDescent="0.25">
      <c r="D239" s="112"/>
      <c r="E239" s="112"/>
      <c r="F239" s="112"/>
      <c r="H239" s="124"/>
    </row>
    <row r="240" spans="4:8" s="11" customFormat="1" x14ac:dyDescent="0.25">
      <c r="D240" s="112"/>
      <c r="E240" s="112"/>
      <c r="F240" s="112"/>
      <c r="H240" s="124"/>
    </row>
    <row r="241" spans="4:8" s="11" customFormat="1" x14ac:dyDescent="0.25">
      <c r="D241" s="112"/>
      <c r="E241" s="112"/>
      <c r="F241" s="112"/>
      <c r="H241" s="124"/>
    </row>
    <row r="242" spans="4:8" s="11" customFormat="1" x14ac:dyDescent="0.25">
      <c r="D242" s="112"/>
      <c r="E242" s="112"/>
      <c r="F242" s="112"/>
      <c r="H242" s="124"/>
    </row>
    <row r="243" spans="4:8" s="11" customFormat="1" x14ac:dyDescent="0.25">
      <c r="D243" s="112"/>
      <c r="E243" s="112"/>
      <c r="F243" s="112"/>
      <c r="H243" s="124"/>
    </row>
    <row r="244" spans="4:8" s="11" customFormat="1" x14ac:dyDescent="0.25">
      <c r="D244" s="112"/>
      <c r="E244" s="112"/>
      <c r="F244" s="112"/>
      <c r="H244" s="124"/>
    </row>
    <row r="245" spans="4:8" s="11" customFormat="1" x14ac:dyDescent="0.25">
      <c r="D245" s="112"/>
      <c r="E245" s="112"/>
      <c r="F245" s="112"/>
      <c r="H245" s="124"/>
    </row>
    <row r="246" spans="4:8" s="11" customFormat="1" x14ac:dyDescent="0.25">
      <c r="D246" s="112"/>
      <c r="E246" s="112"/>
      <c r="F246" s="112"/>
      <c r="H246" s="124"/>
    </row>
    <row r="247" spans="4:8" s="11" customFormat="1" x14ac:dyDescent="0.25">
      <c r="D247" s="112"/>
      <c r="E247" s="112"/>
      <c r="F247" s="112"/>
      <c r="H247" s="124"/>
    </row>
    <row r="248" spans="4:8" s="11" customFormat="1" x14ac:dyDescent="0.25">
      <c r="D248" s="112"/>
      <c r="E248" s="112"/>
      <c r="F248" s="112"/>
      <c r="H248" s="124"/>
    </row>
    <row r="249" spans="4:8" s="11" customFormat="1" x14ac:dyDescent="0.25">
      <c r="D249" s="112"/>
      <c r="E249" s="112"/>
      <c r="F249" s="112"/>
      <c r="H249" s="124"/>
    </row>
    <row r="250" spans="4:8" s="11" customFormat="1" x14ac:dyDescent="0.25">
      <c r="D250" s="112"/>
      <c r="E250" s="112"/>
      <c r="F250" s="112"/>
      <c r="H250" s="124"/>
    </row>
    <row r="251" spans="4:8" s="11" customFormat="1" x14ac:dyDescent="0.25">
      <c r="D251" s="112"/>
      <c r="E251" s="112"/>
      <c r="F251" s="112"/>
      <c r="H251" s="124"/>
    </row>
    <row r="252" spans="4:8" s="11" customFormat="1" x14ac:dyDescent="0.25">
      <c r="D252" s="112"/>
      <c r="E252" s="112"/>
      <c r="F252" s="112"/>
      <c r="H252" s="124"/>
    </row>
    <row r="253" spans="4:8" s="11" customFormat="1" x14ac:dyDescent="0.25">
      <c r="D253" s="112"/>
      <c r="E253" s="112"/>
      <c r="F253" s="112"/>
      <c r="H253" s="124"/>
    </row>
    <row r="254" spans="4:8" s="11" customFormat="1" x14ac:dyDescent="0.25">
      <c r="D254" s="112"/>
      <c r="E254" s="112"/>
      <c r="F254" s="112"/>
      <c r="H254" s="124"/>
    </row>
    <row r="255" spans="4:8" s="11" customFormat="1" x14ac:dyDescent="0.25">
      <c r="D255" s="112"/>
      <c r="E255" s="112"/>
      <c r="F255" s="112"/>
      <c r="H255" s="124"/>
    </row>
    <row r="256" spans="4:8" s="11" customFormat="1" x14ac:dyDescent="0.25">
      <c r="D256" s="112"/>
      <c r="E256" s="112"/>
      <c r="F256" s="112"/>
      <c r="H256" s="124"/>
    </row>
    <row r="257" spans="4:8" s="11" customFormat="1" x14ac:dyDescent="0.25">
      <c r="D257" s="112"/>
      <c r="E257" s="112"/>
      <c r="F257" s="112"/>
      <c r="H257" s="124"/>
    </row>
    <row r="258" spans="4:8" s="11" customFormat="1" x14ac:dyDescent="0.25">
      <c r="D258" s="112"/>
      <c r="E258" s="112"/>
      <c r="F258" s="112"/>
      <c r="H258" s="124"/>
    </row>
    <row r="259" spans="4:8" s="11" customFormat="1" x14ac:dyDescent="0.25">
      <c r="D259" s="112"/>
      <c r="E259" s="112"/>
      <c r="F259" s="112"/>
      <c r="H259" s="124"/>
    </row>
    <row r="260" spans="4:8" s="11" customFormat="1" x14ac:dyDescent="0.25">
      <c r="D260" s="112"/>
      <c r="E260" s="112"/>
      <c r="F260" s="112"/>
      <c r="H260" s="124"/>
    </row>
    <row r="261" spans="4:8" s="11" customFormat="1" x14ac:dyDescent="0.25">
      <c r="D261" s="112"/>
      <c r="E261" s="112"/>
      <c r="F261" s="112"/>
      <c r="H261" s="124"/>
    </row>
    <row r="262" spans="4:8" s="11" customFormat="1" x14ac:dyDescent="0.25">
      <c r="D262" s="112"/>
      <c r="E262" s="112"/>
      <c r="F262" s="112"/>
      <c r="H262" s="124"/>
    </row>
    <row r="263" spans="4:8" s="11" customFormat="1" x14ac:dyDescent="0.25">
      <c r="D263" s="112"/>
      <c r="E263" s="112"/>
      <c r="F263" s="112"/>
      <c r="H263" s="124"/>
    </row>
    <row r="264" spans="4:8" s="11" customFormat="1" x14ac:dyDescent="0.25">
      <c r="D264" s="112"/>
      <c r="E264" s="112"/>
      <c r="F264" s="112"/>
      <c r="H264" s="124"/>
    </row>
    <row r="265" spans="4:8" s="11" customFormat="1" x14ac:dyDescent="0.25">
      <c r="D265" s="112"/>
      <c r="E265" s="112"/>
      <c r="F265" s="112"/>
      <c r="H265" s="124"/>
    </row>
    <row r="266" spans="4:8" s="11" customFormat="1" x14ac:dyDescent="0.25">
      <c r="D266" s="112"/>
      <c r="E266" s="112"/>
      <c r="F266" s="112"/>
      <c r="H266" s="124"/>
    </row>
    <row r="267" spans="4:8" s="11" customFormat="1" x14ac:dyDescent="0.25">
      <c r="D267" s="112"/>
      <c r="E267" s="112"/>
      <c r="F267" s="112"/>
      <c r="H267" s="124"/>
    </row>
    <row r="268" spans="4:8" s="11" customFormat="1" x14ac:dyDescent="0.25">
      <c r="D268" s="112"/>
      <c r="E268" s="112"/>
      <c r="F268" s="112"/>
      <c r="H268" s="124"/>
    </row>
    <row r="269" spans="4:8" s="11" customFormat="1" x14ac:dyDescent="0.25">
      <c r="D269" s="112"/>
      <c r="E269" s="112"/>
      <c r="F269" s="112"/>
      <c r="H269" s="124"/>
    </row>
    <row r="270" spans="4:8" s="11" customFormat="1" x14ac:dyDescent="0.25">
      <c r="D270" s="112"/>
      <c r="E270" s="112"/>
      <c r="F270" s="112"/>
      <c r="H270" s="124"/>
    </row>
    <row r="271" spans="4:8" s="11" customFormat="1" x14ac:dyDescent="0.25">
      <c r="D271" s="112"/>
      <c r="E271" s="112"/>
      <c r="F271" s="112"/>
      <c r="H271" s="124"/>
    </row>
    <row r="272" spans="4:8" s="11" customFormat="1" x14ac:dyDescent="0.25">
      <c r="D272" s="112"/>
      <c r="E272" s="112"/>
      <c r="F272" s="112"/>
      <c r="H272" s="124"/>
    </row>
    <row r="273" spans="4:8" s="11" customFormat="1" x14ac:dyDescent="0.25">
      <c r="D273" s="112"/>
      <c r="E273" s="112"/>
      <c r="F273" s="112"/>
      <c r="H273" s="124"/>
    </row>
    <row r="274" spans="4:8" s="11" customFormat="1" x14ac:dyDescent="0.25">
      <c r="D274" s="112"/>
      <c r="E274" s="112"/>
      <c r="F274" s="112"/>
      <c r="H274" s="124"/>
    </row>
    <row r="275" spans="4:8" s="11" customFormat="1" x14ac:dyDescent="0.25">
      <c r="D275" s="112"/>
      <c r="E275" s="112"/>
      <c r="F275" s="112"/>
      <c r="H275" s="124"/>
    </row>
    <row r="276" spans="4:8" s="11" customFormat="1" x14ac:dyDescent="0.25">
      <c r="D276" s="112"/>
      <c r="E276" s="112"/>
      <c r="F276" s="112"/>
      <c r="H276" s="124"/>
    </row>
    <row r="277" spans="4:8" s="11" customFormat="1" x14ac:dyDescent="0.25">
      <c r="D277" s="112"/>
      <c r="E277" s="112"/>
      <c r="F277" s="112"/>
      <c r="H277" s="124"/>
    </row>
    <row r="278" spans="4:8" s="11" customFormat="1" x14ac:dyDescent="0.25">
      <c r="D278" s="112"/>
      <c r="E278" s="112"/>
      <c r="F278" s="112"/>
      <c r="H278" s="124"/>
    </row>
    <row r="279" spans="4:8" s="11" customFormat="1" x14ac:dyDescent="0.25">
      <c r="D279" s="112"/>
      <c r="E279" s="112"/>
      <c r="F279" s="112"/>
      <c r="H279" s="124"/>
    </row>
    <row r="280" spans="4:8" s="11" customFormat="1" x14ac:dyDescent="0.25">
      <c r="D280" s="112"/>
      <c r="E280" s="112"/>
      <c r="F280" s="112"/>
      <c r="H280" s="124"/>
    </row>
    <row r="281" spans="4:8" s="11" customFormat="1" x14ac:dyDescent="0.25">
      <c r="D281" s="112"/>
      <c r="E281" s="112"/>
      <c r="F281" s="112"/>
      <c r="H281" s="124"/>
    </row>
    <row r="282" spans="4:8" s="11" customFormat="1" x14ac:dyDescent="0.25">
      <c r="D282" s="112"/>
      <c r="E282" s="112"/>
      <c r="F282" s="112"/>
      <c r="H282" s="124"/>
    </row>
    <row r="283" spans="4:8" s="11" customFormat="1" x14ac:dyDescent="0.25">
      <c r="D283" s="112"/>
      <c r="E283" s="112"/>
      <c r="F283" s="112"/>
      <c r="H283" s="124"/>
    </row>
    <row r="284" spans="4:8" s="11" customFormat="1" x14ac:dyDescent="0.25">
      <c r="D284" s="112"/>
      <c r="E284" s="112"/>
      <c r="F284" s="112"/>
      <c r="H284" s="124"/>
    </row>
    <row r="285" spans="4:8" s="11" customFormat="1" x14ac:dyDescent="0.25">
      <c r="D285" s="112"/>
      <c r="E285" s="112"/>
      <c r="F285" s="112"/>
      <c r="H285" s="124"/>
    </row>
    <row r="286" spans="4:8" s="11" customFormat="1" x14ac:dyDescent="0.25">
      <c r="D286" s="112"/>
      <c r="E286" s="112"/>
      <c r="F286" s="112"/>
      <c r="H286" s="124"/>
    </row>
    <row r="287" spans="4:8" s="11" customFormat="1" x14ac:dyDescent="0.25">
      <c r="D287" s="112"/>
      <c r="E287" s="112"/>
      <c r="F287" s="112"/>
      <c r="H287" s="124"/>
    </row>
    <row r="288" spans="4:8" s="11" customFormat="1" x14ac:dyDescent="0.25">
      <c r="D288" s="112"/>
      <c r="E288" s="112"/>
      <c r="F288" s="112"/>
      <c r="H288" s="124"/>
    </row>
    <row r="289" spans="4:8" s="11" customFormat="1" x14ac:dyDescent="0.25">
      <c r="D289" s="112"/>
      <c r="E289" s="112"/>
      <c r="F289" s="112"/>
      <c r="H289" s="124"/>
    </row>
    <row r="290" spans="4:8" s="11" customFormat="1" x14ac:dyDescent="0.25">
      <c r="D290" s="112"/>
      <c r="E290" s="112"/>
      <c r="F290" s="112"/>
      <c r="H290" s="124"/>
    </row>
    <row r="291" spans="4:8" s="11" customFormat="1" x14ac:dyDescent="0.25">
      <c r="D291" s="112"/>
      <c r="E291" s="112"/>
      <c r="F291" s="112"/>
      <c r="H291" s="124"/>
    </row>
    <row r="292" spans="4:8" s="11" customFormat="1" x14ac:dyDescent="0.25">
      <c r="D292" s="112"/>
      <c r="E292" s="112"/>
      <c r="F292" s="112"/>
      <c r="H292" s="124"/>
    </row>
    <row r="293" spans="4:8" s="11" customFormat="1" x14ac:dyDescent="0.25">
      <c r="D293" s="112"/>
      <c r="E293" s="112"/>
      <c r="F293" s="112"/>
      <c r="H293" s="124"/>
    </row>
    <row r="294" spans="4:8" s="11" customFormat="1" x14ac:dyDescent="0.25">
      <c r="D294" s="112"/>
      <c r="E294" s="112"/>
      <c r="F294" s="112"/>
      <c r="H294" s="124"/>
    </row>
    <row r="295" spans="4:8" s="11" customFormat="1" x14ac:dyDescent="0.25">
      <c r="D295" s="112"/>
      <c r="E295" s="112"/>
      <c r="F295" s="112"/>
      <c r="H295" s="124"/>
    </row>
    <row r="296" spans="4:8" s="11" customFormat="1" x14ac:dyDescent="0.25">
      <c r="D296" s="112"/>
      <c r="E296" s="112"/>
      <c r="F296" s="112"/>
      <c r="H296" s="124"/>
    </row>
    <row r="297" spans="4:8" s="11" customFormat="1" x14ac:dyDescent="0.25">
      <c r="D297" s="112"/>
      <c r="E297" s="112"/>
      <c r="F297" s="112"/>
      <c r="H297" s="124"/>
    </row>
    <row r="298" spans="4:8" s="11" customFormat="1" x14ac:dyDescent="0.25">
      <c r="D298" s="112"/>
      <c r="E298" s="112"/>
      <c r="F298" s="112"/>
      <c r="H298" s="124"/>
    </row>
    <row r="299" spans="4:8" s="11" customFormat="1" x14ac:dyDescent="0.25">
      <c r="D299" s="112"/>
      <c r="E299" s="112"/>
      <c r="F299" s="112"/>
      <c r="H299" s="124"/>
    </row>
    <row r="300" spans="4:8" s="11" customFormat="1" x14ac:dyDescent="0.25">
      <c r="D300" s="112"/>
      <c r="E300" s="112"/>
      <c r="F300" s="112"/>
      <c r="H300" s="124"/>
    </row>
    <row r="301" spans="4:8" s="11" customFormat="1" x14ac:dyDescent="0.25">
      <c r="D301" s="112"/>
      <c r="E301" s="112"/>
      <c r="F301" s="112"/>
      <c r="H301" s="124"/>
    </row>
    <row r="302" spans="4:8" s="11" customFormat="1" x14ac:dyDescent="0.25">
      <c r="D302" s="112"/>
      <c r="E302" s="112"/>
      <c r="F302" s="112"/>
      <c r="H302" s="124"/>
    </row>
    <row r="303" spans="4:8" s="11" customFormat="1" x14ac:dyDescent="0.25">
      <c r="D303" s="112"/>
      <c r="E303" s="112"/>
      <c r="F303" s="112"/>
      <c r="H303" s="124"/>
    </row>
    <row r="304" spans="4:8" s="11" customFormat="1" x14ac:dyDescent="0.25">
      <c r="D304" s="112"/>
      <c r="E304" s="112"/>
      <c r="F304" s="112"/>
      <c r="H304" s="124"/>
    </row>
    <row r="305" spans="4:8" s="11" customFormat="1" x14ac:dyDescent="0.25">
      <c r="D305" s="112"/>
      <c r="E305" s="112"/>
      <c r="F305" s="112"/>
      <c r="H305" s="124"/>
    </row>
    <row r="306" spans="4:8" s="11" customFormat="1" x14ac:dyDescent="0.25">
      <c r="D306" s="112"/>
      <c r="E306" s="112"/>
      <c r="F306" s="112"/>
      <c r="H306" s="124"/>
    </row>
    <row r="307" spans="4:8" s="11" customFormat="1" x14ac:dyDescent="0.25">
      <c r="D307" s="112"/>
      <c r="E307" s="112"/>
      <c r="F307" s="112"/>
      <c r="H307" s="124"/>
    </row>
    <row r="308" spans="4:8" s="11" customFormat="1" x14ac:dyDescent="0.25">
      <c r="D308" s="112"/>
      <c r="E308" s="112"/>
      <c r="F308" s="112"/>
      <c r="H308" s="124"/>
    </row>
    <row r="309" spans="4:8" s="11" customFormat="1" x14ac:dyDescent="0.25">
      <c r="D309" s="112"/>
      <c r="E309" s="112"/>
      <c r="F309" s="112"/>
      <c r="H309" s="124"/>
    </row>
    <row r="310" spans="4:8" s="11" customFormat="1" x14ac:dyDescent="0.25">
      <c r="D310" s="112"/>
      <c r="E310" s="112"/>
      <c r="F310" s="112"/>
      <c r="H310" s="124"/>
    </row>
    <row r="311" spans="4:8" s="11" customFormat="1" x14ac:dyDescent="0.25">
      <c r="D311" s="112"/>
      <c r="E311" s="112"/>
      <c r="F311" s="112"/>
      <c r="H311" s="124"/>
    </row>
    <row r="312" spans="4:8" s="11" customFormat="1" x14ac:dyDescent="0.25">
      <c r="D312" s="112"/>
      <c r="E312" s="112"/>
      <c r="F312" s="112"/>
      <c r="H312" s="124"/>
    </row>
    <row r="313" spans="4:8" s="11" customFormat="1" x14ac:dyDescent="0.25">
      <c r="D313" s="112"/>
      <c r="E313" s="112"/>
      <c r="F313" s="112"/>
      <c r="H313" s="124"/>
    </row>
    <row r="314" spans="4:8" s="11" customFormat="1" x14ac:dyDescent="0.25">
      <c r="D314" s="112"/>
      <c r="E314" s="112"/>
      <c r="F314" s="112"/>
      <c r="H314" s="124"/>
    </row>
    <row r="315" spans="4:8" s="11" customFormat="1" x14ac:dyDescent="0.25">
      <c r="D315" s="112"/>
      <c r="E315" s="112"/>
      <c r="F315" s="112"/>
      <c r="H315" s="124"/>
    </row>
    <row r="316" spans="4:8" s="11" customFormat="1" x14ac:dyDescent="0.25">
      <c r="D316" s="112"/>
      <c r="E316" s="112"/>
      <c r="F316" s="112"/>
      <c r="H316" s="124"/>
    </row>
    <row r="317" spans="4:8" s="11" customFormat="1" x14ac:dyDescent="0.25">
      <c r="D317" s="112"/>
      <c r="E317" s="112"/>
      <c r="F317" s="112"/>
      <c r="H317" s="124"/>
    </row>
    <row r="318" spans="4:8" s="11" customFormat="1" x14ac:dyDescent="0.25">
      <c r="D318" s="112"/>
      <c r="E318" s="112"/>
      <c r="F318" s="112"/>
      <c r="H318" s="124"/>
    </row>
    <row r="319" spans="4:8" s="11" customFormat="1" x14ac:dyDescent="0.25">
      <c r="D319" s="112"/>
      <c r="E319" s="112"/>
      <c r="F319" s="112"/>
      <c r="H319" s="124"/>
    </row>
    <row r="320" spans="4:8" s="11" customFormat="1" x14ac:dyDescent="0.25">
      <c r="D320" s="112"/>
      <c r="E320" s="112"/>
      <c r="F320" s="112"/>
      <c r="H320" s="124"/>
    </row>
    <row r="321" spans="4:8" s="11" customFormat="1" x14ac:dyDescent="0.25">
      <c r="D321" s="112"/>
      <c r="E321" s="112"/>
      <c r="F321" s="112"/>
      <c r="H321" s="124"/>
    </row>
    <row r="322" spans="4:8" s="11" customFormat="1" x14ac:dyDescent="0.25">
      <c r="D322" s="112"/>
      <c r="E322" s="112"/>
      <c r="F322" s="112"/>
      <c r="H322" s="124"/>
    </row>
    <row r="323" spans="4:8" s="11" customFormat="1" x14ac:dyDescent="0.25">
      <c r="D323" s="112"/>
      <c r="E323" s="112"/>
      <c r="F323" s="112"/>
      <c r="H323" s="124"/>
    </row>
    <row r="324" spans="4:8" s="11" customFormat="1" x14ac:dyDescent="0.25">
      <c r="D324" s="112"/>
      <c r="E324" s="112"/>
      <c r="F324" s="112"/>
      <c r="H324" s="124"/>
    </row>
    <row r="325" spans="4:8" s="11" customFormat="1" x14ac:dyDescent="0.25">
      <c r="D325" s="112"/>
      <c r="E325" s="112"/>
      <c r="F325" s="112"/>
      <c r="H325" s="124"/>
    </row>
    <row r="326" spans="4:8" s="11" customFormat="1" x14ac:dyDescent="0.25">
      <c r="D326" s="112"/>
      <c r="E326" s="112"/>
      <c r="F326" s="112"/>
      <c r="H326" s="124"/>
    </row>
    <row r="327" spans="4:8" s="11" customFormat="1" x14ac:dyDescent="0.25">
      <c r="D327" s="112"/>
      <c r="E327" s="112"/>
      <c r="F327" s="112"/>
      <c r="H327" s="124"/>
    </row>
    <row r="328" spans="4:8" s="11" customFormat="1" x14ac:dyDescent="0.25">
      <c r="D328" s="112"/>
      <c r="E328" s="112"/>
      <c r="F328" s="112"/>
      <c r="H328" s="124"/>
    </row>
    <row r="329" spans="4:8" s="11" customFormat="1" x14ac:dyDescent="0.25">
      <c r="D329" s="112"/>
      <c r="E329" s="112"/>
      <c r="F329" s="112"/>
      <c r="H329" s="124"/>
    </row>
    <row r="330" spans="4:8" s="11" customFormat="1" x14ac:dyDescent="0.25">
      <c r="D330" s="112"/>
      <c r="E330" s="112"/>
      <c r="F330" s="112"/>
      <c r="H330" s="124"/>
    </row>
    <row r="331" spans="4:8" s="11" customFormat="1" x14ac:dyDescent="0.25">
      <c r="D331" s="112"/>
      <c r="E331" s="112"/>
      <c r="F331" s="112"/>
      <c r="H331" s="124"/>
    </row>
    <row r="332" spans="4:8" s="11" customFormat="1" x14ac:dyDescent="0.25">
      <c r="D332" s="112"/>
      <c r="E332" s="112"/>
      <c r="F332" s="112"/>
      <c r="H332" s="124"/>
    </row>
    <row r="333" spans="4:8" s="11" customFormat="1" x14ac:dyDescent="0.25">
      <c r="D333" s="112"/>
      <c r="E333" s="112"/>
      <c r="F333" s="112"/>
      <c r="H333" s="124"/>
    </row>
    <row r="334" spans="4:8" s="11" customFormat="1" x14ac:dyDescent="0.25">
      <c r="D334" s="112"/>
      <c r="E334" s="112"/>
      <c r="F334" s="112"/>
      <c r="H334" s="124"/>
    </row>
    <row r="335" spans="4:8" s="11" customFormat="1" x14ac:dyDescent="0.25">
      <c r="D335" s="112"/>
      <c r="E335" s="112"/>
      <c r="F335" s="112"/>
      <c r="H335" s="124"/>
    </row>
    <row r="336" spans="4:8" s="11" customFormat="1" x14ac:dyDescent="0.25">
      <c r="D336" s="112"/>
      <c r="E336" s="112"/>
      <c r="F336" s="112"/>
      <c r="H336" s="124"/>
    </row>
    <row r="337" spans="4:8" s="11" customFormat="1" x14ac:dyDescent="0.25">
      <c r="D337" s="112"/>
      <c r="E337" s="112"/>
      <c r="F337" s="112"/>
      <c r="H337" s="124"/>
    </row>
    <row r="338" spans="4:8" s="11" customFormat="1" x14ac:dyDescent="0.25">
      <c r="D338" s="112"/>
      <c r="E338" s="112"/>
      <c r="F338" s="112"/>
      <c r="H338" s="124"/>
    </row>
    <row r="339" spans="4:8" s="11" customFormat="1" x14ac:dyDescent="0.25">
      <c r="D339" s="112"/>
      <c r="E339" s="112"/>
      <c r="F339" s="112"/>
      <c r="H339" s="124"/>
    </row>
    <row r="340" spans="4:8" s="11" customFormat="1" x14ac:dyDescent="0.25">
      <c r="D340" s="112"/>
      <c r="E340" s="112"/>
      <c r="F340" s="112"/>
      <c r="H340" s="124"/>
    </row>
    <row r="341" spans="4:8" s="11" customFormat="1" x14ac:dyDescent="0.25">
      <c r="D341" s="112"/>
      <c r="E341" s="112"/>
      <c r="F341" s="112"/>
      <c r="H341" s="124"/>
    </row>
    <row r="342" spans="4:8" s="11" customFormat="1" x14ac:dyDescent="0.25">
      <c r="D342" s="112"/>
      <c r="E342" s="112"/>
      <c r="F342" s="112"/>
      <c r="H342" s="124"/>
    </row>
    <row r="343" spans="4:8" s="11" customFormat="1" x14ac:dyDescent="0.25">
      <c r="D343" s="112"/>
      <c r="E343" s="112"/>
      <c r="F343" s="112"/>
      <c r="H343" s="124"/>
    </row>
    <row r="344" spans="4:8" s="11" customFormat="1" x14ac:dyDescent="0.25">
      <c r="D344" s="112"/>
      <c r="E344" s="112"/>
      <c r="F344" s="112"/>
      <c r="H344" s="124"/>
    </row>
    <row r="345" spans="4:8" s="11" customFormat="1" x14ac:dyDescent="0.25">
      <c r="D345" s="112"/>
      <c r="E345" s="112"/>
      <c r="F345" s="112"/>
      <c r="H345" s="124"/>
    </row>
    <row r="346" spans="4:8" s="11" customFormat="1" x14ac:dyDescent="0.25">
      <c r="D346" s="112"/>
      <c r="E346" s="112"/>
      <c r="F346" s="112"/>
      <c r="H346" s="124"/>
    </row>
    <row r="347" spans="4:8" s="11" customFormat="1" x14ac:dyDescent="0.25">
      <c r="D347" s="112"/>
      <c r="E347" s="112"/>
      <c r="F347" s="112"/>
      <c r="H347" s="124"/>
    </row>
    <row r="348" spans="4:8" s="11" customFormat="1" x14ac:dyDescent="0.25">
      <c r="D348" s="112"/>
      <c r="E348" s="112"/>
      <c r="F348" s="112"/>
      <c r="H348" s="124"/>
    </row>
    <row r="349" spans="4:8" s="11" customFormat="1" x14ac:dyDescent="0.25">
      <c r="D349" s="112"/>
      <c r="E349" s="112"/>
      <c r="F349" s="112"/>
      <c r="H349" s="124"/>
    </row>
    <row r="350" spans="4:8" s="11" customFormat="1" x14ac:dyDescent="0.25">
      <c r="D350" s="112"/>
      <c r="E350" s="112"/>
      <c r="F350" s="112"/>
      <c r="H350" s="124"/>
    </row>
    <row r="351" spans="4:8" s="11" customFormat="1" x14ac:dyDescent="0.25">
      <c r="D351" s="112"/>
      <c r="E351" s="112"/>
      <c r="F351" s="112"/>
      <c r="H351" s="124"/>
    </row>
    <row r="352" spans="4:8" s="11" customFormat="1" x14ac:dyDescent="0.25">
      <c r="D352" s="112"/>
      <c r="E352" s="112"/>
      <c r="F352" s="112"/>
      <c r="H352" s="124"/>
    </row>
    <row r="353" spans="4:8" s="11" customFormat="1" x14ac:dyDescent="0.25">
      <c r="D353" s="112"/>
      <c r="E353" s="112"/>
      <c r="F353" s="112"/>
      <c r="H353" s="124"/>
    </row>
    <row r="354" spans="4:8" s="11" customFormat="1" x14ac:dyDescent="0.25">
      <c r="D354" s="112"/>
      <c r="E354" s="112"/>
      <c r="F354" s="112"/>
      <c r="H354" s="124"/>
    </row>
    <row r="355" spans="4:8" s="11" customFormat="1" x14ac:dyDescent="0.25">
      <c r="D355" s="112"/>
      <c r="E355" s="112"/>
      <c r="F355" s="112"/>
      <c r="H355" s="124"/>
    </row>
    <row r="356" spans="4:8" s="11" customFormat="1" x14ac:dyDescent="0.25">
      <c r="D356" s="112"/>
      <c r="E356" s="112"/>
      <c r="F356" s="112"/>
      <c r="H356" s="124"/>
    </row>
    <row r="357" spans="4:8" s="11" customFormat="1" x14ac:dyDescent="0.25">
      <c r="D357" s="112"/>
      <c r="E357" s="112"/>
      <c r="F357" s="112"/>
      <c r="H357" s="124"/>
    </row>
    <row r="358" spans="4:8" s="11" customFormat="1" x14ac:dyDescent="0.25">
      <c r="D358" s="112"/>
      <c r="E358" s="112"/>
      <c r="F358" s="112"/>
      <c r="H358" s="124"/>
    </row>
    <row r="359" spans="4:8" s="11" customFormat="1" x14ac:dyDescent="0.25">
      <c r="D359" s="112"/>
      <c r="E359" s="112"/>
      <c r="F359" s="112"/>
      <c r="H359" s="124"/>
    </row>
    <row r="360" spans="4:8" s="11" customFormat="1" x14ac:dyDescent="0.25">
      <c r="D360" s="112"/>
      <c r="E360" s="112"/>
      <c r="F360" s="112"/>
      <c r="H360" s="124"/>
    </row>
    <row r="361" spans="4:8" s="11" customFormat="1" x14ac:dyDescent="0.25">
      <c r="D361" s="112"/>
      <c r="E361" s="112"/>
      <c r="F361" s="112"/>
      <c r="H361" s="124"/>
    </row>
    <row r="362" spans="4:8" s="11" customFormat="1" x14ac:dyDescent="0.25">
      <c r="D362" s="112"/>
      <c r="E362" s="112"/>
      <c r="F362" s="112"/>
      <c r="H362" s="124"/>
    </row>
    <row r="363" spans="4:8" s="11" customFormat="1" x14ac:dyDescent="0.25">
      <c r="D363" s="112"/>
      <c r="E363" s="112"/>
      <c r="F363" s="112"/>
      <c r="H363" s="124"/>
    </row>
    <row r="364" spans="4:8" s="11" customFormat="1" x14ac:dyDescent="0.25">
      <c r="D364" s="112"/>
      <c r="E364" s="112"/>
      <c r="F364" s="112"/>
      <c r="H364" s="124"/>
    </row>
    <row r="365" spans="4:8" s="11" customFormat="1" x14ac:dyDescent="0.25">
      <c r="D365" s="112"/>
      <c r="E365" s="112"/>
      <c r="F365" s="112"/>
      <c r="H365" s="124"/>
    </row>
    <row r="366" spans="4:8" s="11" customFormat="1" x14ac:dyDescent="0.25">
      <c r="D366" s="112"/>
      <c r="E366" s="112"/>
      <c r="F366" s="112"/>
      <c r="H366" s="124"/>
    </row>
    <row r="367" spans="4:8" s="11" customFormat="1" x14ac:dyDescent="0.25">
      <c r="D367" s="112"/>
      <c r="E367" s="112"/>
      <c r="F367" s="112"/>
      <c r="H367" s="124"/>
    </row>
    <row r="368" spans="4:8" s="11" customFormat="1" x14ac:dyDescent="0.25">
      <c r="D368" s="112"/>
      <c r="E368" s="112"/>
      <c r="F368" s="112"/>
      <c r="H368" s="124"/>
    </row>
    <row r="369" spans="4:8" s="11" customFormat="1" x14ac:dyDescent="0.25">
      <c r="D369" s="112"/>
      <c r="E369" s="112"/>
      <c r="F369" s="112"/>
      <c r="H369" s="124"/>
    </row>
    <row r="370" spans="4:8" s="11" customFormat="1" x14ac:dyDescent="0.25">
      <c r="D370" s="112"/>
      <c r="E370" s="112"/>
      <c r="F370" s="112"/>
      <c r="H370" s="124"/>
    </row>
    <row r="371" spans="4:8" s="11" customFormat="1" x14ac:dyDescent="0.25">
      <c r="D371" s="112"/>
      <c r="E371" s="112"/>
      <c r="F371" s="112"/>
      <c r="H371" s="124"/>
    </row>
    <row r="372" spans="4:8" s="11" customFormat="1" x14ac:dyDescent="0.25">
      <c r="D372" s="112"/>
      <c r="E372" s="112"/>
      <c r="F372" s="112"/>
      <c r="H372" s="124"/>
    </row>
    <row r="373" spans="4:8" s="11" customFormat="1" x14ac:dyDescent="0.25">
      <c r="D373" s="112"/>
      <c r="E373" s="112"/>
      <c r="F373" s="112"/>
      <c r="H373" s="124"/>
    </row>
    <row r="374" spans="4:8" s="11" customFormat="1" x14ac:dyDescent="0.25">
      <c r="D374" s="112"/>
      <c r="E374" s="112"/>
      <c r="F374" s="112"/>
      <c r="H374" s="124"/>
    </row>
    <row r="375" spans="4:8" s="11" customFormat="1" x14ac:dyDescent="0.25">
      <c r="D375" s="112"/>
      <c r="E375" s="112"/>
      <c r="F375" s="112"/>
      <c r="H375" s="124"/>
    </row>
    <row r="376" spans="4:8" s="11" customFormat="1" x14ac:dyDescent="0.25">
      <c r="D376" s="112"/>
      <c r="E376" s="112"/>
      <c r="F376" s="112"/>
      <c r="H376" s="124"/>
    </row>
    <row r="377" spans="4:8" s="11" customFormat="1" x14ac:dyDescent="0.25">
      <c r="D377" s="112"/>
      <c r="E377" s="112"/>
      <c r="F377" s="112"/>
      <c r="H377" s="124"/>
    </row>
    <row r="378" spans="4:8" s="11" customFormat="1" x14ac:dyDescent="0.25">
      <c r="D378" s="112"/>
      <c r="E378" s="112"/>
      <c r="F378" s="112"/>
      <c r="H378" s="124"/>
    </row>
    <row r="379" spans="4:8" s="11" customFormat="1" x14ac:dyDescent="0.25">
      <c r="D379" s="112"/>
      <c r="E379" s="112"/>
      <c r="F379" s="112"/>
      <c r="H379" s="124"/>
    </row>
    <row r="380" spans="4:8" s="11" customFormat="1" x14ac:dyDescent="0.25">
      <c r="D380" s="112"/>
      <c r="E380" s="112"/>
      <c r="F380" s="112"/>
      <c r="H380" s="124"/>
    </row>
    <row r="381" spans="4:8" s="11" customFormat="1" x14ac:dyDescent="0.25">
      <c r="D381" s="112"/>
      <c r="E381" s="112"/>
      <c r="F381" s="112"/>
      <c r="H381" s="124"/>
    </row>
    <row r="382" spans="4:8" s="11" customFormat="1" x14ac:dyDescent="0.25">
      <c r="D382" s="112"/>
      <c r="E382" s="112"/>
      <c r="F382" s="112"/>
      <c r="H382" s="124"/>
    </row>
    <row r="383" spans="4:8" s="11" customFormat="1" x14ac:dyDescent="0.25">
      <c r="D383" s="112"/>
      <c r="E383" s="112"/>
      <c r="F383" s="112"/>
      <c r="H383" s="124"/>
    </row>
    <row r="384" spans="4:8" s="11" customFormat="1" x14ac:dyDescent="0.25">
      <c r="D384" s="112"/>
      <c r="E384" s="112"/>
      <c r="F384" s="112"/>
      <c r="H384" s="124"/>
    </row>
    <row r="385" spans="4:8" s="11" customFormat="1" x14ac:dyDescent="0.25">
      <c r="D385" s="112"/>
      <c r="E385" s="112"/>
      <c r="F385" s="112"/>
      <c r="H385" s="124"/>
    </row>
    <row r="386" spans="4:8" s="11" customFormat="1" x14ac:dyDescent="0.25">
      <c r="D386" s="112"/>
      <c r="E386" s="112"/>
      <c r="F386" s="112"/>
      <c r="H386" s="124"/>
    </row>
    <row r="387" spans="4:8" s="11" customFormat="1" x14ac:dyDescent="0.25">
      <c r="D387" s="112"/>
      <c r="E387" s="112"/>
      <c r="F387" s="112"/>
      <c r="H387" s="124"/>
    </row>
    <row r="388" spans="4:8" s="11" customFormat="1" x14ac:dyDescent="0.25">
      <c r="D388" s="112"/>
      <c r="E388" s="112"/>
      <c r="F388" s="112"/>
      <c r="H388" s="124"/>
    </row>
    <row r="389" spans="4:8" s="11" customFormat="1" x14ac:dyDescent="0.25">
      <c r="D389" s="112"/>
      <c r="E389" s="112"/>
      <c r="F389" s="112"/>
      <c r="H389" s="124"/>
    </row>
    <row r="390" spans="4:8" s="11" customFormat="1" x14ac:dyDescent="0.25">
      <c r="D390" s="112"/>
      <c r="E390" s="112"/>
      <c r="F390" s="112"/>
      <c r="H390" s="124"/>
    </row>
    <row r="391" spans="4:8" s="11" customFormat="1" x14ac:dyDescent="0.25">
      <c r="D391" s="112"/>
      <c r="E391" s="112"/>
      <c r="F391" s="112"/>
      <c r="H391" s="124"/>
    </row>
    <row r="392" spans="4:8" s="11" customFormat="1" x14ac:dyDescent="0.25">
      <c r="D392" s="112"/>
      <c r="E392" s="112"/>
      <c r="F392" s="112"/>
      <c r="H392" s="124"/>
    </row>
    <row r="393" spans="4:8" s="11" customFormat="1" x14ac:dyDescent="0.25">
      <c r="D393" s="112"/>
      <c r="E393" s="112"/>
      <c r="F393" s="112"/>
      <c r="H393" s="124"/>
    </row>
    <row r="394" spans="4:8" s="11" customFormat="1" x14ac:dyDescent="0.25">
      <c r="D394" s="112"/>
      <c r="E394" s="112"/>
      <c r="F394" s="112"/>
      <c r="H394" s="124"/>
    </row>
    <row r="395" spans="4:8" s="11" customFormat="1" x14ac:dyDescent="0.25">
      <c r="D395" s="112"/>
      <c r="E395" s="112"/>
      <c r="F395" s="112"/>
      <c r="H395" s="124"/>
    </row>
    <row r="396" spans="4:8" s="11" customFormat="1" x14ac:dyDescent="0.25">
      <c r="D396" s="112"/>
      <c r="E396" s="112"/>
      <c r="F396" s="112"/>
      <c r="H396" s="124"/>
    </row>
    <row r="397" spans="4:8" s="11" customFormat="1" x14ac:dyDescent="0.25">
      <c r="D397" s="112"/>
      <c r="E397" s="112"/>
      <c r="F397" s="112"/>
      <c r="H397" s="124"/>
    </row>
    <row r="398" spans="4:8" s="11" customFormat="1" x14ac:dyDescent="0.25">
      <c r="D398" s="112"/>
      <c r="E398" s="112"/>
      <c r="F398" s="112"/>
      <c r="H398" s="124"/>
    </row>
    <row r="399" spans="4:8" s="11" customFormat="1" x14ac:dyDescent="0.25">
      <c r="D399" s="112"/>
      <c r="E399" s="112"/>
      <c r="F399" s="112"/>
      <c r="H399" s="124"/>
    </row>
    <row r="400" spans="4:8" s="11" customFormat="1" x14ac:dyDescent="0.25">
      <c r="D400" s="112"/>
      <c r="E400" s="112"/>
      <c r="F400" s="112"/>
      <c r="H400" s="124"/>
    </row>
    <row r="401" spans="4:8" s="11" customFormat="1" x14ac:dyDescent="0.25">
      <c r="D401" s="112"/>
      <c r="E401" s="112"/>
      <c r="F401" s="112"/>
      <c r="H401" s="124"/>
    </row>
    <row r="402" spans="4:8" s="11" customFormat="1" x14ac:dyDescent="0.25">
      <c r="D402" s="112"/>
      <c r="E402" s="112"/>
      <c r="F402" s="112"/>
      <c r="H402" s="124"/>
    </row>
    <row r="403" spans="4:8" s="11" customFormat="1" x14ac:dyDescent="0.25">
      <c r="D403" s="112"/>
      <c r="E403" s="112"/>
      <c r="F403" s="112"/>
      <c r="H403" s="124"/>
    </row>
    <row r="404" spans="4:8" s="11" customFormat="1" x14ac:dyDescent="0.25">
      <c r="D404" s="112"/>
      <c r="E404" s="112"/>
      <c r="F404" s="112"/>
      <c r="H404" s="124"/>
    </row>
    <row r="405" spans="4:8" s="11" customFormat="1" x14ac:dyDescent="0.25">
      <c r="D405" s="112"/>
      <c r="E405" s="112"/>
      <c r="F405" s="112"/>
      <c r="H405" s="124"/>
    </row>
    <row r="406" spans="4:8" s="11" customFormat="1" x14ac:dyDescent="0.25">
      <c r="D406" s="112"/>
      <c r="E406" s="112"/>
      <c r="F406" s="112"/>
      <c r="H406" s="124"/>
    </row>
    <row r="407" spans="4:8" s="11" customFormat="1" x14ac:dyDescent="0.25">
      <c r="D407" s="112"/>
      <c r="E407" s="112"/>
      <c r="F407" s="112"/>
      <c r="H407" s="124"/>
    </row>
    <row r="408" spans="4:8" s="11" customFormat="1" x14ac:dyDescent="0.25">
      <c r="D408" s="112"/>
      <c r="E408" s="112"/>
      <c r="F408" s="112"/>
      <c r="H408" s="124"/>
    </row>
    <row r="409" spans="4:8" s="11" customFormat="1" x14ac:dyDescent="0.25">
      <c r="D409" s="112"/>
      <c r="E409" s="112"/>
      <c r="F409" s="112"/>
      <c r="H409" s="124"/>
    </row>
    <row r="410" spans="4:8" s="11" customFormat="1" x14ac:dyDescent="0.25">
      <c r="D410" s="112"/>
      <c r="E410" s="112"/>
      <c r="F410" s="112"/>
      <c r="H410" s="124"/>
    </row>
    <row r="411" spans="4:8" s="11" customFormat="1" x14ac:dyDescent="0.25">
      <c r="D411" s="112"/>
      <c r="E411" s="112"/>
      <c r="F411" s="112"/>
      <c r="H411" s="124"/>
    </row>
    <row r="412" spans="4:8" s="11" customFormat="1" x14ac:dyDescent="0.25">
      <c r="D412" s="112"/>
      <c r="E412" s="112"/>
      <c r="F412" s="112"/>
      <c r="H412" s="124"/>
    </row>
    <row r="413" spans="4:8" s="11" customFormat="1" x14ac:dyDescent="0.25">
      <c r="D413" s="112"/>
      <c r="E413" s="112"/>
      <c r="F413" s="112"/>
      <c r="H413" s="124"/>
    </row>
    <row r="414" spans="4:8" s="11" customFormat="1" x14ac:dyDescent="0.25">
      <c r="D414" s="112"/>
      <c r="E414" s="112"/>
      <c r="F414" s="112"/>
      <c r="H414" s="124"/>
    </row>
    <row r="415" spans="4:8" s="11" customFormat="1" x14ac:dyDescent="0.25">
      <c r="D415" s="112"/>
      <c r="E415" s="112"/>
      <c r="F415" s="112"/>
      <c r="H415" s="124"/>
    </row>
    <row r="416" spans="4:8" s="11" customFormat="1" x14ac:dyDescent="0.25">
      <c r="D416" s="112"/>
      <c r="E416" s="112"/>
      <c r="F416" s="112"/>
      <c r="H416" s="124"/>
    </row>
    <row r="417" spans="4:8" s="11" customFormat="1" x14ac:dyDescent="0.25">
      <c r="D417" s="112"/>
      <c r="E417" s="112"/>
      <c r="F417" s="112"/>
      <c r="H417" s="124"/>
    </row>
    <row r="418" spans="4:8" s="11" customFormat="1" x14ac:dyDescent="0.25">
      <c r="D418" s="112"/>
      <c r="E418" s="112"/>
      <c r="F418" s="112"/>
      <c r="H418" s="124"/>
    </row>
    <row r="419" spans="4:8" s="11" customFormat="1" x14ac:dyDescent="0.25">
      <c r="D419" s="112"/>
      <c r="E419" s="112"/>
      <c r="F419" s="112"/>
      <c r="H419" s="124"/>
    </row>
    <row r="420" spans="4:8" s="11" customFormat="1" x14ac:dyDescent="0.25">
      <c r="D420" s="112"/>
      <c r="E420" s="112"/>
      <c r="F420" s="112"/>
      <c r="H420" s="124"/>
    </row>
    <row r="421" spans="4:8" s="11" customFormat="1" x14ac:dyDescent="0.25">
      <c r="D421" s="112"/>
      <c r="E421" s="112"/>
      <c r="F421" s="112"/>
      <c r="H421" s="124"/>
    </row>
    <row r="422" spans="4:8" s="11" customFormat="1" x14ac:dyDescent="0.25">
      <c r="D422" s="112"/>
      <c r="E422" s="112"/>
      <c r="F422" s="112"/>
      <c r="H422" s="124"/>
    </row>
    <row r="423" spans="4:8" s="11" customFormat="1" x14ac:dyDescent="0.25">
      <c r="D423" s="112"/>
      <c r="E423" s="112"/>
      <c r="F423" s="112"/>
      <c r="H423" s="124"/>
    </row>
    <row r="424" spans="4:8" s="11" customFormat="1" x14ac:dyDescent="0.25">
      <c r="D424" s="112"/>
      <c r="E424" s="112"/>
      <c r="F424" s="112"/>
      <c r="H424" s="124"/>
    </row>
    <row r="425" spans="4:8" s="11" customFormat="1" x14ac:dyDescent="0.25">
      <c r="D425" s="112"/>
      <c r="E425" s="112"/>
      <c r="F425" s="112"/>
      <c r="H425" s="124"/>
    </row>
    <row r="426" spans="4:8" s="11" customFormat="1" x14ac:dyDescent="0.25">
      <c r="D426" s="112"/>
      <c r="E426" s="112"/>
      <c r="F426" s="112"/>
      <c r="H426" s="124"/>
    </row>
    <row r="427" spans="4:8" s="11" customFormat="1" x14ac:dyDescent="0.25">
      <c r="D427" s="112"/>
      <c r="E427" s="112"/>
      <c r="F427" s="112"/>
      <c r="H427" s="124"/>
    </row>
    <row r="428" spans="4:8" s="11" customFormat="1" x14ac:dyDescent="0.25">
      <c r="D428" s="112"/>
      <c r="E428" s="112"/>
      <c r="F428" s="112"/>
      <c r="H428" s="124"/>
    </row>
    <row r="429" spans="4:8" s="11" customFormat="1" x14ac:dyDescent="0.25">
      <c r="D429" s="112"/>
      <c r="E429" s="112"/>
      <c r="F429" s="112"/>
      <c r="H429" s="124"/>
    </row>
    <row r="430" spans="4:8" s="11" customFormat="1" x14ac:dyDescent="0.25">
      <c r="D430" s="112"/>
      <c r="E430" s="112"/>
      <c r="F430" s="112"/>
      <c r="H430" s="124"/>
    </row>
    <row r="431" spans="4:8" s="11" customFormat="1" x14ac:dyDescent="0.25">
      <c r="D431" s="112"/>
      <c r="E431" s="112"/>
      <c r="F431" s="112"/>
      <c r="H431" s="124"/>
    </row>
    <row r="432" spans="4:8" s="11" customFormat="1" x14ac:dyDescent="0.25">
      <c r="D432" s="112"/>
      <c r="E432" s="112"/>
      <c r="F432" s="112"/>
      <c r="H432" s="124"/>
    </row>
    <row r="433" spans="4:8" s="11" customFormat="1" x14ac:dyDescent="0.25">
      <c r="D433" s="112"/>
      <c r="E433" s="112"/>
      <c r="F433" s="112"/>
      <c r="H433" s="124"/>
    </row>
    <row r="434" spans="4:8" s="11" customFormat="1" x14ac:dyDescent="0.25">
      <c r="D434" s="112"/>
      <c r="E434" s="112"/>
      <c r="F434" s="112"/>
      <c r="H434" s="124"/>
    </row>
    <row r="435" spans="4:8" s="11" customFormat="1" x14ac:dyDescent="0.25">
      <c r="D435" s="112"/>
      <c r="E435" s="112"/>
      <c r="F435" s="112"/>
      <c r="H435" s="124"/>
    </row>
    <row r="436" spans="4:8" s="11" customFormat="1" x14ac:dyDescent="0.25">
      <c r="D436" s="112"/>
      <c r="E436" s="112"/>
      <c r="F436" s="112"/>
      <c r="H436" s="124"/>
    </row>
    <row r="437" spans="4:8" s="11" customFormat="1" x14ac:dyDescent="0.25">
      <c r="D437" s="112"/>
      <c r="E437" s="112"/>
      <c r="F437" s="112"/>
      <c r="H437" s="124"/>
    </row>
    <row r="438" spans="4:8" s="11" customFormat="1" x14ac:dyDescent="0.25">
      <c r="D438" s="112"/>
      <c r="E438" s="112"/>
      <c r="F438" s="112"/>
      <c r="H438" s="124"/>
    </row>
    <row r="439" spans="4:8" s="11" customFormat="1" x14ac:dyDescent="0.25">
      <c r="D439" s="112"/>
      <c r="E439" s="112"/>
      <c r="F439" s="112"/>
      <c r="H439" s="124"/>
    </row>
    <row r="440" spans="4:8" s="11" customFormat="1" x14ac:dyDescent="0.25">
      <c r="D440" s="112"/>
      <c r="E440" s="112"/>
      <c r="F440" s="112"/>
      <c r="H440" s="124"/>
    </row>
    <row r="441" spans="4:8" s="11" customFormat="1" x14ac:dyDescent="0.25">
      <c r="D441" s="112"/>
      <c r="E441" s="112"/>
      <c r="F441" s="112"/>
      <c r="H441" s="124"/>
    </row>
    <row r="442" spans="4:8" s="11" customFormat="1" x14ac:dyDescent="0.25">
      <c r="D442" s="112"/>
      <c r="E442" s="112"/>
      <c r="F442" s="112"/>
      <c r="H442" s="124"/>
    </row>
    <row r="443" spans="4:8" s="11" customFormat="1" x14ac:dyDescent="0.25">
      <c r="D443" s="112"/>
      <c r="E443" s="112"/>
      <c r="F443" s="112"/>
      <c r="H443" s="124"/>
    </row>
    <row r="444" spans="4:8" s="11" customFormat="1" x14ac:dyDescent="0.25">
      <c r="D444" s="112"/>
      <c r="E444" s="112"/>
      <c r="F444" s="112"/>
      <c r="H444" s="124"/>
    </row>
    <row r="445" spans="4:8" s="11" customFormat="1" x14ac:dyDescent="0.25">
      <c r="D445" s="112"/>
      <c r="E445" s="112"/>
      <c r="F445" s="112"/>
      <c r="H445" s="124"/>
    </row>
    <row r="446" spans="4:8" s="11" customFormat="1" x14ac:dyDescent="0.25">
      <c r="D446" s="112"/>
      <c r="E446" s="112"/>
      <c r="F446" s="112"/>
      <c r="H446" s="124"/>
    </row>
    <row r="447" spans="4:8" s="11" customFormat="1" x14ac:dyDescent="0.25">
      <c r="D447" s="112"/>
      <c r="E447" s="112"/>
      <c r="F447" s="112"/>
      <c r="H447" s="124"/>
    </row>
    <row r="448" spans="4:8" s="11" customFormat="1" x14ac:dyDescent="0.25">
      <c r="D448" s="112"/>
      <c r="E448" s="112"/>
      <c r="F448" s="112"/>
      <c r="H448" s="124"/>
    </row>
    <row r="449" spans="4:8" s="11" customFormat="1" x14ac:dyDescent="0.25">
      <c r="D449" s="112"/>
      <c r="E449" s="112"/>
      <c r="F449" s="112"/>
      <c r="H449" s="124"/>
    </row>
    <row r="450" spans="4:8" s="11" customFormat="1" x14ac:dyDescent="0.25">
      <c r="D450" s="112"/>
      <c r="E450" s="112"/>
      <c r="F450" s="112"/>
      <c r="H450" s="124"/>
    </row>
    <row r="451" spans="4:8" s="11" customFormat="1" x14ac:dyDescent="0.25">
      <c r="D451" s="112"/>
      <c r="E451" s="112"/>
      <c r="F451" s="112"/>
      <c r="H451" s="124"/>
    </row>
    <row r="452" spans="4:8" s="11" customFormat="1" x14ac:dyDescent="0.25">
      <c r="D452" s="112"/>
      <c r="E452" s="112"/>
      <c r="F452" s="112"/>
      <c r="H452" s="124"/>
    </row>
    <row r="453" spans="4:8" s="11" customFormat="1" x14ac:dyDescent="0.25">
      <c r="D453" s="112"/>
      <c r="E453" s="112"/>
      <c r="F453" s="112"/>
      <c r="H453" s="124"/>
    </row>
    <row r="454" spans="4:8" s="11" customFormat="1" x14ac:dyDescent="0.25">
      <c r="D454" s="112"/>
      <c r="E454" s="112"/>
      <c r="F454" s="112"/>
      <c r="H454" s="124"/>
    </row>
    <row r="455" spans="4:8" s="11" customFormat="1" x14ac:dyDescent="0.25">
      <c r="D455" s="112"/>
      <c r="E455" s="112"/>
      <c r="F455" s="112"/>
      <c r="H455" s="124"/>
    </row>
    <row r="456" spans="4:8" s="11" customFormat="1" x14ac:dyDescent="0.25">
      <c r="D456" s="112"/>
      <c r="E456" s="112"/>
      <c r="F456" s="112"/>
      <c r="H456" s="124"/>
    </row>
    <row r="457" spans="4:8" s="11" customFormat="1" x14ac:dyDescent="0.25">
      <c r="D457" s="112"/>
      <c r="E457" s="112"/>
      <c r="F457" s="112"/>
      <c r="H457" s="124"/>
    </row>
    <row r="458" spans="4:8" s="11" customFormat="1" x14ac:dyDescent="0.25">
      <c r="D458" s="112"/>
      <c r="E458" s="112"/>
      <c r="F458" s="112"/>
      <c r="H458" s="124"/>
    </row>
    <row r="459" spans="4:8" s="11" customFormat="1" x14ac:dyDescent="0.25">
      <c r="D459" s="112"/>
      <c r="E459" s="112"/>
      <c r="F459" s="112"/>
      <c r="H459" s="124"/>
    </row>
    <row r="460" spans="4:8" s="11" customFormat="1" x14ac:dyDescent="0.25">
      <c r="D460" s="112"/>
      <c r="E460" s="112"/>
      <c r="F460" s="112"/>
      <c r="H460" s="124"/>
    </row>
    <row r="461" spans="4:8" s="11" customFormat="1" x14ac:dyDescent="0.25">
      <c r="D461" s="112"/>
      <c r="E461" s="112"/>
      <c r="F461" s="112"/>
      <c r="H461" s="124"/>
    </row>
    <row r="462" spans="4:8" s="11" customFormat="1" x14ac:dyDescent="0.25">
      <c r="D462" s="112"/>
      <c r="E462" s="112"/>
      <c r="F462" s="112"/>
      <c r="H462" s="124"/>
    </row>
    <row r="463" spans="4:8" s="11" customFormat="1" x14ac:dyDescent="0.25">
      <c r="D463" s="112"/>
      <c r="E463" s="112"/>
      <c r="F463" s="112"/>
      <c r="H463" s="124"/>
    </row>
    <row r="464" spans="4:8" s="11" customFormat="1" x14ac:dyDescent="0.25">
      <c r="D464" s="112"/>
      <c r="E464" s="112"/>
      <c r="F464" s="112"/>
      <c r="H464" s="124"/>
    </row>
    <row r="465" spans="4:8" s="11" customFormat="1" x14ac:dyDescent="0.25">
      <c r="D465" s="112"/>
      <c r="E465" s="112"/>
      <c r="F465" s="112"/>
      <c r="H465" s="124"/>
    </row>
    <row r="466" spans="4:8" s="11" customFormat="1" x14ac:dyDescent="0.25">
      <c r="D466" s="112"/>
      <c r="E466" s="112"/>
      <c r="F466" s="112"/>
      <c r="H466" s="124"/>
    </row>
    <row r="467" spans="4:8" s="11" customFormat="1" x14ac:dyDescent="0.25">
      <c r="D467" s="112"/>
      <c r="E467" s="112"/>
      <c r="F467" s="112"/>
      <c r="H467" s="124"/>
    </row>
    <row r="468" spans="4:8" s="11" customFormat="1" x14ac:dyDescent="0.25">
      <c r="D468" s="112"/>
      <c r="E468" s="112"/>
      <c r="F468" s="112"/>
      <c r="H468" s="124"/>
    </row>
    <row r="469" spans="4:8" s="11" customFormat="1" x14ac:dyDescent="0.25">
      <c r="D469" s="112"/>
      <c r="E469" s="112"/>
      <c r="F469" s="112"/>
      <c r="H469" s="124"/>
    </row>
    <row r="470" spans="4:8" s="11" customFormat="1" x14ac:dyDescent="0.25">
      <c r="D470" s="112"/>
      <c r="E470" s="112"/>
      <c r="F470" s="112"/>
      <c r="H470" s="124"/>
    </row>
    <row r="471" spans="4:8" s="11" customFormat="1" x14ac:dyDescent="0.25">
      <c r="D471" s="112"/>
      <c r="E471" s="112"/>
      <c r="F471" s="112"/>
      <c r="H471" s="124"/>
    </row>
    <row r="472" spans="4:8" s="11" customFormat="1" x14ac:dyDescent="0.25">
      <c r="D472" s="112"/>
      <c r="E472" s="112"/>
      <c r="F472" s="112"/>
      <c r="H472" s="124"/>
    </row>
    <row r="473" spans="4:8" s="11" customFormat="1" x14ac:dyDescent="0.25">
      <c r="D473" s="112"/>
      <c r="E473" s="112"/>
      <c r="F473" s="112"/>
      <c r="H473" s="124"/>
    </row>
    <row r="474" spans="4:8" s="11" customFormat="1" x14ac:dyDescent="0.25">
      <c r="D474" s="112"/>
      <c r="E474" s="112"/>
      <c r="F474" s="112"/>
      <c r="H474" s="124"/>
    </row>
    <row r="475" spans="4:8" s="11" customFormat="1" x14ac:dyDescent="0.25">
      <c r="D475" s="112"/>
      <c r="E475" s="112"/>
      <c r="F475" s="112"/>
      <c r="H475" s="124"/>
    </row>
    <row r="476" spans="4:8" s="11" customFormat="1" x14ac:dyDescent="0.25">
      <c r="D476" s="112"/>
      <c r="E476" s="112"/>
      <c r="F476" s="112"/>
      <c r="H476" s="124"/>
    </row>
    <row r="477" spans="4:8" s="11" customFormat="1" x14ac:dyDescent="0.25">
      <c r="D477" s="112"/>
      <c r="E477" s="112"/>
      <c r="F477" s="112"/>
      <c r="H477" s="124"/>
    </row>
    <row r="478" spans="4:8" s="11" customFormat="1" x14ac:dyDescent="0.25">
      <c r="D478" s="112"/>
      <c r="E478" s="112"/>
      <c r="F478" s="112"/>
      <c r="H478" s="124"/>
    </row>
    <row r="479" spans="4:8" s="11" customFormat="1" x14ac:dyDescent="0.25">
      <c r="D479" s="112"/>
      <c r="E479" s="112"/>
      <c r="F479" s="112"/>
      <c r="H479" s="124"/>
    </row>
    <row r="480" spans="4:8" s="11" customFormat="1" x14ac:dyDescent="0.25">
      <c r="D480" s="112"/>
      <c r="E480" s="112"/>
      <c r="F480" s="112"/>
      <c r="H480" s="124"/>
    </row>
    <row r="481" spans="4:8" s="11" customFormat="1" x14ac:dyDescent="0.25">
      <c r="D481" s="112"/>
      <c r="E481" s="112"/>
      <c r="F481" s="112"/>
      <c r="H481" s="124"/>
    </row>
    <row r="482" spans="4:8" s="11" customFormat="1" x14ac:dyDescent="0.25">
      <c r="D482" s="112"/>
      <c r="E482" s="112"/>
      <c r="F482" s="112"/>
      <c r="H482" s="124"/>
    </row>
    <row r="483" spans="4:8" s="11" customFormat="1" x14ac:dyDescent="0.25">
      <c r="D483" s="112"/>
      <c r="E483" s="112"/>
      <c r="F483" s="112"/>
      <c r="H483" s="124"/>
    </row>
    <row r="484" spans="4:8" s="11" customFormat="1" x14ac:dyDescent="0.25">
      <c r="D484" s="112"/>
      <c r="E484" s="112"/>
      <c r="F484" s="112"/>
      <c r="H484" s="124"/>
    </row>
    <row r="485" spans="4:8" s="11" customFormat="1" x14ac:dyDescent="0.25">
      <c r="D485" s="112"/>
      <c r="E485" s="112"/>
      <c r="F485" s="112"/>
      <c r="H485" s="124"/>
    </row>
    <row r="486" spans="4:8" s="11" customFormat="1" x14ac:dyDescent="0.25">
      <c r="D486" s="112"/>
      <c r="E486" s="112"/>
      <c r="F486" s="112"/>
      <c r="H486" s="124"/>
    </row>
    <row r="487" spans="4:8" s="11" customFormat="1" x14ac:dyDescent="0.25">
      <c r="D487" s="112"/>
      <c r="E487" s="112"/>
      <c r="F487" s="112"/>
      <c r="H487" s="124"/>
    </row>
    <row r="488" spans="4:8" s="11" customFormat="1" x14ac:dyDescent="0.25">
      <c r="D488" s="112"/>
      <c r="E488" s="112"/>
      <c r="F488" s="112"/>
      <c r="H488" s="124"/>
    </row>
    <row r="489" spans="4:8" s="11" customFormat="1" x14ac:dyDescent="0.25">
      <c r="D489" s="112"/>
      <c r="E489" s="112"/>
      <c r="F489" s="112"/>
      <c r="H489" s="124"/>
    </row>
    <row r="490" spans="4:8" s="11" customFormat="1" x14ac:dyDescent="0.25">
      <c r="D490" s="112"/>
      <c r="E490" s="112"/>
      <c r="F490" s="112"/>
      <c r="H490" s="124"/>
    </row>
    <row r="491" spans="4:8" s="11" customFormat="1" x14ac:dyDescent="0.25">
      <c r="D491" s="112"/>
      <c r="E491" s="112"/>
      <c r="F491" s="112"/>
      <c r="H491" s="124"/>
    </row>
    <row r="492" spans="4:8" s="11" customFormat="1" x14ac:dyDescent="0.25">
      <c r="D492" s="112"/>
      <c r="E492" s="112"/>
      <c r="F492" s="112"/>
      <c r="H492" s="124"/>
    </row>
    <row r="493" spans="4:8" s="11" customFormat="1" x14ac:dyDescent="0.25">
      <c r="D493" s="112"/>
      <c r="E493" s="112"/>
      <c r="F493" s="112"/>
      <c r="H493" s="124"/>
    </row>
    <row r="494" spans="4:8" s="11" customFormat="1" x14ac:dyDescent="0.25">
      <c r="D494" s="112"/>
      <c r="E494" s="112"/>
      <c r="F494" s="112"/>
      <c r="H494" s="124"/>
    </row>
    <row r="495" spans="4:8" s="11" customFormat="1" x14ac:dyDescent="0.25">
      <c r="D495" s="112"/>
      <c r="E495" s="112"/>
      <c r="F495" s="112"/>
      <c r="H495" s="124"/>
    </row>
    <row r="496" spans="4:8" s="11" customFormat="1" x14ac:dyDescent="0.25">
      <c r="D496" s="112"/>
      <c r="E496" s="112"/>
      <c r="F496" s="112"/>
      <c r="H496" s="124"/>
    </row>
    <row r="497" spans="4:8" s="11" customFormat="1" x14ac:dyDescent="0.25">
      <c r="D497" s="112"/>
      <c r="E497" s="112"/>
      <c r="F497" s="112"/>
      <c r="H497" s="124"/>
    </row>
    <row r="498" spans="4:8" s="11" customFormat="1" x14ac:dyDescent="0.25">
      <c r="D498" s="112"/>
      <c r="E498" s="112"/>
      <c r="F498" s="112"/>
      <c r="H498" s="124"/>
    </row>
    <row r="499" spans="4:8" s="11" customFormat="1" x14ac:dyDescent="0.25">
      <c r="D499" s="112"/>
      <c r="E499" s="112"/>
      <c r="F499" s="112"/>
      <c r="H499" s="124"/>
    </row>
    <row r="500" spans="4:8" s="11" customFormat="1" x14ac:dyDescent="0.25">
      <c r="D500" s="112"/>
      <c r="E500" s="112"/>
      <c r="F500" s="112"/>
      <c r="H500" s="124"/>
    </row>
    <row r="501" spans="4:8" s="11" customFormat="1" x14ac:dyDescent="0.25">
      <c r="D501" s="112"/>
      <c r="E501" s="112"/>
      <c r="F501" s="112"/>
      <c r="H501" s="124"/>
    </row>
    <row r="502" spans="4:8" s="11" customFormat="1" x14ac:dyDescent="0.25">
      <c r="D502" s="112"/>
      <c r="E502" s="112"/>
      <c r="F502" s="112"/>
      <c r="H502" s="124"/>
    </row>
  </sheetData>
  <mergeCells count="18">
    <mergeCell ref="H3:H5"/>
    <mergeCell ref="A85:H85"/>
    <mergeCell ref="A96:H96"/>
    <mergeCell ref="A2:G2"/>
    <mergeCell ref="C3:C5"/>
    <mergeCell ref="B3:B5"/>
    <mergeCell ref="A3:A5"/>
    <mergeCell ref="A82:H82"/>
    <mergeCell ref="A65:H65"/>
    <mergeCell ref="A70:H70"/>
    <mergeCell ref="A76:H76"/>
    <mergeCell ref="A54:H54"/>
    <mergeCell ref="A59:H59"/>
    <mergeCell ref="A27:H27"/>
    <mergeCell ref="A31:H31"/>
    <mergeCell ref="A7:H7"/>
    <mergeCell ref="D3:F3"/>
    <mergeCell ref="G3:G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Приложение 9</vt:lpstr>
      <vt:lpstr>Приложение 10 правка</vt:lpstr>
      <vt:lpstr>Приложение 12 правка</vt:lpstr>
      <vt:lpstr>Приложение 13 правка</vt:lpstr>
      <vt:lpstr>Приложение 11</vt:lpstr>
      <vt:lpstr>Приложение 14 правка</vt:lpstr>
      <vt:lpstr>Таблица 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Галкина Юлия Анатольевна</dc:creator>
  <cp:lastModifiedBy>Галкина Юлия Анатольевна</cp:lastModifiedBy>
  <cp:lastPrinted>2017-04-12T01:08:27Z</cp:lastPrinted>
  <dcterms:created xsi:type="dcterms:W3CDTF">2016-02-17T03:20:29Z</dcterms:created>
  <dcterms:modified xsi:type="dcterms:W3CDTF">2018-04-17T07:09:27Z</dcterms:modified>
</cp:coreProperties>
</file>