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СВОД" sheetId="4" r:id="rId1"/>
  </sheets>
  <definedNames>
    <definedName name="_xlnm._FilterDatabase" localSheetId="0" hidden="1">СВОД!$A$7:$P$101</definedName>
    <definedName name="_xlnm.Print_Titles" localSheetId="0">СВОД!$4:$7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9" i="4" l="1"/>
  <c r="J99" i="4"/>
  <c r="N98" i="4"/>
  <c r="J98" i="4"/>
  <c r="O97" i="4"/>
  <c r="L97" i="4"/>
  <c r="K97" i="4"/>
  <c r="E97" i="4"/>
  <c r="J97" i="4" s="1"/>
  <c r="D97" i="4"/>
  <c r="N96" i="4"/>
  <c r="M96" i="4"/>
  <c r="J96" i="4"/>
  <c r="I96" i="4"/>
  <c r="N95" i="4"/>
  <c r="M95" i="4"/>
  <c r="J95" i="4"/>
  <c r="I95" i="4"/>
  <c r="N94" i="4"/>
  <c r="M94" i="4"/>
  <c r="J94" i="4"/>
  <c r="I94" i="4"/>
  <c r="N93" i="4"/>
  <c r="M93" i="4"/>
  <c r="J93" i="4"/>
  <c r="I93" i="4"/>
  <c r="N92" i="4"/>
  <c r="M92" i="4"/>
  <c r="J92" i="4"/>
  <c r="I92" i="4"/>
  <c r="H92" i="4"/>
  <c r="N91" i="4"/>
  <c r="M91" i="4"/>
  <c r="J91" i="4"/>
  <c r="I91" i="4"/>
  <c r="H91" i="4"/>
  <c r="N90" i="4"/>
  <c r="M90" i="4"/>
  <c r="J90" i="4"/>
  <c r="I90" i="4"/>
  <c r="N89" i="4"/>
  <c r="M89" i="4"/>
  <c r="J89" i="4"/>
  <c r="I89" i="4"/>
  <c r="N88" i="4"/>
  <c r="M88" i="4"/>
  <c r="J88" i="4"/>
  <c r="I88" i="4"/>
  <c r="N87" i="4"/>
  <c r="M87" i="4"/>
  <c r="J87" i="4"/>
  <c r="I87" i="4"/>
  <c r="N86" i="4"/>
  <c r="M86" i="4"/>
  <c r="J86" i="4"/>
  <c r="I86" i="4"/>
  <c r="H86" i="4"/>
  <c r="N85" i="4"/>
  <c r="M85" i="4"/>
  <c r="J85" i="4"/>
  <c r="I85" i="4"/>
  <c r="N84" i="4"/>
  <c r="M84" i="4"/>
  <c r="J84" i="4"/>
  <c r="I84" i="4"/>
  <c r="N83" i="4"/>
  <c r="M83" i="4"/>
  <c r="J83" i="4"/>
  <c r="I83" i="4"/>
  <c r="H83" i="4"/>
  <c r="N82" i="4"/>
  <c r="M82" i="4"/>
  <c r="J82" i="4"/>
  <c r="I82" i="4"/>
  <c r="N81" i="4"/>
  <c r="M81" i="4"/>
  <c r="J81" i="4"/>
  <c r="I81" i="4"/>
  <c r="H81" i="4"/>
  <c r="N80" i="4"/>
  <c r="M80" i="4"/>
  <c r="J80" i="4"/>
  <c r="I80" i="4"/>
  <c r="N79" i="4"/>
  <c r="M79" i="4"/>
  <c r="J79" i="4"/>
  <c r="I79" i="4"/>
  <c r="H79" i="4"/>
  <c r="N78" i="4"/>
  <c r="M78" i="4"/>
  <c r="J78" i="4"/>
  <c r="I78" i="4"/>
  <c r="N77" i="4"/>
  <c r="M77" i="4"/>
  <c r="J77" i="4"/>
  <c r="I77" i="4"/>
  <c r="N76" i="4"/>
  <c r="M76" i="4"/>
  <c r="J76" i="4"/>
  <c r="I76" i="4"/>
  <c r="N75" i="4"/>
  <c r="M75" i="4"/>
  <c r="J75" i="4"/>
  <c r="I75" i="4"/>
  <c r="N74" i="4"/>
  <c r="M74" i="4"/>
  <c r="J74" i="4"/>
  <c r="I74" i="4"/>
  <c r="N73" i="4"/>
  <c r="M73" i="4"/>
  <c r="J73" i="4"/>
  <c r="I73" i="4"/>
  <c r="N72" i="4"/>
  <c r="M72" i="4"/>
  <c r="J72" i="4"/>
  <c r="I72" i="4"/>
  <c r="N71" i="4"/>
  <c r="M71" i="4"/>
  <c r="J71" i="4"/>
  <c r="I71" i="4"/>
  <c r="H71" i="4"/>
  <c r="N70" i="4"/>
  <c r="M70" i="4"/>
  <c r="J70" i="4"/>
  <c r="I70" i="4"/>
  <c r="N69" i="4"/>
  <c r="M69" i="4"/>
  <c r="J69" i="4"/>
  <c r="I69" i="4"/>
  <c r="H69" i="4"/>
  <c r="N68" i="4"/>
  <c r="M68" i="4"/>
  <c r="J68" i="4"/>
  <c r="I68" i="4"/>
  <c r="H68" i="4"/>
  <c r="N67" i="4"/>
  <c r="M67" i="4"/>
  <c r="J67" i="4"/>
  <c r="I67" i="4"/>
  <c r="N66" i="4"/>
  <c r="M66" i="4"/>
  <c r="J66" i="4"/>
  <c r="I66" i="4"/>
  <c r="N65" i="4"/>
  <c r="M65" i="4"/>
  <c r="J65" i="4"/>
  <c r="I65" i="4"/>
  <c r="N64" i="4"/>
  <c r="M64" i="4"/>
  <c r="J64" i="4"/>
  <c r="I64" i="4"/>
  <c r="N63" i="4"/>
  <c r="M63" i="4"/>
  <c r="J63" i="4"/>
  <c r="I63" i="4"/>
  <c r="H63" i="4"/>
  <c r="N62" i="4"/>
  <c r="M62" i="4"/>
  <c r="J62" i="4"/>
  <c r="I62" i="4"/>
  <c r="H62" i="4"/>
  <c r="N61" i="4"/>
  <c r="M61" i="4"/>
  <c r="J61" i="4"/>
  <c r="I61" i="4"/>
  <c r="N60" i="4"/>
  <c r="M60" i="4"/>
  <c r="J60" i="4"/>
  <c r="I60" i="4"/>
  <c r="H60" i="4"/>
  <c r="N59" i="4"/>
  <c r="M59" i="4"/>
  <c r="J59" i="4"/>
  <c r="I59" i="4"/>
  <c r="N58" i="4"/>
  <c r="M58" i="4"/>
  <c r="J58" i="4"/>
  <c r="I58" i="4"/>
  <c r="N57" i="4"/>
  <c r="M57" i="4"/>
  <c r="J57" i="4"/>
  <c r="I57" i="4"/>
  <c r="N56" i="4"/>
  <c r="M56" i="4"/>
  <c r="J56" i="4"/>
  <c r="I56" i="4"/>
  <c r="N55" i="4"/>
  <c r="M55" i="4"/>
  <c r="J55" i="4"/>
  <c r="I55" i="4"/>
  <c r="N54" i="4"/>
  <c r="M54" i="4"/>
  <c r="J54" i="4"/>
  <c r="I54" i="4"/>
  <c r="N53" i="4"/>
  <c r="M53" i="4"/>
  <c r="J53" i="4"/>
  <c r="I53" i="4"/>
  <c r="H53" i="4"/>
  <c r="N52" i="4"/>
  <c r="M52" i="4"/>
  <c r="J52" i="4"/>
  <c r="I52" i="4"/>
  <c r="N51" i="4"/>
  <c r="M51" i="4"/>
  <c r="J51" i="4"/>
  <c r="I51" i="4"/>
  <c r="N50" i="4"/>
  <c r="M50" i="4"/>
  <c r="J50" i="4"/>
  <c r="I50" i="4"/>
  <c r="N49" i="4"/>
  <c r="M49" i="4"/>
  <c r="J49" i="4"/>
  <c r="I49" i="4"/>
  <c r="N48" i="4"/>
  <c r="M48" i="4"/>
  <c r="J48" i="4"/>
  <c r="I48" i="4"/>
  <c r="H48" i="4"/>
  <c r="N47" i="4"/>
  <c r="M47" i="4"/>
  <c r="J47" i="4"/>
  <c r="I47" i="4"/>
  <c r="N46" i="4"/>
  <c r="M46" i="4"/>
  <c r="J46" i="4"/>
  <c r="I46" i="4"/>
  <c r="N45" i="4"/>
  <c r="M45" i="4"/>
  <c r="J45" i="4"/>
  <c r="I45" i="4"/>
  <c r="H45" i="4"/>
  <c r="N44" i="4"/>
  <c r="M44" i="4"/>
  <c r="J44" i="4"/>
  <c r="I44" i="4"/>
  <c r="N43" i="4"/>
  <c r="M43" i="4"/>
  <c r="J43" i="4"/>
  <c r="I43" i="4"/>
  <c r="N42" i="4"/>
  <c r="M42" i="4"/>
  <c r="J42" i="4"/>
  <c r="I42" i="4"/>
  <c r="H42" i="4"/>
  <c r="N41" i="4"/>
  <c r="M41" i="4"/>
  <c r="J41" i="4"/>
  <c r="I41" i="4"/>
  <c r="H41" i="4"/>
  <c r="N40" i="4"/>
  <c r="M40" i="4"/>
  <c r="J40" i="4"/>
  <c r="I40" i="4"/>
  <c r="N39" i="4"/>
  <c r="M39" i="4"/>
  <c r="J39" i="4"/>
  <c r="I39" i="4"/>
  <c r="H39" i="4"/>
  <c r="N38" i="4"/>
  <c r="M38" i="4"/>
  <c r="J38" i="4"/>
  <c r="I38" i="4"/>
  <c r="H38" i="4"/>
  <c r="N37" i="4"/>
  <c r="M37" i="4"/>
  <c r="J37" i="4"/>
  <c r="I37" i="4"/>
  <c r="N36" i="4"/>
  <c r="M36" i="4"/>
  <c r="J36" i="4"/>
  <c r="I36" i="4"/>
  <c r="H36" i="4"/>
  <c r="N35" i="4"/>
  <c r="M35" i="4"/>
  <c r="J35" i="4"/>
  <c r="I35" i="4"/>
  <c r="N34" i="4"/>
  <c r="M34" i="4"/>
  <c r="J34" i="4"/>
  <c r="I34" i="4"/>
  <c r="H34" i="4"/>
  <c r="N33" i="4"/>
  <c r="M33" i="4"/>
  <c r="J33" i="4"/>
  <c r="I33" i="4"/>
  <c r="N32" i="4"/>
  <c r="M32" i="4"/>
  <c r="J32" i="4"/>
  <c r="I32" i="4"/>
  <c r="H32" i="4"/>
  <c r="N31" i="4"/>
  <c r="M31" i="4"/>
  <c r="J31" i="4"/>
  <c r="I31" i="4"/>
  <c r="N30" i="4"/>
  <c r="M30" i="4"/>
  <c r="J30" i="4"/>
  <c r="I30" i="4"/>
  <c r="N29" i="4"/>
  <c r="M29" i="4"/>
  <c r="J29" i="4"/>
  <c r="I29" i="4"/>
  <c r="N28" i="4"/>
  <c r="M28" i="4"/>
  <c r="J28" i="4"/>
  <c r="I28" i="4"/>
  <c r="N27" i="4"/>
  <c r="M27" i="4"/>
  <c r="J27" i="4"/>
  <c r="I27" i="4"/>
  <c r="N26" i="4"/>
  <c r="M26" i="4"/>
  <c r="J26" i="4"/>
  <c r="I26" i="4"/>
  <c r="N25" i="4"/>
  <c r="M25" i="4"/>
  <c r="J25" i="4"/>
  <c r="I25" i="4"/>
  <c r="N24" i="4"/>
  <c r="M24" i="4"/>
  <c r="J24" i="4"/>
  <c r="I24" i="4"/>
  <c r="H24" i="4"/>
  <c r="N23" i="4"/>
  <c r="M23" i="4"/>
  <c r="J23" i="4"/>
  <c r="I23" i="4"/>
  <c r="H23" i="4"/>
  <c r="N22" i="4"/>
  <c r="M22" i="4"/>
  <c r="J22" i="4"/>
  <c r="I22" i="4"/>
  <c r="N21" i="4"/>
  <c r="M21" i="4"/>
  <c r="J21" i="4"/>
  <c r="I21" i="4"/>
  <c r="N20" i="4"/>
  <c r="M20" i="4"/>
  <c r="J20" i="4"/>
  <c r="I20" i="4"/>
  <c r="H20" i="4"/>
  <c r="N19" i="4"/>
  <c r="M19" i="4"/>
  <c r="J19" i="4"/>
  <c r="I19" i="4"/>
  <c r="N18" i="4"/>
  <c r="M18" i="4"/>
  <c r="J18" i="4"/>
  <c r="I18" i="4"/>
  <c r="H18" i="4"/>
  <c r="N17" i="4"/>
  <c r="M17" i="4"/>
  <c r="J17" i="4"/>
  <c r="I17" i="4"/>
  <c r="H17" i="4"/>
  <c r="N16" i="4"/>
  <c r="M16" i="4"/>
  <c r="J16" i="4"/>
  <c r="I16" i="4"/>
  <c r="H16" i="4"/>
  <c r="N15" i="4"/>
  <c r="M15" i="4"/>
  <c r="J15" i="4"/>
  <c r="I15" i="4"/>
  <c r="N14" i="4"/>
  <c r="M14" i="4"/>
  <c r="J14" i="4"/>
  <c r="I14" i="4"/>
  <c r="N13" i="4"/>
  <c r="M13" i="4"/>
  <c r="J13" i="4"/>
  <c r="I13" i="4"/>
  <c r="N12" i="4"/>
  <c r="M12" i="4"/>
  <c r="J12" i="4"/>
  <c r="I12" i="4"/>
  <c r="N11" i="4"/>
  <c r="M11" i="4"/>
  <c r="J11" i="4"/>
  <c r="I11" i="4"/>
  <c r="N10" i="4"/>
  <c r="M10" i="4"/>
  <c r="J10" i="4"/>
  <c r="I10" i="4"/>
  <c r="H10" i="4"/>
  <c r="N9" i="4"/>
  <c r="M9" i="4"/>
  <c r="J9" i="4"/>
  <c r="I9" i="4"/>
  <c r="N8" i="4"/>
  <c r="M8" i="4"/>
  <c r="J8" i="4"/>
  <c r="I8" i="4"/>
  <c r="H95" i="4" l="1"/>
  <c r="M97" i="4"/>
  <c r="H11" i="4"/>
  <c r="H30" i="4"/>
  <c r="H35" i="4"/>
  <c r="H75" i="4"/>
  <c r="H82" i="4"/>
  <c r="P97" i="4"/>
  <c r="F97" i="4"/>
  <c r="H25" i="4"/>
  <c r="H26" i="4"/>
  <c r="H49" i="4"/>
  <c r="H54" i="4"/>
  <c r="H64" i="4"/>
  <c r="N97" i="4"/>
  <c r="H22" i="4"/>
  <c r="H27" i="4"/>
  <c r="H28" i="4"/>
  <c r="H29" i="4"/>
  <c r="H93" i="4"/>
  <c r="H94" i="4"/>
  <c r="H96" i="4"/>
  <c r="H46" i="4"/>
  <c r="I97" i="4"/>
  <c r="H33" i="4"/>
  <c r="G97" i="4"/>
  <c r="H61" i="4"/>
  <c r="H8" i="4"/>
  <c r="H9" i="4"/>
  <c r="H19" i="4"/>
  <c r="H85" i="4"/>
  <c r="H13" i="4"/>
  <c r="H14" i="4"/>
  <c r="H44" i="4"/>
  <c r="H50" i="4"/>
  <c r="H51" i="4"/>
  <c r="H58" i="4"/>
  <c r="H59" i="4"/>
  <c r="H73" i="4"/>
  <c r="H74" i="4"/>
  <c r="H87" i="4"/>
  <c r="H88" i="4"/>
  <c r="H97" i="4" l="1"/>
</calcChain>
</file>

<file path=xl/sharedStrings.xml><?xml version="1.0" encoding="utf-8"?>
<sst xmlns="http://schemas.openxmlformats.org/spreadsheetml/2006/main" count="127" uniqueCount="125">
  <si>
    <t>тыс.руб</t>
  </si>
  <si>
    <t>№ п/п</t>
  </si>
  <si>
    <t>КОД 
МО</t>
  </si>
  <si>
    <t>Организация</t>
  </si>
  <si>
    <t xml:space="preserve">Заработано </t>
  </si>
  <si>
    <t>Поступило</t>
  </si>
  <si>
    <t xml:space="preserve">Справочно:
Задолженность СМО перед МО за февраль 2018 </t>
  </si>
  <si>
    <t>январь-апрель 2017</t>
  </si>
  <si>
    <t>%</t>
  </si>
  <si>
    <t>январь-май 2017</t>
  </si>
  <si>
    <t>6=5-4</t>
  </si>
  <si>
    <t>10=9-8</t>
  </si>
  <si>
    <t>ГБУЗ "ПККБ № 1"</t>
  </si>
  <si>
    <t>ГБУЗ "ПКОД"</t>
  </si>
  <si>
    <t>ГБУЗ ККБ № 2</t>
  </si>
  <si>
    <t>КГАУЗ "ВКБ № 2"</t>
  </si>
  <si>
    <t>КГБУЗ"ССМП г.Владивостока</t>
  </si>
  <si>
    <t>КГБУЗ "Владивостокская поликлиника № 9</t>
  </si>
  <si>
    <t>ГБУЗ "КДКБ № 1"</t>
  </si>
  <si>
    <t>КГБУЗ "ВКРД № 3"</t>
  </si>
  <si>
    <t>ГБУЗ "Приморский краевой перинатальный центр"</t>
  </si>
  <si>
    <t>КГБУЗ "Спасская ГБ"</t>
  </si>
  <si>
    <t>КГБУЗ "Владивостокская поликлиника № 6"</t>
  </si>
  <si>
    <t>КГБУЗ «Владивостокская поликлиника № 3»</t>
  </si>
  <si>
    <t>ГАУЗ "ККЦ СВМП"</t>
  </si>
  <si>
    <t>КГБУЗ "ССМП г.Находки"</t>
  </si>
  <si>
    <t>КГБУЗ "Надеждинская ЦРБ"</t>
  </si>
  <si>
    <t>КГБУЗ "Владивостокская больница № 3"</t>
  </si>
  <si>
    <t>КГБУЗ "Артемовская детская больница"</t>
  </si>
  <si>
    <t>КГБУЗ "Чугуевская ЦРБ"</t>
  </si>
  <si>
    <t>ГБУЗ "Краевая клиническая инфекционная больница"</t>
  </si>
  <si>
    <t>КГБУЗ "Артемовская ГБ №1"</t>
  </si>
  <si>
    <t>КГБУЗ "ВДП №2"</t>
  </si>
  <si>
    <t>КГБУЗ "Спасская ЦРП"</t>
  </si>
  <si>
    <t>КГБУЗ "ВДП №3"</t>
  </si>
  <si>
    <t>КГБУЗ "ССМП г.Артема"</t>
  </si>
  <si>
    <t>КГБУЗ "Дальнереченская ЦГБ"</t>
  </si>
  <si>
    <t>КГБУЗ "ВДП №7"</t>
  </si>
  <si>
    <t>КГБУЗ "Спасская ГДП"</t>
  </si>
  <si>
    <t>КГБУЗ "Пожарская ЦРБ"</t>
  </si>
  <si>
    <t>КГБУЗ "Шкотовская ЦРБ"</t>
  </si>
  <si>
    <t>ГБУЗ "КДКБ № 2"</t>
  </si>
  <si>
    <t>КГБУЗ «Владивостокская поликлиника № 5»</t>
  </si>
  <si>
    <t>КГБУЗ "Пластунская РБ"</t>
  </si>
  <si>
    <t>КГБУЗ "ВКБ № 1"</t>
  </si>
  <si>
    <t>КГБУЗ "Арсеньевская ГБ"</t>
  </si>
  <si>
    <t>ГУАЗ "КККВД"</t>
  </si>
  <si>
    <t>КГБУЗ "Артемовский РД"</t>
  </si>
  <si>
    <t>КГБУЗ "Лазовская центральная районная больница"</t>
  </si>
  <si>
    <t>КГБУЗ"Владивостокская поликлиника № 4"</t>
  </si>
  <si>
    <t>КГБУЗ "Ольгинская ЦРБ"</t>
  </si>
  <si>
    <t>КГБУЗ «Уссурийская стоматологическая поликлиника»</t>
  </si>
  <si>
    <t>КГБУЗ "Кировская ЦРБ"</t>
  </si>
  <si>
    <t>КГБУЗ "ВДП №5"</t>
  </si>
  <si>
    <t xml:space="preserve"> КГБУЗ "Партизанская ЦРБ"</t>
  </si>
  <si>
    <t>КГБУЗ "Лесозаводская ЦГБ"</t>
  </si>
  <si>
    <t>КГБУЗ "ССМП г.Партизанска"</t>
  </si>
  <si>
    <t>КГБУЗ "Артемовская ГБ №2"</t>
  </si>
  <si>
    <t>КГБУЗ "ВДП №4"</t>
  </si>
  <si>
    <t>КГБУЗ ССМП г.Уссурийска</t>
  </si>
  <si>
    <t>КГБУЗ "ССМП г.Спасска - Дальнего"</t>
  </si>
  <si>
    <t>КГБУЗ "ВРД № 1"</t>
  </si>
  <si>
    <t>КГБУЗ "Дальнегорская ЦГБ"</t>
  </si>
  <si>
    <t>КГБУЗ "ВДП №6"</t>
  </si>
  <si>
    <t>КГБУЗ "Владивостокская поликлиника № 2"</t>
  </si>
  <si>
    <t>КГБУЗ "ГВВ"</t>
  </si>
  <si>
    <t>КГБУЗ "Партизанская ДГБ"</t>
  </si>
  <si>
    <t>КГБУЗ «Владивостокская клиническая больница № 4»</t>
  </si>
  <si>
    <t>КГБУЗ "Анучинская ЦРБ"</t>
  </si>
  <si>
    <t>КГБУЗ "Дальнереченская СП"</t>
  </si>
  <si>
    <t>КГБУЗ "Спасская СП"</t>
  </si>
  <si>
    <t>ГУАЗ "Краевая стоматологическая поликлиника"</t>
  </si>
  <si>
    <t>КГБУЗ "Владивостокская поликлиника № 7"</t>
  </si>
  <si>
    <t>КГБУЗ "Артемовская поликлиника"</t>
  </si>
  <si>
    <t>КГБУЗ "ВСП № 2"</t>
  </si>
  <si>
    <t>КГБУЗ "Хорольская ЦРБ"</t>
  </si>
  <si>
    <t>КГАУЗ "Партизанская СП"</t>
  </si>
  <si>
    <t>КГБУЗ "Партизанская РБ"</t>
  </si>
  <si>
    <t>КГБУЗ "Черниговская ЦРБ"</t>
  </si>
  <si>
    <t>КГБУЗ "Владивостокская поликлиника № 8"</t>
  </si>
  <si>
    <t>КГБУЗ "Находкинская стоматологическая поликлиника"</t>
  </si>
  <si>
    <t>КГБУЗ "ВСП № 1"</t>
  </si>
  <si>
    <t>ГБУЗ "КДСП"</t>
  </si>
  <si>
    <t>КГБУЗ "Владивостокская поликлиника №1"</t>
  </si>
  <si>
    <t>КГБУЗ "Лесозаводская стоматологическая поликлиника"</t>
  </si>
  <si>
    <t>КГБУЗ "Красноармейская ЦРБ"</t>
  </si>
  <si>
    <t>КГБУЗ "Хасанская центральная районная больница"</t>
  </si>
  <si>
    <t>КГБУЗ "Спасская городская поликлиника"</t>
  </si>
  <si>
    <t>КГБУЗ "Арсеньевская СП"</t>
  </si>
  <si>
    <t>КГБУЗ "Пограничная ЦРБ"</t>
  </si>
  <si>
    <t>КГБУЗ "Михайловская ЦРБ"</t>
  </si>
  <si>
    <t>КГБУЗ "Яковлевская ЦРБ"</t>
  </si>
  <si>
    <t>КГБУЗ "Кавалеровская ЦРБ"</t>
  </si>
  <si>
    <t>КГБУЗ "ВРД № 4"</t>
  </si>
  <si>
    <t>КГАУЗ "Артемовская СП"</t>
  </si>
  <si>
    <t>КГБУЗ "ВКДЦ"</t>
  </si>
  <si>
    <t>КГБУЗ "Партизанская ГБ №1"</t>
  </si>
  <si>
    <t>КГБУЗ "Уссурийская ЦГБ"</t>
  </si>
  <si>
    <t>КГБУЗ "Октябрьская ЦРБ"</t>
  </si>
  <si>
    <t>КГБУЗ "Ханкайская ЦРБ"</t>
  </si>
  <si>
    <t>КГБУЗ "Находкинская ГБ"</t>
  </si>
  <si>
    <t>Итого</t>
  </si>
  <si>
    <t>Динамика финансового состояния медицинских организаций, подведомственных ДЗПК за январь-май 2017-2018 гг  (89 МО)</t>
  </si>
  <si>
    <t xml:space="preserve">
январь-апрель 2018</t>
  </si>
  <si>
    <t xml:space="preserve">
январь-май 2018</t>
  </si>
  <si>
    <t>Приложение 4</t>
  </si>
  <si>
    <t>* план стоимости медицинской помощи по страховым медицинским организациям.</t>
  </si>
  <si>
    <t>Доплата</t>
  </si>
  <si>
    <t xml:space="preserve">Снятие </t>
  </si>
  <si>
    <t>СПРАВОЧНО:</t>
  </si>
  <si>
    <r>
      <t xml:space="preserve">63/
</t>
    </r>
    <r>
      <rPr>
        <b/>
        <sz val="14"/>
        <color rgb="FFFF0000"/>
        <rFont val="Times New Roman"/>
        <family val="1"/>
        <charset val="204"/>
      </rPr>
      <t>-479 978,19</t>
    </r>
  </si>
  <si>
    <r>
      <t xml:space="preserve">35/
</t>
    </r>
    <r>
      <rPr>
        <b/>
        <sz val="14"/>
        <color rgb="FFFF0000"/>
        <rFont val="Times New Roman"/>
        <family val="1"/>
        <charset val="204"/>
      </rPr>
      <t>-214 937,56</t>
    </r>
  </si>
  <si>
    <r>
      <rPr>
        <b/>
        <sz val="18"/>
        <color rgb="FFFF0000"/>
        <rFont val="Times New Roman"/>
        <family val="1"/>
        <charset val="204"/>
      </rPr>
      <t>Отрицательная динамика</t>
    </r>
    <r>
      <rPr>
        <sz val="18"/>
        <color theme="1"/>
        <rFont val="Times New Roman"/>
        <family val="1"/>
        <charset val="204"/>
      </rPr>
      <t>,
 кол-во мед.организаций/сумма</t>
    </r>
  </si>
  <si>
    <r>
      <rPr>
        <sz val="18"/>
        <color theme="9" tint="-0.249977111117893"/>
        <rFont val="Times New Roman"/>
        <family val="1"/>
        <charset val="204"/>
      </rPr>
      <t xml:space="preserve">Положительная динамика, </t>
    </r>
    <r>
      <rPr>
        <sz val="18"/>
        <color theme="1"/>
        <rFont val="Times New Roman"/>
        <family val="1"/>
        <charset val="204"/>
      </rPr>
      <t xml:space="preserve">
кол-во мед.организаций/сумма</t>
    </r>
  </si>
  <si>
    <r>
      <t xml:space="preserve">26/
</t>
    </r>
    <r>
      <rPr>
        <b/>
        <sz val="14"/>
        <color theme="9" tint="-0.249977111117893"/>
        <rFont val="Times New Roman"/>
        <family val="1"/>
        <charset val="204"/>
      </rPr>
      <t>498 558,53</t>
    </r>
  </si>
  <si>
    <r>
      <t xml:space="preserve">Динамика 2018 к 2017
</t>
    </r>
    <r>
      <rPr>
        <b/>
        <sz val="14"/>
        <color rgb="FFFF0000"/>
        <rFont val="Times New Roman"/>
        <family val="1"/>
        <charset val="204"/>
      </rPr>
      <t>(</t>
    </r>
    <r>
      <rPr>
        <b/>
        <sz val="14"/>
        <color theme="9" tint="-0.249977111117893"/>
        <rFont val="Times New Roman"/>
        <family val="1"/>
        <charset val="204"/>
      </rPr>
      <t>"+" положит.</t>
    </r>
    <r>
      <rPr>
        <b/>
        <sz val="14"/>
        <color rgb="FFFF0000"/>
        <rFont val="Times New Roman"/>
        <family val="1"/>
        <charset val="204"/>
      </rPr>
      <t>,
"-" отрицат.)</t>
    </r>
  </si>
  <si>
    <r>
      <t xml:space="preserve">Динамика кредиторской задолженности 
01.06.2018 к 01.04.2018
</t>
    </r>
    <r>
      <rPr>
        <b/>
        <sz val="14"/>
        <color rgb="FFFF0000"/>
        <rFont val="Times New Roman"/>
        <family val="1"/>
        <charset val="204"/>
      </rPr>
      <t>(</t>
    </r>
    <r>
      <rPr>
        <b/>
        <sz val="14"/>
        <color theme="9" tint="-0.249977111117893"/>
        <rFont val="Times New Roman"/>
        <family val="1"/>
        <charset val="204"/>
      </rPr>
      <t>"-" положит.</t>
    </r>
    <r>
      <rPr>
        <b/>
        <sz val="14"/>
        <color rgb="FFFF0000"/>
        <rFont val="Times New Roman"/>
        <family val="1"/>
        <charset val="204"/>
      </rPr>
      <t>,
"+" отрицат.)</t>
    </r>
  </si>
  <si>
    <r>
      <t xml:space="preserve">46/
</t>
    </r>
    <r>
      <rPr>
        <b/>
        <sz val="12"/>
        <color theme="9" tint="-0.249977111117893"/>
        <rFont val="Times New Roman"/>
        <family val="1"/>
        <charset val="204"/>
      </rPr>
      <t>-162 703,70</t>
    </r>
  </si>
  <si>
    <r>
      <t xml:space="preserve">43/
</t>
    </r>
    <r>
      <rPr>
        <b/>
        <sz val="12"/>
        <color rgb="FFFF0000"/>
        <rFont val="Times New Roman"/>
        <family val="1"/>
        <charset val="204"/>
      </rPr>
      <t>237 932,65</t>
    </r>
  </si>
  <si>
    <r>
      <rPr>
        <b/>
        <sz val="14"/>
        <color theme="8" tint="-0.249977111117893"/>
        <rFont val="Times New Roman"/>
        <family val="1"/>
        <charset val="204"/>
      </rPr>
      <t>Динамика 2018 к 2017</t>
    </r>
    <r>
      <rPr>
        <b/>
        <sz val="14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(</t>
    </r>
    <r>
      <rPr>
        <b/>
        <sz val="14"/>
        <color theme="9" tint="-0.249977111117893"/>
        <rFont val="Times New Roman"/>
        <family val="1"/>
        <charset val="204"/>
      </rPr>
      <t>"+" положит.</t>
    </r>
    <r>
      <rPr>
        <b/>
        <sz val="14"/>
        <color rgb="FFFF0000"/>
        <rFont val="Times New Roman"/>
        <family val="1"/>
        <charset val="204"/>
      </rPr>
      <t>,
"-" отрицат.)</t>
    </r>
  </si>
  <si>
    <t>5.1</t>
  </si>
  <si>
    <t>5.2</t>
  </si>
  <si>
    <t>5.1+5.2</t>
  </si>
  <si>
    <t>Из них: межучрежденческие расчеты</t>
  </si>
  <si>
    <r>
      <t xml:space="preserve">54/
</t>
    </r>
    <r>
      <rPr>
        <b/>
        <sz val="14"/>
        <color theme="9" tint="-0.249977111117893"/>
        <rFont val="Times New Roman"/>
        <family val="1"/>
        <charset val="204"/>
      </rPr>
      <t>957 010,09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</si>
</sst>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#\ ##0.00"/>
  </numFmts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rgb="FF00009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8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8"/>
      <color theme="9" tint="-0.249977111117893"/>
      <name val="Times New Roman"/>
      <family val="1"/>
      <charset val="204"/>
    </font>
    <font>
      <b/>
      <sz val="14"/>
      <color theme="9" tint="-0.249977111117893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b/>
      <sz val="18"/>
      <color rgb="FF000099"/>
      <name val="Times New Roman"/>
      <family val="1"/>
      <charset val="204"/>
    </font>
    <font>
      <i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4"/>
      <color theme="8" tint="-0.24997711111789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696D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/>
    <xf numFmtId="0" fontId="3" fillId="0" borderId="0" xfId="0" applyFont="1" applyBorder="1"/>
    <xf numFmtId="0" fontId="4" fillId="0" borderId="0" xfId="0" applyFont="1" applyBorder="1"/>
    <xf numFmtId="0" fontId="6" fillId="0" borderId="0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left" vertical="center" wrapText="1"/>
    </xf>
    <xf numFmtId="4" fontId="7" fillId="2" borderId="20" xfId="0" applyNumberFormat="1" applyFont="1" applyFill="1" applyBorder="1" applyAlignment="1">
      <alignment horizontal="center" vertical="center" wrapText="1"/>
    </xf>
    <xf numFmtId="4" fontId="5" fillId="2" borderId="20" xfId="0" applyNumberFormat="1" applyFont="1" applyFill="1" applyBorder="1" applyAlignment="1">
      <alignment horizontal="center" vertical="center" wrapText="1"/>
    </xf>
    <xf numFmtId="4" fontId="6" fillId="2" borderId="21" xfId="0" applyNumberFormat="1" applyFont="1" applyFill="1" applyBorder="1" applyAlignment="1">
      <alignment horizontal="center" vertical="center" wrapText="1"/>
    </xf>
    <xf numFmtId="4" fontId="7" fillId="2" borderId="22" xfId="0" applyNumberFormat="1" applyFont="1" applyFill="1" applyBorder="1" applyAlignment="1">
      <alignment horizontal="center" vertical="center" wrapText="1"/>
    </xf>
    <xf numFmtId="4" fontId="6" fillId="2" borderId="23" xfId="0" applyNumberFormat="1" applyFont="1" applyFill="1" applyBorder="1" applyAlignment="1">
      <alignment horizontal="center" vertical="center" wrapText="1"/>
    </xf>
    <xf numFmtId="164" fontId="14" fillId="2" borderId="18" xfId="1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4" fontId="7" fillId="2" borderId="6" xfId="0" applyNumberFormat="1" applyFont="1" applyFill="1" applyBorder="1" applyAlignment="1">
      <alignment horizontal="center" vertical="center" wrapText="1"/>
    </xf>
    <xf numFmtId="4" fontId="5" fillId="3" borderId="6" xfId="0" applyNumberFormat="1" applyFont="1" applyFill="1" applyBorder="1" applyAlignment="1">
      <alignment horizontal="center" vertical="center" wrapText="1"/>
    </xf>
    <xf numFmtId="4" fontId="6" fillId="3" borderId="24" xfId="0" applyNumberFormat="1" applyFont="1" applyFill="1" applyBorder="1" applyAlignment="1">
      <alignment horizontal="center" vertical="center" wrapText="1"/>
    </xf>
    <xf numFmtId="4" fontId="7" fillId="2" borderId="8" xfId="0" applyNumberFormat="1" applyFont="1" applyFill="1" applyBorder="1" applyAlignment="1">
      <alignment horizontal="center" vertical="center" wrapText="1"/>
    </xf>
    <xf numFmtId="4" fontId="5" fillId="2" borderId="6" xfId="0" applyNumberFormat="1" applyFont="1" applyFill="1" applyBorder="1" applyAlignment="1">
      <alignment horizontal="center" vertical="center" wrapText="1"/>
    </xf>
    <xf numFmtId="4" fontId="6" fillId="2" borderId="24" xfId="0" applyNumberFormat="1" applyFont="1" applyFill="1" applyBorder="1" applyAlignment="1">
      <alignment horizontal="center" vertical="center" wrapText="1"/>
    </xf>
    <xf numFmtId="4" fontId="6" fillId="3" borderId="23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 vertical="center" wrapText="1"/>
    </xf>
    <xf numFmtId="4" fontId="7" fillId="2" borderId="27" xfId="0" applyNumberFormat="1" applyFont="1" applyFill="1" applyBorder="1" applyAlignment="1">
      <alignment horizontal="center" vertical="center" wrapText="1"/>
    </xf>
    <xf numFmtId="4" fontId="5" fillId="3" borderId="27" xfId="0" applyNumberFormat="1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4" fontId="7" fillId="2" borderId="28" xfId="0" applyNumberFormat="1" applyFont="1" applyFill="1" applyBorder="1" applyAlignment="1">
      <alignment horizontal="center" vertical="center" wrapText="1"/>
    </xf>
    <xf numFmtId="4" fontId="6" fillId="3" borderId="29" xfId="0" applyNumberFormat="1" applyFont="1" applyFill="1" applyBorder="1" applyAlignment="1">
      <alignment horizontal="center" vertical="center" wrapText="1"/>
    </xf>
    <xf numFmtId="165" fontId="5" fillId="4" borderId="30" xfId="0" applyNumberFormat="1" applyFont="1" applyFill="1" applyBorder="1" applyAlignment="1">
      <alignment horizontal="center" vertical="center" wrapText="1"/>
    </xf>
    <xf numFmtId="165" fontId="5" fillId="4" borderId="31" xfId="0" applyNumberFormat="1" applyFont="1" applyFill="1" applyBorder="1" applyAlignment="1">
      <alignment horizontal="center" vertical="center" wrapText="1"/>
    </xf>
    <xf numFmtId="4" fontId="6" fillId="4" borderId="32" xfId="0" applyNumberFormat="1" applyFont="1" applyFill="1" applyBorder="1" applyAlignment="1">
      <alignment horizontal="center" vertical="center" wrapText="1"/>
    </xf>
    <xf numFmtId="165" fontId="5" fillId="4" borderId="33" xfId="0" applyNumberFormat="1" applyFont="1" applyFill="1" applyBorder="1" applyAlignment="1">
      <alignment horizontal="center" vertical="center" wrapText="1"/>
    </xf>
    <xf numFmtId="4" fontId="5" fillId="4" borderId="31" xfId="0" applyNumberFormat="1" applyFont="1" applyFill="1" applyBorder="1" applyAlignment="1">
      <alignment horizontal="center" vertical="center" wrapText="1"/>
    </xf>
    <xf numFmtId="4" fontId="6" fillId="4" borderId="34" xfId="0" applyNumberFormat="1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/>
    </xf>
    <xf numFmtId="0" fontId="15" fillId="0" borderId="0" xfId="0" applyFont="1"/>
    <xf numFmtId="0" fontId="2" fillId="0" borderId="0" xfId="0" applyFont="1" applyAlignment="1">
      <alignment horizontal="right"/>
    </xf>
    <xf numFmtId="0" fontId="6" fillId="2" borderId="15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49" fontId="19" fillId="2" borderId="31" xfId="0" applyNumberFormat="1" applyFont="1" applyFill="1" applyBorder="1" applyAlignment="1">
      <alignment horizontal="center" vertical="center" wrapText="1"/>
    </xf>
    <xf numFmtId="4" fontId="14" fillId="2" borderId="20" xfId="0" applyNumberFormat="1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center" vertical="center" wrapText="1"/>
    </xf>
    <xf numFmtId="4" fontId="6" fillId="5" borderId="21" xfId="0" applyNumberFormat="1" applyFont="1" applyFill="1" applyBorder="1" applyAlignment="1">
      <alignment horizontal="center" vertical="center" wrapText="1"/>
    </xf>
    <xf numFmtId="0" fontId="7" fillId="0" borderId="38" xfId="0" applyFont="1" applyBorder="1"/>
    <xf numFmtId="0" fontId="11" fillId="0" borderId="37" xfId="0" applyFont="1" applyBorder="1" applyAlignment="1">
      <alignment horizontal="center" vertical="center" wrapText="1"/>
    </xf>
    <xf numFmtId="0" fontId="22" fillId="0" borderId="0" xfId="0" applyFont="1"/>
    <xf numFmtId="0" fontId="7" fillId="0" borderId="13" xfId="0" applyFont="1" applyBorder="1"/>
    <xf numFmtId="0" fontId="11" fillId="0" borderId="36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9" fontId="6" fillId="2" borderId="43" xfId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9" fontId="6" fillId="2" borderId="13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9" fontId="6" fillId="2" borderId="0" xfId="1" applyFont="1" applyFill="1" applyBorder="1" applyAlignment="1">
      <alignment horizontal="center" vertical="center" wrapText="1"/>
    </xf>
    <xf numFmtId="0" fontId="7" fillId="0" borderId="0" xfId="0" applyFont="1" applyBorder="1"/>
    <xf numFmtId="0" fontId="11" fillId="0" borderId="0" xfId="0" applyFont="1" applyBorder="1" applyAlignment="1">
      <alignment horizontal="center" vertical="center" wrapText="1"/>
    </xf>
    <xf numFmtId="0" fontId="25" fillId="0" borderId="0" xfId="0" applyFont="1"/>
    <xf numFmtId="4" fontId="25" fillId="0" borderId="0" xfId="0" applyNumberFormat="1" applyFont="1"/>
    <xf numFmtId="0" fontId="7" fillId="2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" fontId="17" fillId="3" borderId="6" xfId="0" applyNumberFormat="1" applyFont="1" applyFill="1" applyBorder="1" applyAlignment="1">
      <alignment horizontal="center" vertical="center" wrapText="1"/>
    </xf>
    <xf numFmtId="164" fontId="30" fillId="2" borderId="18" xfId="1" applyNumberFormat="1" applyFont="1" applyFill="1" applyBorder="1" applyAlignment="1">
      <alignment horizontal="center" vertical="center" wrapText="1"/>
    </xf>
    <xf numFmtId="164" fontId="31" fillId="5" borderId="18" xfId="1" applyNumberFormat="1" applyFont="1" applyFill="1" applyBorder="1" applyAlignment="1">
      <alignment horizontal="center" vertical="center" wrapText="1"/>
    </xf>
    <xf numFmtId="165" fontId="5" fillId="4" borderId="35" xfId="0" applyNumberFormat="1" applyFont="1" applyFill="1" applyBorder="1" applyAlignment="1">
      <alignment horizontal="center" vertical="center" wrapText="1"/>
    </xf>
    <xf numFmtId="4" fontId="6" fillId="4" borderId="31" xfId="0" applyNumberFormat="1" applyFont="1" applyFill="1" applyBorder="1" applyAlignment="1">
      <alignment horizontal="center" vertical="center" wrapText="1"/>
    </xf>
    <xf numFmtId="4" fontId="6" fillId="4" borderId="35" xfId="1" applyNumberFormat="1" applyFont="1" applyFill="1" applyBorder="1" applyAlignment="1">
      <alignment horizontal="center" vertical="center" wrapText="1"/>
    </xf>
    <xf numFmtId="4" fontId="31" fillId="4" borderId="35" xfId="1" applyNumberFormat="1" applyFont="1" applyFill="1" applyBorder="1" applyAlignment="1">
      <alignment horizontal="center" vertical="center" wrapText="1"/>
    </xf>
    <xf numFmtId="0" fontId="0" fillId="0" borderId="0" xfId="0" applyBorder="1"/>
    <xf numFmtId="4" fontId="5" fillId="2" borderId="19" xfId="0" applyNumberFormat="1" applyFont="1" applyFill="1" applyBorder="1" applyAlignment="1">
      <alignment horizontal="center" vertical="center" wrapText="1"/>
    </xf>
    <xf numFmtId="4" fontId="5" fillId="2" borderId="5" xfId="0" applyNumberFormat="1" applyFont="1" applyFill="1" applyBorder="1" applyAlignment="1">
      <alignment horizontal="center" vertical="center" wrapText="1"/>
    </xf>
    <xf numFmtId="4" fontId="5" fillId="2" borderId="26" xfId="0" applyNumberFormat="1" applyFont="1" applyFill="1" applyBorder="1" applyAlignment="1">
      <alignment horizontal="center" vertical="center" wrapText="1"/>
    </xf>
    <xf numFmtId="4" fontId="5" fillId="2" borderId="18" xfId="0" applyNumberFormat="1" applyFont="1" applyFill="1" applyBorder="1" applyAlignment="1">
      <alignment horizontal="center" vertical="center" wrapText="1"/>
    </xf>
    <xf numFmtId="4" fontId="5" fillId="2" borderId="4" xfId="0" applyNumberFormat="1" applyFont="1" applyFill="1" applyBorder="1" applyAlignment="1">
      <alignment horizontal="center" vertical="center" wrapText="1"/>
    </xf>
    <xf numFmtId="4" fontId="5" fillId="2" borderId="25" xfId="0" applyNumberFormat="1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center" vertical="center" wrapText="1"/>
    </xf>
    <xf numFmtId="4" fontId="17" fillId="2" borderId="50" xfId="0" applyNumberFormat="1" applyFont="1" applyFill="1" applyBorder="1" applyAlignment="1">
      <alignment horizontal="center" vertical="center" wrapText="1"/>
    </xf>
    <xf numFmtId="4" fontId="17" fillId="3" borderId="51" xfId="0" applyNumberFormat="1" applyFont="1" applyFill="1" applyBorder="1" applyAlignment="1">
      <alignment horizontal="center" vertical="center" wrapText="1"/>
    </xf>
    <xf numFmtId="4" fontId="17" fillId="2" borderId="51" xfId="0" applyNumberFormat="1" applyFont="1" applyFill="1" applyBorder="1" applyAlignment="1">
      <alignment horizontal="center" vertical="center" wrapText="1"/>
    </xf>
    <xf numFmtId="4" fontId="17" fillId="3" borderId="48" xfId="0" applyNumberFormat="1" applyFont="1" applyFill="1" applyBorder="1" applyAlignment="1">
      <alignment horizontal="center" vertical="center" wrapText="1"/>
    </xf>
    <xf numFmtId="165" fontId="17" fillId="4" borderId="49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6" fillId="2" borderId="53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right"/>
    </xf>
    <xf numFmtId="0" fontId="16" fillId="0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29" fillId="2" borderId="40" xfId="0" applyFont="1" applyFill="1" applyBorder="1" applyAlignment="1">
      <alignment horizontal="center" vertical="center" wrapText="1"/>
    </xf>
    <xf numFmtId="0" fontId="29" fillId="2" borderId="49" xfId="0" applyFont="1" applyFill="1" applyBorder="1" applyAlignment="1">
      <alignment horizontal="center" vertical="center" wrapText="1"/>
    </xf>
    <xf numFmtId="0" fontId="29" fillId="2" borderId="52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mruColors>
      <color rgb="FFFF69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6"/>
  <sheetViews>
    <sheetView tabSelected="1" view="pageBreakPreview" zoomScale="60" zoomScaleNormal="55" workbookViewId="0">
      <selection activeCell="K107" sqref="K107"/>
    </sheetView>
  </sheetViews>
  <sheetFormatPr defaultRowHeight="15" x14ac:dyDescent="0.25"/>
  <cols>
    <col min="1" max="1" width="8.5703125" customWidth="1"/>
    <col min="2" max="2" width="11" customWidth="1"/>
    <col min="3" max="3" width="65.140625" customWidth="1"/>
    <col min="4" max="4" width="19.5703125" customWidth="1"/>
    <col min="5" max="9" width="19.85546875" customWidth="1"/>
    <col min="10" max="10" width="9.42578125" bestFit="1" customWidth="1"/>
    <col min="11" max="11" width="20.140625" customWidth="1"/>
    <col min="12" max="12" width="18.7109375" customWidth="1"/>
    <col min="13" max="13" width="23.140625" customWidth="1"/>
    <col min="14" max="14" width="12.140625" bestFit="1" customWidth="1"/>
    <col min="15" max="15" width="20.7109375" customWidth="1"/>
    <col min="16" max="16" width="30.140625" customWidth="1"/>
  </cols>
  <sheetData>
    <row r="1" spans="1:16" ht="21" x14ac:dyDescent="0.35">
      <c r="A1" s="1"/>
      <c r="B1" s="1"/>
      <c r="C1" s="2"/>
      <c r="D1" s="1"/>
      <c r="E1" s="1"/>
      <c r="F1" s="1"/>
      <c r="G1" s="1"/>
      <c r="H1" s="1"/>
      <c r="I1" s="3"/>
      <c r="J1" s="4"/>
      <c r="K1" s="1"/>
      <c r="L1" s="1"/>
      <c r="M1" s="3"/>
      <c r="N1" s="1"/>
      <c r="O1" s="121" t="s">
        <v>105</v>
      </c>
      <c r="P1" s="121"/>
    </row>
    <row r="2" spans="1:16" ht="27" customHeight="1" x14ac:dyDescent="0.25">
      <c r="A2" s="122" t="s">
        <v>102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</row>
    <row r="3" spans="1:16" ht="17.25" customHeight="1" thickBot="1" x14ac:dyDescent="0.3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5" t="s">
        <v>0</v>
      </c>
    </row>
    <row r="4" spans="1:16" ht="23.25" customHeight="1" thickBot="1" x14ac:dyDescent="0.3">
      <c r="A4" s="123" t="s">
        <v>1</v>
      </c>
      <c r="B4" s="123" t="s">
        <v>2</v>
      </c>
      <c r="C4" s="126" t="s">
        <v>3</v>
      </c>
      <c r="D4" s="129" t="s">
        <v>4</v>
      </c>
      <c r="E4" s="130"/>
      <c r="F4" s="130"/>
      <c r="G4" s="130"/>
      <c r="H4" s="130"/>
      <c r="I4" s="130"/>
      <c r="J4" s="131"/>
      <c r="K4" s="132" t="s">
        <v>5</v>
      </c>
      <c r="L4" s="132"/>
      <c r="M4" s="132"/>
      <c r="N4" s="132"/>
      <c r="O4" s="133" t="s">
        <v>6</v>
      </c>
      <c r="P4" s="133" t="s">
        <v>116</v>
      </c>
    </row>
    <row r="5" spans="1:16" ht="28.5" customHeight="1" x14ac:dyDescent="0.25">
      <c r="A5" s="124"/>
      <c r="B5" s="124"/>
      <c r="C5" s="127"/>
      <c r="D5" s="110" t="s">
        <v>7</v>
      </c>
      <c r="E5" s="112" t="s">
        <v>103</v>
      </c>
      <c r="F5" s="114" t="s">
        <v>123</v>
      </c>
      <c r="G5" s="115"/>
      <c r="H5" s="116"/>
      <c r="I5" s="117" t="s">
        <v>119</v>
      </c>
      <c r="J5" s="119" t="s">
        <v>8</v>
      </c>
      <c r="K5" s="91" t="s">
        <v>9</v>
      </c>
      <c r="L5" s="93" t="s">
        <v>104</v>
      </c>
      <c r="M5" s="93" t="s">
        <v>115</v>
      </c>
      <c r="N5" s="95" t="s">
        <v>8</v>
      </c>
      <c r="O5" s="134"/>
      <c r="P5" s="134"/>
    </row>
    <row r="6" spans="1:16" ht="119.25" customHeight="1" thickBot="1" x14ac:dyDescent="0.3">
      <c r="A6" s="125"/>
      <c r="B6" s="125"/>
      <c r="C6" s="128"/>
      <c r="D6" s="111"/>
      <c r="E6" s="113"/>
      <c r="F6" s="45" t="s">
        <v>107</v>
      </c>
      <c r="G6" s="45" t="s">
        <v>108</v>
      </c>
      <c r="H6" s="46" t="s">
        <v>101</v>
      </c>
      <c r="I6" s="118"/>
      <c r="J6" s="120"/>
      <c r="K6" s="92"/>
      <c r="L6" s="94"/>
      <c r="M6" s="94"/>
      <c r="N6" s="96"/>
      <c r="O6" s="135"/>
      <c r="P6" s="135"/>
    </row>
    <row r="7" spans="1:16" ht="16.5" thickBot="1" x14ac:dyDescent="0.3">
      <c r="A7" s="6">
        <v>1</v>
      </c>
      <c r="B7" s="37">
        <v>2</v>
      </c>
      <c r="C7" s="6">
        <v>3</v>
      </c>
      <c r="D7" s="37">
        <v>4</v>
      </c>
      <c r="E7" s="6">
        <v>5</v>
      </c>
      <c r="F7" s="47" t="s">
        <v>120</v>
      </c>
      <c r="G7" s="47" t="s">
        <v>121</v>
      </c>
      <c r="H7" s="39" t="s">
        <v>122</v>
      </c>
      <c r="I7" s="84" t="s">
        <v>10</v>
      </c>
      <c r="J7" s="39">
        <v>7</v>
      </c>
      <c r="K7" s="40">
        <v>8</v>
      </c>
      <c r="L7" s="39">
        <v>9</v>
      </c>
      <c r="M7" s="38" t="s">
        <v>11</v>
      </c>
      <c r="N7" s="41">
        <v>11</v>
      </c>
      <c r="O7" s="42">
        <v>12</v>
      </c>
      <c r="P7" s="42">
        <v>13</v>
      </c>
    </row>
    <row r="8" spans="1:16" ht="19.5" customHeight="1" x14ac:dyDescent="0.25">
      <c r="A8" s="7">
        <v>1</v>
      </c>
      <c r="B8" s="7">
        <v>126</v>
      </c>
      <c r="C8" s="8" t="s">
        <v>12</v>
      </c>
      <c r="D8" s="81">
        <v>431241.05816999997</v>
      </c>
      <c r="E8" s="78">
        <v>598678.84587999992</v>
      </c>
      <c r="F8" s="48">
        <v>13503.692550000002</v>
      </c>
      <c r="G8" s="48">
        <v>0</v>
      </c>
      <c r="H8" s="11">
        <f>F8+G8</f>
        <v>13503.692550000002</v>
      </c>
      <c r="I8" s="85">
        <f t="shared" ref="I8:I71" si="0">E8-D8</f>
        <v>167437.78770999995</v>
      </c>
      <c r="J8" s="11">
        <f t="shared" ref="J8:J71" si="1">E8/D8*100-100</f>
        <v>38.8269587363813</v>
      </c>
      <c r="K8" s="12">
        <v>519646.10382999992</v>
      </c>
      <c r="L8" s="9">
        <v>666340.15283999988</v>
      </c>
      <c r="M8" s="10">
        <f t="shared" ref="M8:M71" si="2">L8-K8</f>
        <v>146694.04900999996</v>
      </c>
      <c r="N8" s="13">
        <f t="shared" ref="N8:N71" si="3">L8/K8*100-100</f>
        <v>28.229606251024705</v>
      </c>
      <c r="O8" s="14">
        <v>25507.45</v>
      </c>
      <c r="P8" s="70">
        <v>2046.06493</v>
      </c>
    </row>
    <row r="9" spans="1:16" ht="19.5" customHeight="1" x14ac:dyDescent="0.25">
      <c r="A9" s="7">
        <v>2</v>
      </c>
      <c r="B9" s="68">
        <v>130</v>
      </c>
      <c r="C9" s="15" t="s">
        <v>13</v>
      </c>
      <c r="D9" s="82">
        <v>377042.09720000002</v>
      </c>
      <c r="E9" s="79">
        <v>328835.83503000002</v>
      </c>
      <c r="F9" s="48">
        <v>11616.601859999999</v>
      </c>
      <c r="G9" s="48">
        <v>-3.7540100000000001</v>
      </c>
      <c r="H9" s="11">
        <f t="shared" ref="H9:H71" si="4">F9+G9</f>
        <v>11612.847849999998</v>
      </c>
      <c r="I9" s="86">
        <f t="shared" si="0"/>
        <v>-48206.262170000002</v>
      </c>
      <c r="J9" s="18">
        <f t="shared" si="1"/>
        <v>-12.785379279393624</v>
      </c>
      <c r="K9" s="19">
        <v>350326.21209000004</v>
      </c>
      <c r="L9" s="16">
        <v>465227.97308000014</v>
      </c>
      <c r="M9" s="20">
        <f t="shared" si="2"/>
        <v>114901.7609900001</v>
      </c>
      <c r="N9" s="13">
        <f t="shared" si="3"/>
        <v>32.798505228744204</v>
      </c>
      <c r="O9" s="14">
        <v>21307.34</v>
      </c>
      <c r="P9" s="71">
        <v>0</v>
      </c>
    </row>
    <row r="10" spans="1:16" ht="19.5" customHeight="1" x14ac:dyDescent="0.25">
      <c r="A10" s="7">
        <v>3</v>
      </c>
      <c r="B10" s="68">
        <v>133</v>
      </c>
      <c r="C10" s="15" t="s">
        <v>14</v>
      </c>
      <c r="D10" s="82">
        <v>306114.12956999999</v>
      </c>
      <c r="E10" s="79">
        <v>338014.73787999997</v>
      </c>
      <c r="F10" s="48">
        <v>4340.2869099999998</v>
      </c>
      <c r="G10" s="48">
        <v>-6401.1093300000002</v>
      </c>
      <c r="H10" s="49">
        <f t="shared" si="4"/>
        <v>-2060.8224200000004</v>
      </c>
      <c r="I10" s="87">
        <f t="shared" si="0"/>
        <v>31900.608309999981</v>
      </c>
      <c r="J10" s="21">
        <f t="shared" si="1"/>
        <v>10.421148594091662</v>
      </c>
      <c r="K10" s="19">
        <v>286132.88426999998</v>
      </c>
      <c r="L10" s="16">
        <v>372242.05215</v>
      </c>
      <c r="M10" s="20">
        <f t="shared" si="2"/>
        <v>86109.167880000023</v>
      </c>
      <c r="N10" s="13">
        <f t="shared" si="3"/>
        <v>30.094118017817863</v>
      </c>
      <c r="O10" s="14">
        <v>11698.06</v>
      </c>
      <c r="P10" s="71">
        <v>-797.68942000000004</v>
      </c>
    </row>
    <row r="11" spans="1:16" ht="19.5" customHeight="1" x14ac:dyDescent="0.25">
      <c r="A11" s="7">
        <v>4</v>
      </c>
      <c r="B11" s="68">
        <v>139</v>
      </c>
      <c r="C11" s="15" t="s">
        <v>15</v>
      </c>
      <c r="D11" s="82">
        <v>408742.74581000011</v>
      </c>
      <c r="E11" s="79">
        <v>486118.28750999999</v>
      </c>
      <c r="F11" s="48">
        <v>782.86992000000009</v>
      </c>
      <c r="G11" s="48">
        <v>0</v>
      </c>
      <c r="H11" s="11">
        <f t="shared" si="4"/>
        <v>782.86992000000009</v>
      </c>
      <c r="I11" s="87">
        <f t="shared" si="0"/>
        <v>77375.541699999885</v>
      </c>
      <c r="J11" s="21">
        <f t="shared" si="1"/>
        <v>18.930132092415676</v>
      </c>
      <c r="K11" s="19">
        <v>494660.79988000006</v>
      </c>
      <c r="L11" s="16">
        <v>551998.51217999996</v>
      </c>
      <c r="M11" s="20">
        <f t="shared" si="2"/>
        <v>57337.712299999897</v>
      </c>
      <c r="N11" s="13">
        <f t="shared" si="3"/>
        <v>11.591319205788992</v>
      </c>
      <c r="O11" s="14">
        <v>12879.92</v>
      </c>
      <c r="P11" s="71">
        <v>-18842.103589999999</v>
      </c>
    </row>
    <row r="12" spans="1:16" ht="19.5" customHeight="1" x14ac:dyDescent="0.25">
      <c r="A12" s="7">
        <v>5</v>
      </c>
      <c r="B12" s="68">
        <v>720</v>
      </c>
      <c r="C12" s="15" t="s">
        <v>16</v>
      </c>
      <c r="D12" s="82">
        <v>193831.20575999998</v>
      </c>
      <c r="E12" s="79">
        <v>193263.03917</v>
      </c>
      <c r="F12" s="48"/>
      <c r="G12" s="48"/>
      <c r="H12" s="11"/>
      <c r="I12" s="86">
        <f t="shared" si="0"/>
        <v>-568.1665899999789</v>
      </c>
      <c r="J12" s="18">
        <f t="shared" si="1"/>
        <v>-0.29312441604653827</v>
      </c>
      <c r="K12" s="19">
        <v>177219.79957000003</v>
      </c>
      <c r="L12" s="16">
        <v>234531.10408000002</v>
      </c>
      <c r="M12" s="20">
        <f t="shared" si="2"/>
        <v>57311.304509999987</v>
      </c>
      <c r="N12" s="13">
        <f t="shared" si="3"/>
        <v>32.339109201713427</v>
      </c>
      <c r="O12" s="14">
        <v>0</v>
      </c>
      <c r="P12" s="71">
        <v>-1672.8542</v>
      </c>
    </row>
    <row r="13" spans="1:16" ht="19.5" customHeight="1" x14ac:dyDescent="0.25">
      <c r="A13" s="7">
        <v>6</v>
      </c>
      <c r="B13" s="68">
        <v>747</v>
      </c>
      <c r="C13" s="15" t="s">
        <v>17</v>
      </c>
      <c r="D13" s="82">
        <v>53887.686299999987</v>
      </c>
      <c r="E13" s="79">
        <v>86540.603900000016</v>
      </c>
      <c r="F13" s="48">
        <v>1088.9812299999999</v>
      </c>
      <c r="G13" s="48">
        <v>-3838.2062799999999</v>
      </c>
      <c r="H13" s="50">
        <f t="shared" si="4"/>
        <v>-2749.22505</v>
      </c>
      <c r="I13" s="87">
        <f t="shared" si="0"/>
        <v>32652.91760000003</v>
      </c>
      <c r="J13" s="21">
        <f t="shared" si="1"/>
        <v>60.594395198592963</v>
      </c>
      <c r="K13" s="19">
        <v>53238.567840000003</v>
      </c>
      <c r="L13" s="16">
        <v>97695.344589999993</v>
      </c>
      <c r="M13" s="20">
        <f t="shared" si="2"/>
        <v>44456.77674999999</v>
      </c>
      <c r="N13" s="13">
        <f t="shared" si="3"/>
        <v>83.504832217890822</v>
      </c>
      <c r="O13" s="14">
        <v>0</v>
      </c>
      <c r="P13" s="72">
        <v>1497.9891900000002</v>
      </c>
    </row>
    <row r="14" spans="1:16" ht="19.5" customHeight="1" x14ac:dyDescent="0.25">
      <c r="A14" s="7">
        <v>7</v>
      </c>
      <c r="B14" s="68">
        <v>140</v>
      </c>
      <c r="C14" s="15" t="s">
        <v>18</v>
      </c>
      <c r="D14" s="82">
        <v>178705.53532999998</v>
      </c>
      <c r="E14" s="79">
        <v>220880.86592999997</v>
      </c>
      <c r="F14" s="48">
        <v>1444.7022099999999</v>
      </c>
      <c r="G14" s="48">
        <v>-1.79681</v>
      </c>
      <c r="H14" s="11">
        <f t="shared" si="4"/>
        <v>1442.9053999999999</v>
      </c>
      <c r="I14" s="87">
        <f t="shared" si="0"/>
        <v>42175.330599999987</v>
      </c>
      <c r="J14" s="21">
        <f t="shared" si="1"/>
        <v>23.600461240396655</v>
      </c>
      <c r="K14" s="19">
        <v>187962.77164000005</v>
      </c>
      <c r="L14" s="16">
        <v>228211.53975</v>
      </c>
      <c r="M14" s="20">
        <f t="shared" si="2"/>
        <v>40248.768109999946</v>
      </c>
      <c r="N14" s="13">
        <f t="shared" si="3"/>
        <v>21.413159509632735</v>
      </c>
      <c r="O14" s="14">
        <v>1180.19</v>
      </c>
      <c r="P14" s="71">
        <v>-15606.172049999994</v>
      </c>
    </row>
    <row r="15" spans="1:16" ht="19.5" customHeight="1" x14ac:dyDescent="0.25">
      <c r="A15" s="7">
        <v>8</v>
      </c>
      <c r="B15" s="68">
        <v>200</v>
      </c>
      <c r="C15" s="15" t="s">
        <v>19</v>
      </c>
      <c r="D15" s="82">
        <v>80037.906380000015</v>
      </c>
      <c r="E15" s="79">
        <v>107243.29121999998</v>
      </c>
      <c r="F15" s="48"/>
      <c r="G15" s="48"/>
      <c r="H15" s="11"/>
      <c r="I15" s="87">
        <f t="shared" si="0"/>
        <v>27205.38483999997</v>
      </c>
      <c r="J15" s="21">
        <f t="shared" si="1"/>
        <v>33.990625280520959</v>
      </c>
      <c r="K15" s="19">
        <v>73474.301829999997</v>
      </c>
      <c r="L15" s="16">
        <v>111766.34406</v>
      </c>
      <c r="M15" s="20">
        <f t="shared" si="2"/>
        <v>38292.042230000006</v>
      </c>
      <c r="N15" s="13">
        <f t="shared" si="3"/>
        <v>52.116238298660676</v>
      </c>
      <c r="O15" s="14">
        <v>106.01</v>
      </c>
      <c r="P15" s="71">
        <v>0</v>
      </c>
    </row>
    <row r="16" spans="1:16" ht="19.5" customHeight="1" x14ac:dyDescent="0.25">
      <c r="A16" s="7">
        <v>9</v>
      </c>
      <c r="B16" s="68">
        <v>762</v>
      </c>
      <c r="C16" s="15" t="s">
        <v>20</v>
      </c>
      <c r="D16" s="82">
        <v>135194.3909</v>
      </c>
      <c r="E16" s="79">
        <v>151101.36924</v>
      </c>
      <c r="F16" s="48">
        <v>1738.3008300000001</v>
      </c>
      <c r="G16" s="48">
        <v>0</v>
      </c>
      <c r="H16" s="11">
        <f t="shared" si="4"/>
        <v>1738.3008300000001</v>
      </c>
      <c r="I16" s="87">
        <f t="shared" si="0"/>
        <v>15906.978340000001</v>
      </c>
      <c r="J16" s="21">
        <f t="shared" si="1"/>
        <v>11.766004664916906</v>
      </c>
      <c r="K16" s="19">
        <v>127779.31016000002</v>
      </c>
      <c r="L16" s="16">
        <v>158992.52136999997</v>
      </c>
      <c r="M16" s="20">
        <f t="shared" si="2"/>
        <v>31213.21120999995</v>
      </c>
      <c r="N16" s="13">
        <f t="shared" si="3"/>
        <v>24.427437564748189</v>
      </c>
      <c r="O16" s="14">
        <v>1375.75</v>
      </c>
      <c r="P16" s="72">
        <v>8.3442900000000009</v>
      </c>
    </row>
    <row r="17" spans="1:16" ht="19.5" customHeight="1" x14ac:dyDescent="0.25">
      <c r="A17" s="7">
        <v>10</v>
      </c>
      <c r="B17" s="68">
        <v>396</v>
      </c>
      <c r="C17" s="15" t="s">
        <v>21</v>
      </c>
      <c r="D17" s="82">
        <v>127067.51824999999</v>
      </c>
      <c r="E17" s="79">
        <v>134607.20900999999</v>
      </c>
      <c r="F17" s="48">
        <v>1692.135</v>
      </c>
      <c r="G17" s="48">
        <v>0</v>
      </c>
      <c r="H17" s="11">
        <f t="shared" si="4"/>
        <v>1692.135</v>
      </c>
      <c r="I17" s="87">
        <f t="shared" si="0"/>
        <v>7539.6907599999977</v>
      </c>
      <c r="J17" s="21">
        <f t="shared" si="1"/>
        <v>5.9336098350217128</v>
      </c>
      <c r="K17" s="19">
        <v>134101.44861999998</v>
      </c>
      <c r="L17" s="16">
        <v>164516.23719999997</v>
      </c>
      <c r="M17" s="20">
        <f t="shared" si="2"/>
        <v>30414.788579999993</v>
      </c>
      <c r="N17" s="13">
        <f t="shared" si="3"/>
        <v>22.680432532974066</v>
      </c>
      <c r="O17" s="14">
        <v>569.55999999999995</v>
      </c>
      <c r="P17" s="72">
        <v>1358.4743300000009</v>
      </c>
    </row>
    <row r="18" spans="1:16" ht="19.5" customHeight="1" x14ac:dyDescent="0.25">
      <c r="A18" s="7">
        <v>11</v>
      </c>
      <c r="B18" s="68">
        <v>210</v>
      </c>
      <c r="C18" s="15" t="s">
        <v>22</v>
      </c>
      <c r="D18" s="82">
        <v>69596.738939999981</v>
      </c>
      <c r="E18" s="79">
        <v>75336.083910000001</v>
      </c>
      <c r="F18" s="48">
        <v>5563.3766299999997</v>
      </c>
      <c r="G18" s="48">
        <v>-5632.0631299999995</v>
      </c>
      <c r="H18" s="50">
        <f t="shared" si="4"/>
        <v>-68.686499999999796</v>
      </c>
      <c r="I18" s="87">
        <f t="shared" si="0"/>
        <v>5739.3449700000201</v>
      </c>
      <c r="J18" s="21">
        <f t="shared" si="1"/>
        <v>8.2465716891533702</v>
      </c>
      <c r="K18" s="19">
        <v>65085.771430000001</v>
      </c>
      <c r="L18" s="16">
        <v>90162.788119999968</v>
      </c>
      <c r="M18" s="20">
        <f t="shared" si="2"/>
        <v>25077.016689999968</v>
      </c>
      <c r="N18" s="13">
        <f t="shared" si="3"/>
        <v>38.529184088983868</v>
      </c>
      <c r="O18" s="14">
        <v>1.93</v>
      </c>
      <c r="P18" s="72">
        <v>2554.13679</v>
      </c>
    </row>
    <row r="19" spans="1:16" ht="19.5" customHeight="1" x14ac:dyDescent="0.25">
      <c r="A19" s="7">
        <v>12</v>
      </c>
      <c r="B19" s="68">
        <v>191</v>
      </c>
      <c r="C19" s="15" t="s">
        <v>23</v>
      </c>
      <c r="D19" s="82">
        <v>59696.877440000018</v>
      </c>
      <c r="E19" s="79">
        <v>64153.382920000004</v>
      </c>
      <c r="F19" s="48">
        <v>3843.5287800000001</v>
      </c>
      <c r="G19" s="48">
        <v>-7752.8922300000004</v>
      </c>
      <c r="H19" s="50">
        <f t="shared" si="4"/>
        <v>-3909.3634500000003</v>
      </c>
      <c r="I19" s="87">
        <f t="shared" si="0"/>
        <v>4456.5054799999853</v>
      </c>
      <c r="J19" s="21">
        <f t="shared" si="1"/>
        <v>7.4652237622966311</v>
      </c>
      <c r="K19" s="19">
        <v>56761.115060000004</v>
      </c>
      <c r="L19" s="16">
        <v>76385.24672000001</v>
      </c>
      <c r="M19" s="20">
        <f t="shared" si="2"/>
        <v>19624.131660000006</v>
      </c>
      <c r="N19" s="13">
        <f t="shared" si="3"/>
        <v>34.573196173570722</v>
      </c>
      <c r="O19" s="14">
        <v>6.33</v>
      </c>
      <c r="P19" s="71">
        <v>0</v>
      </c>
    </row>
    <row r="20" spans="1:16" ht="19.5" customHeight="1" x14ac:dyDescent="0.25">
      <c r="A20" s="7">
        <v>13</v>
      </c>
      <c r="B20" s="68">
        <v>152</v>
      </c>
      <c r="C20" s="15" t="s">
        <v>24</v>
      </c>
      <c r="D20" s="82">
        <v>87316.127970000001</v>
      </c>
      <c r="E20" s="79">
        <v>88329.068409999993</v>
      </c>
      <c r="F20" s="48">
        <v>11618.77183</v>
      </c>
      <c r="G20" s="48">
        <v>-17.045590000000001</v>
      </c>
      <c r="H20" s="11">
        <f t="shared" si="4"/>
        <v>11601.72624</v>
      </c>
      <c r="I20" s="87">
        <f t="shared" si="0"/>
        <v>1012.9404399999912</v>
      </c>
      <c r="J20" s="21">
        <f t="shared" si="1"/>
        <v>1.1600840114531934</v>
      </c>
      <c r="K20" s="19">
        <v>71773.78976</v>
      </c>
      <c r="L20" s="16">
        <v>88450.239819999988</v>
      </c>
      <c r="M20" s="20">
        <f t="shared" si="2"/>
        <v>16676.450059999988</v>
      </c>
      <c r="N20" s="13">
        <f t="shared" si="3"/>
        <v>23.234735292316813</v>
      </c>
      <c r="O20" s="14">
        <v>337.26</v>
      </c>
      <c r="P20" s="72">
        <v>4309.0592800000013</v>
      </c>
    </row>
    <row r="21" spans="1:16" ht="19.5" customHeight="1" x14ac:dyDescent="0.25">
      <c r="A21" s="7">
        <v>14</v>
      </c>
      <c r="B21" s="68">
        <v>723</v>
      </c>
      <c r="C21" s="15" t="s">
        <v>25</v>
      </c>
      <c r="D21" s="82">
        <v>44872.486599999989</v>
      </c>
      <c r="E21" s="79">
        <v>46462.47709</v>
      </c>
      <c r="F21" s="48"/>
      <c r="G21" s="48"/>
      <c r="H21" s="11"/>
      <c r="I21" s="87">
        <f t="shared" si="0"/>
        <v>1589.9904900000111</v>
      </c>
      <c r="J21" s="21">
        <f t="shared" si="1"/>
        <v>3.54335275460312</v>
      </c>
      <c r="K21" s="19">
        <v>42693.257779999993</v>
      </c>
      <c r="L21" s="16">
        <v>58632.116240000003</v>
      </c>
      <c r="M21" s="20">
        <f t="shared" si="2"/>
        <v>15938.85846000001</v>
      </c>
      <c r="N21" s="13">
        <f t="shared" si="3"/>
        <v>37.33343222982316</v>
      </c>
      <c r="O21" s="14">
        <v>0</v>
      </c>
      <c r="P21" s="71">
        <v>-6220.6509500000002</v>
      </c>
    </row>
    <row r="22" spans="1:16" ht="19.5" customHeight="1" x14ac:dyDescent="0.25">
      <c r="A22" s="7">
        <v>15</v>
      </c>
      <c r="B22" s="68">
        <v>244</v>
      </c>
      <c r="C22" s="15" t="s">
        <v>26</v>
      </c>
      <c r="D22" s="82">
        <v>114460.95171999998</v>
      </c>
      <c r="E22" s="79">
        <v>97717.614369999996</v>
      </c>
      <c r="F22" s="48">
        <v>2165.7001299999997</v>
      </c>
      <c r="G22" s="48">
        <v>-5894.3760700000003</v>
      </c>
      <c r="H22" s="50">
        <f t="shared" si="4"/>
        <v>-3728.6759400000005</v>
      </c>
      <c r="I22" s="86">
        <f t="shared" si="0"/>
        <v>-16743.337349999987</v>
      </c>
      <c r="J22" s="18">
        <f t="shared" si="1"/>
        <v>-14.627990680138993</v>
      </c>
      <c r="K22" s="19">
        <v>110464.07940999999</v>
      </c>
      <c r="L22" s="16">
        <v>124379.21324000003</v>
      </c>
      <c r="M22" s="20">
        <f t="shared" si="2"/>
        <v>13915.133830000035</v>
      </c>
      <c r="N22" s="13">
        <f t="shared" si="3"/>
        <v>12.596976233651873</v>
      </c>
      <c r="O22" s="14">
        <v>110.09</v>
      </c>
      <c r="P22" s="71">
        <v>-2.1262100000003556</v>
      </c>
    </row>
    <row r="23" spans="1:16" ht="19.5" customHeight="1" x14ac:dyDescent="0.25">
      <c r="A23" s="7">
        <v>16</v>
      </c>
      <c r="B23" s="68">
        <v>224</v>
      </c>
      <c r="C23" s="15" t="s">
        <v>27</v>
      </c>
      <c r="D23" s="82">
        <v>79231.813540000003</v>
      </c>
      <c r="E23" s="79">
        <v>70582.743450000009</v>
      </c>
      <c r="F23" s="48">
        <v>4036.9957799999997</v>
      </c>
      <c r="G23" s="48">
        <v>-7203.3209900000002</v>
      </c>
      <c r="H23" s="50">
        <f t="shared" si="4"/>
        <v>-3166.3252100000004</v>
      </c>
      <c r="I23" s="86">
        <f t="shared" si="0"/>
        <v>-8649.0700899999938</v>
      </c>
      <c r="J23" s="18">
        <f t="shared" si="1"/>
        <v>-10.916158173804178</v>
      </c>
      <c r="K23" s="19">
        <v>65803.336100000015</v>
      </c>
      <c r="L23" s="16">
        <v>78685.845320000008</v>
      </c>
      <c r="M23" s="20">
        <f t="shared" si="2"/>
        <v>12882.509219999993</v>
      </c>
      <c r="N23" s="13">
        <f t="shared" si="3"/>
        <v>19.577288908912919</v>
      </c>
      <c r="O23" s="14">
        <v>1652.76</v>
      </c>
      <c r="P23" s="72">
        <v>211.93136999999999</v>
      </c>
    </row>
    <row r="24" spans="1:16" ht="19.5" customHeight="1" x14ac:dyDescent="0.25">
      <c r="A24" s="7">
        <v>17</v>
      </c>
      <c r="B24" s="68">
        <v>103</v>
      </c>
      <c r="C24" s="15" t="s">
        <v>28</v>
      </c>
      <c r="D24" s="82">
        <v>67229.348399999988</v>
      </c>
      <c r="E24" s="79">
        <v>65781.38854</v>
      </c>
      <c r="F24" s="48">
        <v>3871.4238399999999</v>
      </c>
      <c r="G24" s="48">
        <v>-3857.9733499999998</v>
      </c>
      <c r="H24" s="11">
        <f t="shared" si="4"/>
        <v>13.450490000000173</v>
      </c>
      <c r="I24" s="86">
        <f t="shared" si="0"/>
        <v>-1447.9598599999881</v>
      </c>
      <c r="J24" s="18">
        <f t="shared" si="1"/>
        <v>-2.1537615557195977</v>
      </c>
      <c r="K24" s="19">
        <v>62060.176980000004</v>
      </c>
      <c r="L24" s="16">
        <v>73774.64258</v>
      </c>
      <c r="M24" s="20">
        <f t="shared" si="2"/>
        <v>11714.465599999996</v>
      </c>
      <c r="N24" s="13">
        <f t="shared" si="3"/>
        <v>18.875978397185662</v>
      </c>
      <c r="O24" s="14">
        <v>410.85</v>
      </c>
      <c r="P24" s="72">
        <v>13821.40566</v>
      </c>
    </row>
    <row r="25" spans="1:16" ht="19.5" customHeight="1" x14ac:dyDescent="0.25">
      <c r="A25" s="7">
        <v>18</v>
      </c>
      <c r="B25" s="68">
        <v>500</v>
      </c>
      <c r="C25" s="15" t="s">
        <v>29</v>
      </c>
      <c r="D25" s="82">
        <v>64842.681470000003</v>
      </c>
      <c r="E25" s="79">
        <v>69781.003690000012</v>
      </c>
      <c r="F25" s="48">
        <v>701.52890999999988</v>
      </c>
      <c r="G25" s="48">
        <v>-2651.8304399999997</v>
      </c>
      <c r="H25" s="50">
        <f t="shared" si="4"/>
        <v>-1950.3015299999997</v>
      </c>
      <c r="I25" s="87">
        <f t="shared" si="0"/>
        <v>4938.3222200000091</v>
      </c>
      <c r="J25" s="21">
        <f t="shared" si="1"/>
        <v>7.615851331325274</v>
      </c>
      <c r="K25" s="19">
        <v>64513.839399999997</v>
      </c>
      <c r="L25" s="16">
        <v>76174.421910000005</v>
      </c>
      <c r="M25" s="20">
        <f t="shared" si="2"/>
        <v>11660.582510000007</v>
      </c>
      <c r="N25" s="13">
        <f t="shared" si="3"/>
        <v>18.074544343426567</v>
      </c>
      <c r="O25" s="14">
        <v>189.85</v>
      </c>
      <c r="P25" s="71">
        <v>-3694.1091399999968</v>
      </c>
    </row>
    <row r="26" spans="1:16" ht="19.5" customHeight="1" x14ac:dyDescent="0.25">
      <c r="A26" s="7">
        <v>19</v>
      </c>
      <c r="B26" s="68">
        <v>144</v>
      </c>
      <c r="C26" s="15" t="s">
        <v>30</v>
      </c>
      <c r="D26" s="82">
        <v>37729.361570000001</v>
      </c>
      <c r="E26" s="79">
        <v>53510.813840000003</v>
      </c>
      <c r="F26" s="48">
        <v>644.73527000000001</v>
      </c>
      <c r="G26" s="48">
        <v>0</v>
      </c>
      <c r="H26" s="11">
        <f t="shared" si="4"/>
        <v>644.73527000000001</v>
      </c>
      <c r="I26" s="87">
        <f t="shared" si="0"/>
        <v>15781.452270000002</v>
      </c>
      <c r="J26" s="21">
        <f t="shared" si="1"/>
        <v>41.828039524921138</v>
      </c>
      <c r="K26" s="19">
        <v>40746.467349999999</v>
      </c>
      <c r="L26" s="16">
        <v>52066.403910000008</v>
      </c>
      <c r="M26" s="20">
        <f t="shared" si="2"/>
        <v>11319.936560000009</v>
      </c>
      <c r="N26" s="13">
        <f t="shared" si="3"/>
        <v>27.781393814499623</v>
      </c>
      <c r="O26" s="14">
        <v>605.89</v>
      </c>
      <c r="P26" s="71">
        <v>0</v>
      </c>
    </row>
    <row r="27" spans="1:16" ht="19.5" customHeight="1" x14ac:dyDescent="0.25">
      <c r="A27" s="7">
        <v>20</v>
      </c>
      <c r="B27" s="68">
        <v>100</v>
      </c>
      <c r="C27" s="15" t="s">
        <v>31</v>
      </c>
      <c r="D27" s="82">
        <v>94281.982709999997</v>
      </c>
      <c r="E27" s="79">
        <v>91732.183819999991</v>
      </c>
      <c r="F27" s="48">
        <v>2745.1599200000001</v>
      </c>
      <c r="G27" s="48">
        <v>-5280.61121</v>
      </c>
      <c r="H27" s="50">
        <f t="shared" si="4"/>
        <v>-2535.45129</v>
      </c>
      <c r="I27" s="86">
        <f t="shared" si="0"/>
        <v>-2549.7988900000055</v>
      </c>
      <c r="J27" s="18">
        <f t="shared" si="1"/>
        <v>-2.7044391905109535</v>
      </c>
      <c r="K27" s="19">
        <v>98243.542429999987</v>
      </c>
      <c r="L27" s="16">
        <v>108998.83136000001</v>
      </c>
      <c r="M27" s="20">
        <f t="shared" si="2"/>
        <v>10755.288930000024</v>
      </c>
      <c r="N27" s="13">
        <f t="shared" si="3"/>
        <v>10.947578501318105</v>
      </c>
      <c r="O27" s="14">
        <v>860.9</v>
      </c>
      <c r="P27" s="71">
        <v>-3072.1118799999967</v>
      </c>
    </row>
    <row r="28" spans="1:16" ht="19.5" customHeight="1" x14ac:dyDescent="0.25">
      <c r="A28" s="7">
        <v>21</v>
      </c>
      <c r="B28" s="68">
        <v>614</v>
      </c>
      <c r="C28" s="15" t="s">
        <v>32</v>
      </c>
      <c r="D28" s="82">
        <v>69024.95001</v>
      </c>
      <c r="E28" s="79">
        <v>68479.939320000005</v>
      </c>
      <c r="F28" s="48">
        <v>2265.5023500000002</v>
      </c>
      <c r="G28" s="48">
        <v>-8289.5705200000011</v>
      </c>
      <c r="H28" s="50">
        <f t="shared" si="4"/>
        <v>-6024.0681700000005</v>
      </c>
      <c r="I28" s="86">
        <f t="shared" si="0"/>
        <v>-545.01068999999552</v>
      </c>
      <c r="J28" s="18">
        <f t="shared" si="1"/>
        <v>-0.78958505572410331</v>
      </c>
      <c r="K28" s="19">
        <v>66079.369699999996</v>
      </c>
      <c r="L28" s="16">
        <v>76525.852849999996</v>
      </c>
      <c r="M28" s="20">
        <f t="shared" si="2"/>
        <v>10446.48315</v>
      </c>
      <c r="N28" s="13">
        <f t="shared" si="3"/>
        <v>15.808993332453042</v>
      </c>
      <c r="O28" s="14">
        <v>3.47</v>
      </c>
      <c r="P28" s="72">
        <v>13344.515580000001</v>
      </c>
    </row>
    <row r="29" spans="1:16" ht="19.5" customHeight="1" x14ac:dyDescent="0.25">
      <c r="A29" s="7">
        <v>22</v>
      </c>
      <c r="B29" s="68">
        <v>406</v>
      </c>
      <c r="C29" s="15" t="s">
        <v>33</v>
      </c>
      <c r="D29" s="82">
        <v>71124.57047999998</v>
      </c>
      <c r="E29" s="79">
        <v>72758.984890000007</v>
      </c>
      <c r="F29" s="48">
        <v>2698.3167100000001</v>
      </c>
      <c r="G29" s="48">
        <v>-4207.6351899999991</v>
      </c>
      <c r="H29" s="50">
        <f t="shared" si="4"/>
        <v>-1509.318479999999</v>
      </c>
      <c r="I29" s="87">
        <f t="shared" si="0"/>
        <v>1634.4144100000267</v>
      </c>
      <c r="J29" s="21">
        <f t="shared" si="1"/>
        <v>2.2979603236544079</v>
      </c>
      <c r="K29" s="19">
        <v>73077.395879999996</v>
      </c>
      <c r="L29" s="16">
        <v>83300.181570000001</v>
      </c>
      <c r="M29" s="20">
        <f t="shared" si="2"/>
        <v>10222.785690000004</v>
      </c>
      <c r="N29" s="13">
        <f t="shared" si="3"/>
        <v>13.988984646889691</v>
      </c>
      <c r="O29" s="14">
        <v>11.36</v>
      </c>
      <c r="P29" s="72">
        <v>1846.6636299999991</v>
      </c>
    </row>
    <row r="30" spans="1:16" ht="19.5" customHeight="1" x14ac:dyDescent="0.25">
      <c r="A30" s="7">
        <v>23</v>
      </c>
      <c r="B30" s="68">
        <v>219</v>
      </c>
      <c r="C30" s="15" t="s">
        <v>34</v>
      </c>
      <c r="D30" s="82">
        <v>82982.306909999999</v>
      </c>
      <c r="E30" s="79">
        <v>81182.088589999999</v>
      </c>
      <c r="F30" s="48">
        <v>4902.9337100000012</v>
      </c>
      <c r="G30" s="48">
        <v>-7389.5793000000003</v>
      </c>
      <c r="H30" s="50">
        <f t="shared" si="4"/>
        <v>-2486.6455899999992</v>
      </c>
      <c r="I30" s="86">
        <f t="shared" si="0"/>
        <v>-1800.2183199999999</v>
      </c>
      <c r="J30" s="18">
        <f t="shared" si="1"/>
        <v>-2.169400185454549</v>
      </c>
      <c r="K30" s="19">
        <v>90099.60070000001</v>
      </c>
      <c r="L30" s="16">
        <v>100179.93354</v>
      </c>
      <c r="M30" s="20">
        <f t="shared" si="2"/>
        <v>10080.332839999988</v>
      </c>
      <c r="N30" s="13">
        <f t="shared" si="3"/>
        <v>11.187988361417879</v>
      </c>
      <c r="O30" s="14">
        <v>1.93</v>
      </c>
      <c r="P30" s="71">
        <v>-11694.64431</v>
      </c>
    </row>
    <row r="31" spans="1:16" ht="19.5" customHeight="1" x14ac:dyDescent="0.25">
      <c r="A31" s="7">
        <v>24</v>
      </c>
      <c r="B31" s="68">
        <v>721</v>
      </c>
      <c r="C31" s="15" t="s">
        <v>35</v>
      </c>
      <c r="D31" s="82">
        <v>32124.210210000005</v>
      </c>
      <c r="E31" s="79">
        <v>33758.033519999997</v>
      </c>
      <c r="F31" s="48"/>
      <c r="G31" s="48"/>
      <c r="H31" s="11"/>
      <c r="I31" s="87">
        <f t="shared" si="0"/>
        <v>1633.8233099999925</v>
      </c>
      <c r="J31" s="21">
        <f t="shared" si="1"/>
        <v>5.0859563529172647</v>
      </c>
      <c r="K31" s="19">
        <v>29368.791119999998</v>
      </c>
      <c r="L31" s="16">
        <v>38037.124109999997</v>
      </c>
      <c r="M31" s="20">
        <f t="shared" si="2"/>
        <v>8668.332989999999</v>
      </c>
      <c r="N31" s="13">
        <f t="shared" si="3"/>
        <v>29.515457257268281</v>
      </c>
      <c r="O31" s="14">
        <v>0</v>
      </c>
      <c r="P31" s="72">
        <v>413.80886999999984</v>
      </c>
    </row>
    <row r="32" spans="1:16" ht="19.5" customHeight="1" x14ac:dyDescent="0.25">
      <c r="A32" s="7">
        <v>25</v>
      </c>
      <c r="B32" s="68">
        <v>515</v>
      </c>
      <c r="C32" s="15" t="s">
        <v>36</v>
      </c>
      <c r="D32" s="82">
        <v>106183.15795000002</v>
      </c>
      <c r="E32" s="79">
        <v>103595.73417000001</v>
      </c>
      <c r="F32" s="48">
        <v>1663.2992300000001</v>
      </c>
      <c r="G32" s="48">
        <v>-3548.47984</v>
      </c>
      <c r="H32" s="50">
        <f t="shared" si="4"/>
        <v>-1885.1806099999999</v>
      </c>
      <c r="I32" s="86">
        <f t="shared" si="0"/>
        <v>-2587.4237800000119</v>
      </c>
      <c r="J32" s="18">
        <f t="shared" si="1"/>
        <v>-2.4367553479793713</v>
      </c>
      <c r="K32" s="19">
        <v>96564.130500000028</v>
      </c>
      <c r="L32" s="16">
        <v>104918.75449799998</v>
      </c>
      <c r="M32" s="20">
        <f t="shared" si="2"/>
        <v>8354.6239979999518</v>
      </c>
      <c r="N32" s="13">
        <f t="shared" si="3"/>
        <v>8.6518917063100957</v>
      </c>
      <c r="O32" s="14">
        <v>158.22999999999999</v>
      </c>
      <c r="P32" s="72">
        <v>1767.567590000006</v>
      </c>
    </row>
    <row r="33" spans="1:16" ht="19.5" customHeight="1" x14ac:dyDescent="0.25">
      <c r="A33" s="7">
        <v>26</v>
      </c>
      <c r="B33" s="68">
        <v>218</v>
      </c>
      <c r="C33" s="15" t="s">
        <v>37</v>
      </c>
      <c r="D33" s="82">
        <v>20017.199570000004</v>
      </c>
      <c r="E33" s="79">
        <v>23845.638080000001</v>
      </c>
      <c r="F33" s="48">
        <v>1347.7336599999999</v>
      </c>
      <c r="G33" s="48">
        <v>-3161.7743200000004</v>
      </c>
      <c r="H33" s="50">
        <f t="shared" si="4"/>
        <v>-1814.0406600000006</v>
      </c>
      <c r="I33" s="87">
        <f t="shared" si="0"/>
        <v>3828.4385099999963</v>
      </c>
      <c r="J33" s="21">
        <f t="shared" si="1"/>
        <v>19.125744820657715</v>
      </c>
      <c r="K33" s="19">
        <v>19010.46314</v>
      </c>
      <c r="L33" s="16">
        <v>26677.325510000002</v>
      </c>
      <c r="M33" s="20">
        <f t="shared" si="2"/>
        <v>7666.8623700000026</v>
      </c>
      <c r="N33" s="13">
        <f t="shared" si="3"/>
        <v>40.329697985464236</v>
      </c>
      <c r="O33" s="14">
        <v>1.04</v>
      </c>
      <c r="P33" s="71">
        <v>-3154.8739100000003</v>
      </c>
    </row>
    <row r="34" spans="1:16" ht="19.5" customHeight="1" x14ac:dyDescent="0.25">
      <c r="A34" s="7">
        <v>27</v>
      </c>
      <c r="B34" s="68">
        <v>400</v>
      </c>
      <c r="C34" s="15" t="s">
        <v>38</v>
      </c>
      <c r="D34" s="82">
        <v>21115.326569999997</v>
      </c>
      <c r="E34" s="79">
        <v>23571.40209</v>
      </c>
      <c r="F34" s="48">
        <v>870.75671999999997</v>
      </c>
      <c r="G34" s="48">
        <v>-1853.1125299999999</v>
      </c>
      <c r="H34" s="50">
        <f t="shared" si="4"/>
        <v>-982.35580999999991</v>
      </c>
      <c r="I34" s="87">
        <f t="shared" si="0"/>
        <v>2456.0755200000021</v>
      </c>
      <c r="J34" s="21">
        <f t="shared" si="1"/>
        <v>11.631719319413776</v>
      </c>
      <c r="K34" s="19">
        <v>18536.272259999998</v>
      </c>
      <c r="L34" s="16">
        <v>25512.872670000004</v>
      </c>
      <c r="M34" s="20">
        <f t="shared" si="2"/>
        <v>6976.6004100000064</v>
      </c>
      <c r="N34" s="13">
        <f t="shared" si="3"/>
        <v>37.637559009397108</v>
      </c>
      <c r="O34" s="14">
        <v>0</v>
      </c>
      <c r="P34" s="72">
        <v>122.47964999999931</v>
      </c>
    </row>
    <row r="35" spans="1:16" ht="19.5" customHeight="1" x14ac:dyDescent="0.25">
      <c r="A35" s="7">
        <v>28</v>
      </c>
      <c r="B35" s="68">
        <v>540</v>
      </c>
      <c r="C35" s="15" t="s">
        <v>39</v>
      </c>
      <c r="D35" s="82">
        <v>90865.955720000027</v>
      </c>
      <c r="E35" s="79">
        <v>90367.053140000004</v>
      </c>
      <c r="F35" s="48">
        <v>682.98709999999994</v>
      </c>
      <c r="G35" s="48">
        <v>-2949.1169399999994</v>
      </c>
      <c r="H35" s="50">
        <f t="shared" si="4"/>
        <v>-2266.1298399999996</v>
      </c>
      <c r="I35" s="86">
        <f t="shared" si="0"/>
        <v>-498.90258000002359</v>
      </c>
      <c r="J35" s="18">
        <f t="shared" si="1"/>
        <v>-0.54905335672403055</v>
      </c>
      <c r="K35" s="19">
        <v>86993.44458000001</v>
      </c>
      <c r="L35" s="16">
        <v>93712.23904999996</v>
      </c>
      <c r="M35" s="20">
        <f t="shared" si="2"/>
        <v>6718.7944699999498</v>
      </c>
      <c r="N35" s="13">
        <f t="shared" si="3"/>
        <v>7.7233342149376227</v>
      </c>
      <c r="O35" s="14">
        <v>121.21</v>
      </c>
      <c r="P35" s="72">
        <v>2827.0322900000028</v>
      </c>
    </row>
    <row r="36" spans="1:16" ht="19.5" customHeight="1" x14ac:dyDescent="0.25">
      <c r="A36" s="7">
        <v>29</v>
      </c>
      <c r="B36" s="68">
        <v>337</v>
      </c>
      <c r="C36" s="15" t="s">
        <v>40</v>
      </c>
      <c r="D36" s="82">
        <v>28480.228359999997</v>
      </c>
      <c r="E36" s="79">
        <v>30198.036800000002</v>
      </c>
      <c r="F36" s="48">
        <v>1023.58994</v>
      </c>
      <c r="G36" s="48">
        <v>-4345.7714799999994</v>
      </c>
      <c r="H36" s="50">
        <f t="shared" si="4"/>
        <v>-3322.1815399999996</v>
      </c>
      <c r="I36" s="87">
        <f t="shared" si="0"/>
        <v>1717.8084400000043</v>
      </c>
      <c r="J36" s="21">
        <f t="shared" si="1"/>
        <v>6.031582395640612</v>
      </c>
      <c r="K36" s="19">
        <v>27186.039130000001</v>
      </c>
      <c r="L36" s="16">
        <v>33746.400900000008</v>
      </c>
      <c r="M36" s="20">
        <f t="shared" si="2"/>
        <v>6560.3617700000068</v>
      </c>
      <c r="N36" s="13">
        <f t="shared" si="3"/>
        <v>24.1313629345902</v>
      </c>
      <c r="O36" s="14">
        <v>44.51</v>
      </c>
      <c r="P36" s="71">
        <v>-4201.8998900000006</v>
      </c>
    </row>
    <row r="37" spans="1:16" ht="19.5" customHeight="1" x14ac:dyDescent="0.25">
      <c r="A37" s="7">
        <v>30</v>
      </c>
      <c r="B37" s="68">
        <v>201</v>
      </c>
      <c r="C37" s="15" t="s">
        <v>41</v>
      </c>
      <c r="D37" s="82">
        <v>34028.134839999999</v>
      </c>
      <c r="E37" s="79">
        <v>39230.767339999999</v>
      </c>
      <c r="F37" s="48"/>
      <c r="G37" s="48"/>
      <c r="H37" s="11"/>
      <c r="I37" s="87">
        <f t="shared" si="0"/>
        <v>5202.6324999999997</v>
      </c>
      <c r="J37" s="21">
        <f t="shared" si="1"/>
        <v>15.289208545995052</v>
      </c>
      <c r="K37" s="19">
        <v>31676.815280000003</v>
      </c>
      <c r="L37" s="16">
        <v>38190.535750000003</v>
      </c>
      <c r="M37" s="20">
        <f t="shared" si="2"/>
        <v>6513.7204700000002</v>
      </c>
      <c r="N37" s="13">
        <f t="shared" si="3"/>
        <v>20.563053490142408</v>
      </c>
      <c r="O37" s="14">
        <v>15.77</v>
      </c>
      <c r="P37" s="71">
        <v>0</v>
      </c>
    </row>
    <row r="38" spans="1:16" ht="19.5" customHeight="1" x14ac:dyDescent="0.25">
      <c r="A38" s="7">
        <v>31</v>
      </c>
      <c r="B38" s="68">
        <v>209</v>
      </c>
      <c r="C38" s="15" t="s">
        <v>42</v>
      </c>
      <c r="D38" s="82">
        <v>29397.291499999999</v>
      </c>
      <c r="E38" s="79">
        <v>28121.035370000001</v>
      </c>
      <c r="F38" s="48">
        <v>3970.5336399999997</v>
      </c>
      <c r="G38" s="48">
        <v>-3740.6074699999999</v>
      </c>
      <c r="H38" s="11">
        <f t="shared" si="4"/>
        <v>229.92616999999973</v>
      </c>
      <c r="I38" s="86">
        <f t="shared" si="0"/>
        <v>-1276.2561299999979</v>
      </c>
      <c r="J38" s="18">
        <f t="shared" si="1"/>
        <v>-4.3414072007279856</v>
      </c>
      <c r="K38" s="19">
        <v>27883.723529999996</v>
      </c>
      <c r="L38" s="16">
        <v>34014.643930000006</v>
      </c>
      <c r="M38" s="20">
        <f t="shared" si="2"/>
        <v>6130.92040000001</v>
      </c>
      <c r="N38" s="13">
        <f t="shared" si="3"/>
        <v>21.987452261903883</v>
      </c>
      <c r="O38" s="14">
        <v>0</v>
      </c>
      <c r="P38" s="72">
        <v>1805.7392500000001</v>
      </c>
    </row>
    <row r="39" spans="1:16" ht="19.5" customHeight="1" x14ac:dyDescent="0.25">
      <c r="A39" s="7">
        <v>32</v>
      </c>
      <c r="B39" s="68">
        <v>376</v>
      </c>
      <c r="C39" s="15" t="s">
        <v>43</v>
      </c>
      <c r="D39" s="82">
        <v>36154.379140000005</v>
      </c>
      <c r="E39" s="79">
        <v>37626.971689999998</v>
      </c>
      <c r="F39" s="48">
        <v>660.34693000000004</v>
      </c>
      <c r="G39" s="48">
        <v>-1542.0781999999999</v>
      </c>
      <c r="H39" s="50">
        <f t="shared" si="4"/>
        <v>-881.73126999999988</v>
      </c>
      <c r="I39" s="87">
        <f t="shared" si="0"/>
        <v>1472.5925499999939</v>
      </c>
      <c r="J39" s="21">
        <f t="shared" si="1"/>
        <v>4.0730682839212875</v>
      </c>
      <c r="K39" s="19">
        <v>35483.375890000003</v>
      </c>
      <c r="L39" s="16">
        <v>41576.549459999995</v>
      </c>
      <c r="M39" s="20">
        <f t="shared" si="2"/>
        <v>6093.1735699999917</v>
      </c>
      <c r="N39" s="13">
        <f t="shared" si="3"/>
        <v>17.171910555774318</v>
      </c>
      <c r="O39" s="14">
        <v>14.6</v>
      </c>
      <c r="P39" s="72">
        <v>5431.4600100000025</v>
      </c>
    </row>
    <row r="40" spans="1:16" ht="19.5" customHeight="1" x14ac:dyDescent="0.25">
      <c r="A40" s="7">
        <v>33</v>
      </c>
      <c r="B40" s="68">
        <v>138</v>
      </c>
      <c r="C40" s="15" t="s">
        <v>44</v>
      </c>
      <c r="D40" s="82">
        <v>211051.16484000001</v>
      </c>
      <c r="E40" s="79">
        <v>207988.47659999999</v>
      </c>
      <c r="F40" s="48"/>
      <c r="G40" s="48"/>
      <c r="H40" s="11"/>
      <c r="I40" s="86">
        <f t="shared" si="0"/>
        <v>-3062.6882400000177</v>
      </c>
      <c r="J40" s="18">
        <f t="shared" si="1"/>
        <v>-1.4511591264241019</v>
      </c>
      <c r="K40" s="19">
        <v>216888.11485999997</v>
      </c>
      <c r="L40" s="16">
        <v>222658.51524000004</v>
      </c>
      <c r="M40" s="20">
        <f t="shared" si="2"/>
        <v>5770.4003800000646</v>
      </c>
      <c r="N40" s="13">
        <f t="shared" si="3"/>
        <v>2.6605424569828671</v>
      </c>
      <c r="O40" s="14">
        <v>4247.24</v>
      </c>
      <c r="P40" s="72">
        <v>43872.264020000002</v>
      </c>
    </row>
    <row r="41" spans="1:16" ht="19.5" customHeight="1" x14ac:dyDescent="0.25">
      <c r="A41" s="7">
        <v>34</v>
      </c>
      <c r="B41" s="68">
        <v>701</v>
      </c>
      <c r="C41" s="15" t="s">
        <v>45</v>
      </c>
      <c r="D41" s="82">
        <v>230538.80060999995</v>
      </c>
      <c r="E41" s="79">
        <v>224589.34537</v>
      </c>
      <c r="F41" s="48">
        <v>6569.2700700000005</v>
      </c>
      <c r="G41" s="48">
        <v>-5210.0651200000002</v>
      </c>
      <c r="H41" s="11">
        <f t="shared" si="4"/>
        <v>1359.2049500000003</v>
      </c>
      <c r="I41" s="86">
        <f t="shared" si="0"/>
        <v>-5949.455239999952</v>
      </c>
      <c r="J41" s="18">
        <f t="shared" si="1"/>
        <v>-2.5806741530093262</v>
      </c>
      <c r="K41" s="19">
        <v>225322.81053000002</v>
      </c>
      <c r="L41" s="16">
        <v>230909.34764999995</v>
      </c>
      <c r="M41" s="20">
        <f t="shared" si="2"/>
        <v>5586.5371199999354</v>
      </c>
      <c r="N41" s="13">
        <f t="shared" si="3"/>
        <v>2.4793482323691052</v>
      </c>
      <c r="O41" s="14">
        <v>2296.27</v>
      </c>
      <c r="P41" s="71">
        <v>-36942.027589999998</v>
      </c>
    </row>
    <row r="42" spans="1:16" ht="19.5" customHeight="1" x14ac:dyDescent="0.25">
      <c r="A42" s="7">
        <v>35</v>
      </c>
      <c r="B42" s="68">
        <v>145</v>
      </c>
      <c r="C42" s="15" t="s">
        <v>46</v>
      </c>
      <c r="D42" s="82">
        <v>70208.171469999987</v>
      </c>
      <c r="E42" s="79">
        <v>67026.590079999994</v>
      </c>
      <c r="F42" s="48">
        <v>2235.8671199999999</v>
      </c>
      <c r="G42" s="48">
        <v>-0.50390000000000001</v>
      </c>
      <c r="H42" s="11">
        <f t="shared" si="4"/>
        <v>2235.3632199999997</v>
      </c>
      <c r="I42" s="86">
        <f t="shared" si="0"/>
        <v>-3181.5813899999921</v>
      </c>
      <c r="J42" s="18">
        <f t="shared" si="1"/>
        <v>-4.5316397270928519</v>
      </c>
      <c r="K42" s="19">
        <v>64209.440309999991</v>
      </c>
      <c r="L42" s="16">
        <v>69519.890960000004</v>
      </c>
      <c r="M42" s="20">
        <f t="shared" si="2"/>
        <v>5310.4506500000134</v>
      </c>
      <c r="N42" s="13">
        <f t="shared" si="3"/>
        <v>8.2705138440102104</v>
      </c>
      <c r="O42" s="14">
        <v>473.61</v>
      </c>
      <c r="P42" s="71">
        <v>-12429.77067</v>
      </c>
    </row>
    <row r="43" spans="1:16" ht="19.5" customHeight="1" x14ac:dyDescent="0.25">
      <c r="A43" s="7">
        <v>36</v>
      </c>
      <c r="B43" s="68">
        <v>104</v>
      </c>
      <c r="C43" s="15" t="s">
        <v>47</v>
      </c>
      <c r="D43" s="82">
        <v>42164.98749</v>
      </c>
      <c r="E43" s="79">
        <v>37501.578569999998</v>
      </c>
      <c r="F43" s="48"/>
      <c r="G43" s="48"/>
      <c r="H43" s="11"/>
      <c r="I43" s="86">
        <f t="shared" si="0"/>
        <v>-4663.4089200000017</v>
      </c>
      <c r="J43" s="18">
        <f t="shared" si="1"/>
        <v>-11.059908226241006</v>
      </c>
      <c r="K43" s="19">
        <v>38437.528939999997</v>
      </c>
      <c r="L43" s="16">
        <v>42986.814549999996</v>
      </c>
      <c r="M43" s="20">
        <f t="shared" si="2"/>
        <v>4549.285609999999</v>
      </c>
      <c r="N43" s="13">
        <f t="shared" si="3"/>
        <v>11.835530887277685</v>
      </c>
      <c r="O43" s="14">
        <v>0</v>
      </c>
      <c r="P43" s="72">
        <v>1593.7847200000001</v>
      </c>
    </row>
    <row r="44" spans="1:16" ht="19.5" customHeight="1" x14ac:dyDescent="0.25">
      <c r="A44" s="7">
        <v>37</v>
      </c>
      <c r="B44" s="68">
        <v>322</v>
      </c>
      <c r="C44" s="15" t="s">
        <v>48</v>
      </c>
      <c r="D44" s="82">
        <v>37940.321130000011</v>
      </c>
      <c r="E44" s="79">
        <v>40793.161139999997</v>
      </c>
      <c r="F44" s="48">
        <v>687.18720000000008</v>
      </c>
      <c r="G44" s="48">
        <v>-2162.62329</v>
      </c>
      <c r="H44" s="50">
        <f t="shared" si="4"/>
        <v>-1475.4360899999999</v>
      </c>
      <c r="I44" s="87">
        <f t="shared" si="0"/>
        <v>2852.8400099999853</v>
      </c>
      <c r="J44" s="21">
        <f t="shared" si="1"/>
        <v>7.5192827183115298</v>
      </c>
      <c r="K44" s="19">
        <v>40829.119309999995</v>
      </c>
      <c r="L44" s="16">
        <v>44421.321110000004</v>
      </c>
      <c r="M44" s="20">
        <f t="shared" si="2"/>
        <v>3592.2018000000098</v>
      </c>
      <c r="N44" s="13">
        <f t="shared" si="3"/>
        <v>8.7981368707117866</v>
      </c>
      <c r="O44" s="14">
        <v>0</v>
      </c>
      <c r="P44" s="71">
        <v>-3267.3921699999992</v>
      </c>
    </row>
    <row r="45" spans="1:16" ht="19.5" customHeight="1" x14ac:dyDescent="0.25">
      <c r="A45" s="7">
        <v>38</v>
      </c>
      <c r="B45" s="68">
        <v>228</v>
      </c>
      <c r="C45" s="15" t="s">
        <v>49</v>
      </c>
      <c r="D45" s="82">
        <v>76072.733120000004</v>
      </c>
      <c r="E45" s="79">
        <v>75005.00533</v>
      </c>
      <c r="F45" s="48">
        <v>10372.54731</v>
      </c>
      <c r="G45" s="48">
        <v>-5957.817140000001</v>
      </c>
      <c r="H45" s="11">
        <f t="shared" si="4"/>
        <v>4414.7301699999989</v>
      </c>
      <c r="I45" s="86">
        <f t="shared" si="0"/>
        <v>-1067.7277900000045</v>
      </c>
      <c r="J45" s="18">
        <f t="shared" si="1"/>
        <v>-1.4035617575560622</v>
      </c>
      <c r="K45" s="19">
        <v>80017.61976999999</v>
      </c>
      <c r="L45" s="16">
        <v>83478.466719999997</v>
      </c>
      <c r="M45" s="20">
        <f t="shared" si="2"/>
        <v>3460.8469500000065</v>
      </c>
      <c r="N45" s="13">
        <f t="shared" si="3"/>
        <v>4.3251060953171958</v>
      </c>
      <c r="O45" s="14">
        <v>5.71</v>
      </c>
      <c r="P45" s="71">
        <v>-11264.740029999999</v>
      </c>
    </row>
    <row r="46" spans="1:16" ht="19.5" customHeight="1" x14ac:dyDescent="0.25">
      <c r="A46" s="7">
        <v>39</v>
      </c>
      <c r="B46" s="68">
        <v>366</v>
      </c>
      <c r="C46" s="15" t="s">
        <v>50</v>
      </c>
      <c r="D46" s="82">
        <v>24325.102409999996</v>
      </c>
      <c r="E46" s="79">
        <v>28522.58797</v>
      </c>
      <c r="F46" s="48">
        <v>573.71013000000005</v>
      </c>
      <c r="G46" s="48">
        <v>-1356.7605999999998</v>
      </c>
      <c r="H46" s="50">
        <f t="shared" si="4"/>
        <v>-783.05046999999979</v>
      </c>
      <c r="I46" s="87">
        <f t="shared" si="0"/>
        <v>4197.4855600000046</v>
      </c>
      <c r="J46" s="21">
        <f t="shared" si="1"/>
        <v>17.255777547207487</v>
      </c>
      <c r="K46" s="19">
        <v>26517.547679999996</v>
      </c>
      <c r="L46" s="16">
        <v>29917.541929999996</v>
      </c>
      <c r="M46" s="20">
        <f t="shared" si="2"/>
        <v>3399.9942499999997</v>
      </c>
      <c r="N46" s="13">
        <f t="shared" si="3"/>
        <v>12.821676766755985</v>
      </c>
      <c r="O46" s="14">
        <v>35.159999999999997</v>
      </c>
      <c r="P46" s="72">
        <v>2544.7017699999997</v>
      </c>
    </row>
    <row r="47" spans="1:16" ht="35.25" customHeight="1" x14ac:dyDescent="0.25">
      <c r="A47" s="7">
        <v>40</v>
      </c>
      <c r="B47" s="68">
        <v>433</v>
      </c>
      <c r="C47" s="15" t="s">
        <v>51</v>
      </c>
      <c r="D47" s="82">
        <v>27232.446569999996</v>
      </c>
      <c r="E47" s="79">
        <v>23342.893509999998</v>
      </c>
      <c r="F47" s="48"/>
      <c r="G47" s="48"/>
      <c r="H47" s="11"/>
      <c r="I47" s="86">
        <f t="shared" si="0"/>
        <v>-3889.5530599999984</v>
      </c>
      <c r="J47" s="18">
        <f t="shared" si="1"/>
        <v>-14.282789649479511</v>
      </c>
      <c r="K47" s="19">
        <v>26336.60125</v>
      </c>
      <c r="L47" s="16">
        <v>29605.115440000005</v>
      </c>
      <c r="M47" s="20">
        <f t="shared" si="2"/>
        <v>3268.5141900000053</v>
      </c>
      <c r="N47" s="13">
        <f t="shared" si="3"/>
        <v>12.410539078196379</v>
      </c>
      <c r="O47" s="14">
        <v>0</v>
      </c>
      <c r="P47" s="71">
        <v>-754.24261000000024</v>
      </c>
    </row>
    <row r="48" spans="1:16" ht="19.5" customHeight="1" x14ac:dyDescent="0.25">
      <c r="A48" s="7">
        <v>41</v>
      </c>
      <c r="B48" s="68">
        <v>391</v>
      </c>
      <c r="C48" s="15" t="s">
        <v>52</v>
      </c>
      <c r="D48" s="82">
        <v>55516.653090000007</v>
      </c>
      <c r="E48" s="79">
        <v>53074.414019999997</v>
      </c>
      <c r="F48" s="48">
        <v>1196.44696</v>
      </c>
      <c r="G48" s="48">
        <v>-3429.3810199999994</v>
      </c>
      <c r="H48" s="50">
        <f t="shared" si="4"/>
        <v>-2232.9340599999996</v>
      </c>
      <c r="I48" s="86">
        <f t="shared" si="0"/>
        <v>-2442.2390700000105</v>
      </c>
      <c r="J48" s="18">
        <f t="shared" si="1"/>
        <v>-4.3991107785997343</v>
      </c>
      <c r="K48" s="19">
        <v>54633.873939999998</v>
      </c>
      <c r="L48" s="16">
        <v>57722.577839999984</v>
      </c>
      <c r="M48" s="20">
        <f t="shared" si="2"/>
        <v>3088.7038999999859</v>
      </c>
      <c r="N48" s="13">
        <f t="shared" si="3"/>
        <v>5.6534594332301253</v>
      </c>
      <c r="O48" s="14">
        <v>81.05</v>
      </c>
      <c r="P48" s="72">
        <v>5286.5922699999937</v>
      </c>
    </row>
    <row r="49" spans="1:16" ht="19.5" customHeight="1" x14ac:dyDescent="0.25">
      <c r="A49" s="7">
        <v>42</v>
      </c>
      <c r="B49" s="68">
        <v>238</v>
      </c>
      <c r="C49" s="15" t="s">
        <v>53</v>
      </c>
      <c r="D49" s="82">
        <v>45143.509139999995</v>
      </c>
      <c r="E49" s="79">
        <v>73076.774890000001</v>
      </c>
      <c r="F49" s="48">
        <v>7138.8797599999998</v>
      </c>
      <c r="G49" s="48">
        <v>-3219.2549700000004</v>
      </c>
      <c r="H49" s="11">
        <f t="shared" si="4"/>
        <v>3919.6247899999994</v>
      </c>
      <c r="I49" s="87">
        <f t="shared" si="0"/>
        <v>27933.265750000006</v>
      </c>
      <c r="J49" s="21">
        <f t="shared" si="1"/>
        <v>61.87659373880922</v>
      </c>
      <c r="K49" s="19">
        <v>49472.829530000003</v>
      </c>
      <c r="L49" s="16">
        <v>52542.751080000002</v>
      </c>
      <c r="M49" s="20">
        <f t="shared" si="2"/>
        <v>3069.9215499999991</v>
      </c>
      <c r="N49" s="13">
        <f t="shared" si="3"/>
        <v>6.2052677786266912</v>
      </c>
      <c r="O49" s="14">
        <v>0</v>
      </c>
      <c r="P49" s="72">
        <v>205.10717999999997</v>
      </c>
    </row>
    <row r="50" spans="1:16" ht="19.5" customHeight="1" x14ac:dyDescent="0.25">
      <c r="A50" s="7">
        <v>43</v>
      </c>
      <c r="B50" s="68">
        <v>328</v>
      </c>
      <c r="C50" s="15" t="s">
        <v>54</v>
      </c>
      <c r="D50" s="82">
        <v>67305.637659999978</v>
      </c>
      <c r="E50" s="79">
        <v>64663.814549999996</v>
      </c>
      <c r="F50" s="48">
        <v>1069.69604</v>
      </c>
      <c r="G50" s="48">
        <v>-3909.2189900000003</v>
      </c>
      <c r="H50" s="50">
        <f t="shared" si="4"/>
        <v>-2839.5229500000005</v>
      </c>
      <c r="I50" s="86">
        <f t="shared" si="0"/>
        <v>-2641.823109999983</v>
      </c>
      <c r="J50" s="18">
        <f t="shared" si="1"/>
        <v>-3.9251141536543628</v>
      </c>
      <c r="K50" s="19">
        <v>73169.027289999998</v>
      </c>
      <c r="L50" s="16">
        <v>76203.539010000008</v>
      </c>
      <c r="M50" s="20">
        <f t="shared" si="2"/>
        <v>3034.5117200000095</v>
      </c>
      <c r="N50" s="13">
        <f t="shared" si="3"/>
        <v>4.1472626224385181</v>
      </c>
      <c r="O50" s="14">
        <v>301.55</v>
      </c>
      <c r="P50" s="72">
        <v>973.49408999999991</v>
      </c>
    </row>
    <row r="51" spans="1:16" ht="19.5" customHeight="1" x14ac:dyDescent="0.25">
      <c r="A51" s="7">
        <v>44</v>
      </c>
      <c r="B51" s="68">
        <v>384</v>
      </c>
      <c r="C51" s="15" t="s">
        <v>55</v>
      </c>
      <c r="D51" s="82">
        <v>145550.23032</v>
      </c>
      <c r="E51" s="79">
        <v>133019.76425000001</v>
      </c>
      <c r="F51" s="48">
        <v>2866.0992500000002</v>
      </c>
      <c r="G51" s="48">
        <v>-6016.3579900000004</v>
      </c>
      <c r="H51" s="50">
        <f t="shared" si="4"/>
        <v>-3150.2587400000002</v>
      </c>
      <c r="I51" s="86">
        <f t="shared" si="0"/>
        <v>-12530.466069999995</v>
      </c>
      <c r="J51" s="18">
        <f t="shared" si="1"/>
        <v>-8.6090321138283912</v>
      </c>
      <c r="K51" s="19">
        <v>145317.28281</v>
      </c>
      <c r="L51" s="16">
        <v>148008.28662</v>
      </c>
      <c r="M51" s="20">
        <f t="shared" si="2"/>
        <v>2691.0038099999947</v>
      </c>
      <c r="N51" s="13">
        <f t="shared" si="3"/>
        <v>1.851812639187898</v>
      </c>
      <c r="O51" s="14">
        <v>218.66</v>
      </c>
      <c r="P51" s="72">
        <v>10348.888200000001</v>
      </c>
    </row>
    <row r="52" spans="1:16" ht="19.5" customHeight="1" x14ac:dyDescent="0.25">
      <c r="A52" s="7">
        <v>45</v>
      </c>
      <c r="B52" s="68">
        <v>722</v>
      </c>
      <c r="C52" s="15" t="s">
        <v>56</v>
      </c>
      <c r="D52" s="82">
        <v>14260.592869999999</v>
      </c>
      <c r="E52" s="79">
        <v>13585.985209999999</v>
      </c>
      <c r="F52" s="48"/>
      <c r="G52" s="48"/>
      <c r="H52" s="11"/>
      <c r="I52" s="86">
        <f t="shared" si="0"/>
        <v>-674.60765999999967</v>
      </c>
      <c r="J52" s="18">
        <f t="shared" si="1"/>
        <v>-4.7305723271798286</v>
      </c>
      <c r="K52" s="19">
        <v>13005.418180000001</v>
      </c>
      <c r="L52" s="16">
        <v>15682.875689999999</v>
      </c>
      <c r="M52" s="20">
        <f t="shared" si="2"/>
        <v>2677.4575099999984</v>
      </c>
      <c r="N52" s="13">
        <f t="shared" si="3"/>
        <v>20.587246584023333</v>
      </c>
      <c r="O52" s="14">
        <v>0</v>
      </c>
      <c r="P52" s="71">
        <v>0</v>
      </c>
    </row>
    <row r="53" spans="1:16" ht="19.5" customHeight="1" x14ac:dyDescent="0.25">
      <c r="A53" s="7">
        <v>46</v>
      </c>
      <c r="B53" s="68">
        <v>101</v>
      </c>
      <c r="C53" s="15" t="s">
        <v>57</v>
      </c>
      <c r="D53" s="82">
        <v>74501.140589999995</v>
      </c>
      <c r="E53" s="79">
        <v>62208.090250000001</v>
      </c>
      <c r="F53" s="48">
        <v>2946.0636599999998</v>
      </c>
      <c r="G53" s="48">
        <v>-4636.3175000000001</v>
      </c>
      <c r="H53" s="50">
        <f t="shared" si="4"/>
        <v>-1690.2538400000003</v>
      </c>
      <c r="I53" s="86">
        <f t="shared" si="0"/>
        <v>-12293.050339999994</v>
      </c>
      <c r="J53" s="18">
        <f t="shared" si="1"/>
        <v>-16.500486090074759</v>
      </c>
      <c r="K53" s="19">
        <v>71020.628880000004</v>
      </c>
      <c r="L53" s="16">
        <v>73613.116850000006</v>
      </c>
      <c r="M53" s="20">
        <f t="shared" si="2"/>
        <v>2592.487970000002</v>
      </c>
      <c r="N53" s="13">
        <f t="shared" si="3"/>
        <v>3.6503309121359564</v>
      </c>
      <c r="O53" s="14">
        <v>59.02</v>
      </c>
      <c r="P53" s="72">
        <v>6525.1967599999989</v>
      </c>
    </row>
    <row r="54" spans="1:16" ht="19.5" customHeight="1" x14ac:dyDescent="0.25">
      <c r="A54" s="7">
        <v>47</v>
      </c>
      <c r="B54" s="68">
        <v>206</v>
      </c>
      <c r="C54" s="15" t="s">
        <v>58</v>
      </c>
      <c r="D54" s="82">
        <v>28372.001660000002</v>
      </c>
      <c r="E54" s="79">
        <v>28882.65223</v>
      </c>
      <c r="F54" s="48">
        <v>994.90577000000019</v>
      </c>
      <c r="G54" s="48">
        <v>-4239.5255700000007</v>
      </c>
      <c r="H54" s="50">
        <f t="shared" si="4"/>
        <v>-3244.6198000000004</v>
      </c>
      <c r="I54" s="87">
        <f t="shared" si="0"/>
        <v>510.65056999999797</v>
      </c>
      <c r="J54" s="21">
        <f t="shared" si="1"/>
        <v>1.7998397720381263</v>
      </c>
      <c r="K54" s="19">
        <v>27971.551289999999</v>
      </c>
      <c r="L54" s="16">
        <v>30477.868509999997</v>
      </c>
      <c r="M54" s="20">
        <f t="shared" si="2"/>
        <v>2506.3172199999972</v>
      </c>
      <c r="N54" s="13">
        <f t="shared" si="3"/>
        <v>8.9602367563218479</v>
      </c>
      <c r="O54" s="14">
        <v>0.44</v>
      </c>
      <c r="P54" s="71">
        <v>-7599.1448899999996</v>
      </c>
    </row>
    <row r="55" spans="1:16" ht="19.5" customHeight="1" x14ac:dyDescent="0.25">
      <c r="A55" s="7">
        <v>48</v>
      </c>
      <c r="B55" s="68">
        <v>718</v>
      </c>
      <c r="C55" s="15" t="s">
        <v>59</v>
      </c>
      <c r="D55" s="82">
        <v>59596.458199999994</v>
      </c>
      <c r="E55" s="79">
        <v>49940.812010000001</v>
      </c>
      <c r="F55" s="48"/>
      <c r="G55" s="48"/>
      <c r="H55" s="11"/>
      <c r="I55" s="86">
        <f t="shared" si="0"/>
        <v>-9655.6461899999922</v>
      </c>
      <c r="J55" s="18">
        <f t="shared" si="1"/>
        <v>-16.201711446671169</v>
      </c>
      <c r="K55" s="19">
        <v>55637.904839999996</v>
      </c>
      <c r="L55" s="16">
        <v>57939.369899999998</v>
      </c>
      <c r="M55" s="20">
        <f t="shared" si="2"/>
        <v>2301.4650600000023</v>
      </c>
      <c r="N55" s="13">
        <f t="shared" si="3"/>
        <v>4.1365056189991662</v>
      </c>
      <c r="O55" s="14">
        <v>0</v>
      </c>
      <c r="P55" s="71">
        <v>0</v>
      </c>
    </row>
    <row r="56" spans="1:16" ht="19.5" customHeight="1" x14ac:dyDescent="0.25">
      <c r="A56" s="7">
        <v>49</v>
      </c>
      <c r="B56" s="68">
        <v>717</v>
      </c>
      <c r="C56" s="15" t="s">
        <v>60</v>
      </c>
      <c r="D56" s="82">
        <v>11870.67699</v>
      </c>
      <c r="E56" s="79">
        <v>11543.839500000002</v>
      </c>
      <c r="F56" s="48"/>
      <c r="G56" s="48"/>
      <c r="H56" s="11"/>
      <c r="I56" s="86">
        <f t="shared" si="0"/>
        <v>-326.83748999999807</v>
      </c>
      <c r="J56" s="18">
        <f t="shared" si="1"/>
        <v>-2.75331803127429</v>
      </c>
      <c r="K56" s="19">
        <v>10871.950199999999</v>
      </c>
      <c r="L56" s="16">
        <v>13139.624390000003</v>
      </c>
      <c r="M56" s="20">
        <f t="shared" si="2"/>
        <v>2267.6741900000034</v>
      </c>
      <c r="N56" s="13">
        <f t="shared" si="3"/>
        <v>20.858025913326969</v>
      </c>
      <c r="O56" s="14">
        <v>0</v>
      </c>
      <c r="P56" s="72">
        <v>1285.3811099999998</v>
      </c>
    </row>
    <row r="57" spans="1:16" ht="19.5" customHeight="1" x14ac:dyDescent="0.25">
      <c r="A57" s="7">
        <v>50</v>
      </c>
      <c r="B57" s="68">
        <v>188</v>
      </c>
      <c r="C57" s="15" t="s">
        <v>61</v>
      </c>
      <c r="D57" s="82">
        <v>26987.400650000003</v>
      </c>
      <c r="E57" s="79">
        <v>26948.537250000001</v>
      </c>
      <c r="F57" s="48"/>
      <c r="G57" s="48"/>
      <c r="H57" s="11"/>
      <c r="I57" s="86">
        <f t="shared" si="0"/>
        <v>-38.863400000002002</v>
      </c>
      <c r="J57" s="18">
        <f t="shared" si="1"/>
        <v>-0.14400571771999182</v>
      </c>
      <c r="K57" s="19">
        <v>24861.582620000001</v>
      </c>
      <c r="L57" s="16">
        <v>26964.643090000005</v>
      </c>
      <c r="M57" s="20">
        <f t="shared" si="2"/>
        <v>2103.060470000004</v>
      </c>
      <c r="N57" s="13">
        <f t="shared" si="3"/>
        <v>8.4590772121972009</v>
      </c>
      <c r="O57" s="14">
        <v>38.659999999999997</v>
      </c>
      <c r="P57" s="71">
        <v>-1099.9675700000007</v>
      </c>
    </row>
    <row r="58" spans="1:16" ht="19.5" customHeight="1" x14ac:dyDescent="0.25">
      <c r="A58" s="7">
        <v>51</v>
      </c>
      <c r="B58" s="68">
        <v>343</v>
      </c>
      <c r="C58" s="15" t="s">
        <v>62</v>
      </c>
      <c r="D58" s="82">
        <v>145600.91423999998</v>
      </c>
      <c r="E58" s="79">
        <v>133345.91275000002</v>
      </c>
      <c r="F58" s="48">
        <v>1839.2667000000001</v>
      </c>
      <c r="G58" s="48">
        <v>-4146.9904400000005</v>
      </c>
      <c r="H58" s="50">
        <f t="shared" si="4"/>
        <v>-2307.7237400000004</v>
      </c>
      <c r="I58" s="86">
        <f t="shared" si="0"/>
        <v>-12255.001489999966</v>
      </c>
      <c r="J58" s="18">
        <f t="shared" si="1"/>
        <v>-8.4168437773677311</v>
      </c>
      <c r="K58" s="19">
        <v>146413.55447999999</v>
      </c>
      <c r="L58" s="16">
        <v>148377.38486000005</v>
      </c>
      <c r="M58" s="20">
        <f t="shared" si="2"/>
        <v>1963.8303800000576</v>
      </c>
      <c r="N58" s="13">
        <f t="shared" si="3"/>
        <v>1.3412900103236751</v>
      </c>
      <c r="O58" s="14">
        <v>1226.97</v>
      </c>
      <c r="P58" s="71">
        <v>-1526.0293500000007</v>
      </c>
    </row>
    <row r="59" spans="1:16" ht="19.5" customHeight="1" x14ac:dyDescent="0.25">
      <c r="A59" s="7">
        <v>52</v>
      </c>
      <c r="B59" s="68">
        <v>205</v>
      </c>
      <c r="C59" s="15" t="s">
        <v>63</v>
      </c>
      <c r="D59" s="82">
        <v>37421.07273</v>
      </c>
      <c r="E59" s="79">
        <v>33501.474020000001</v>
      </c>
      <c r="F59" s="48">
        <v>983.71745999999996</v>
      </c>
      <c r="G59" s="48">
        <v>-3987.7488100000005</v>
      </c>
      <c r="H59" s="50">
        <f t="shared" si="4"/>
        <v>-3004.0313500000007</v>
      </c>
      <c r="I59" s="86">
        <f t="shared" si="0"/>
        <v>-3919.5987099999984</v>
      </c>
      <c r="J59" s="18">
        <f t="shared" si="1"/>
        <v>-10.474308789276648</v>
      </c>
      <c r="K59" s="19">
        <v>32337.419539999999</v>
      </c>
      <c r="L59" s="16">
        <v>34285.823370000006</v>
      </c>
      <c r="M59" s="20">
        <f t="shared" si="2"/>
        <v>1948.4038300000066</v>
      </c>
      <c r="N59" s="13">
        <f t="shared" si="3"/>
        <v>6.0252297731731943</v>
      </c>
      <c r="O59" s="14">
        <v>750</v>
      </c>
      <c r="P59" s="71">
        <v>-189.01242000000002</v>
      </c>
    </row>
    <row r="60" spans="1:16" ht="19.5" customHeight="1" x14ac:dyDescent="0.25">
      <c r="A60" s="7">
        <v>53</v>
      </c>
      <c r="B60" s="68">
        <v>194</v>
      </c>
      <c r="C60" s="15" t="s">
        <v>64</v>
      </c>
      <c r="D60" s="82">
        <v>32117.874879999988</v>
      </c>
      <c r="E60" s="79">
        <v>29554.796259999999</v>
      </c>
      <c r="F60" s="48">
        <v>1447.8808300000001</v>
      </c>
      <c r="G60" s="48">
        <v>-5606.7586300000012</v>
      </c>
      <c r="H60" s="50">
        <f t="shared" si="4"/>
        <v>-4158.8778000000011</v>
      </c>
      <c r="I60" s="86">
        <f t="shared" si="0"/>
        <v>-2563.0786199999893</v>
      </c>
      <c r="J60" s="18">
        <f t="shared" si="1"/>
        <v>-7.9802248111877248</v>
      </c>
      <c r="K60" s="19">
        <v>30504.088110000004</v>
      </c>
      <c r="L60" s="16">
        <v>31112.905040000005</v>
      </c>
      <c r="M60" s="20">
        <f t="shared" si="2"/>
        <v>608.81693000000087</v>
      </c>
      <c r="N60" s="13">
        <f t="shared" si="3"/>
        <v>1.9958535649535349</v>
      </c>
      <c r="O60" s="14">
        <v>5.74</v>
      </c>
      <c r="P60" s="71">
        <v>0</v>
      </c>
    </row>
    <row r="61" spans="1:16" ht="19.5" customHeight="1" x14ac:dyDescent="0.25">
      <c r="A61" s="7">
        <v>54</v>
      </c>
      <c r="B61" s="68">
        <v>132</v>
      </c>
      <c r="C61" s="15" t="s">
        <v>65</v>
      </c>
      <c r="D61" s="82">
        <v>32375.840350000002</v>
      </c>
      <c r="E61" s="79">
        <v>29803.162810000002</v>
      </c>
      <c r="F61" s="48">
        <v>1024.5765999999999</v>
      </c>
      <c r="G61" s="48">
        <v>-4324.1765400000004</v>
      </c>
      <c r="H61" s="50">
        <f t="shared" si="4"/>
        <v>-3299.5999400000005</v>
      </c>
      <c r="I61" s="86">
        <f t="shared" si="0"/>
        <v>-2572.6775400000006</v>
      </c>
      <c r="J61" s="18">
        <f t="shared" si="1"/>
        <v>-7.9462880721797262</v>
      </c>
      <c r="K61" s="19">
        <v>30871.56438</v>
      </c>
      <c r="L61" s="16">
        <v>31112.817030000002</v>
      </c>
      <c r="M61" s="20">
        <f t="shared" si="2"/>
        <v>241.25265000000218</v>
      </c>
      <c r="N61" s="13">
        <f t="shared" si="3"/>
        <v>0.78147205962875432</v>
      </c>
      <c r="O61" s="14">
        <v>4.41</v>
      </c>
      <c r="P61" s="72">
        <v>5075.147930000001</v>
      </c>
    </row>
    <row r="62" spans="1:16" ht="19.5" customHeight="1" x14ac:dyDescent="0.25">
      <c r="A62" s="7">
        <v>55</v>
      </c>
      <c r="B62" s="68">
        <v>297</v>
      </c>
      <c r="C62" s="15" t="s">
        <v>66</v>
      </c>
      <c r="D62" s="82">
        <v>21920.588269999989</v>
      </c>
      <c r="E62" s="79">
        <v>21119.246080000001</v>
      </c>
      <c r="F62" s="48">
        <v>1878.00557</v>
      </c>
      <c r="G62" s="48">
        <v>-2399.5992999999999</v>
      </c>
      <c r="H62" s="50">
        <f t="shared" si="4"/>
        <v>-521.59372999999982</v>
      </c>
      <c r="I62" s="86">
        <f t="shared" si="0"/>
        <v>-801.34218999998848</v>
      </c>
      <c r="J62" s="18">
        <f t="shared" si="1"/>
        <v>-3.6556600586157089</v>
      </c>
      <c r="K62" s="19">
        <v>22340.801270000004</v>
      </c>
      <c r="L62" s="16">
        <v>22333.046289999998</v>
      </c>
      <c r="M62" s="17">
        <f t="shared" si="2"/>
        <v>-7.7549800000051619</v>
      </c>
      <c r="N62" s="22">
        <f t="shared" si="3"/>
        <v>-3.4712183803435437E-2</v>
      </c>
      <c r="O62" s="14">
        <v>69.3</v>
      </c>
      <c r="P62" s="71">
        <v>0</v>
      </c>
    </row>
    <row r="63" spans="1:16" ht="33.75" customHeight="1" x14ac:dyDescent="0.25">
      <c r="A63" s="7">
        <v>56</v>
      </c>
      <c r="B63" s="68">
        <v>142</v>
      </c>
      <c r="C63" s="15" t="s">
        <v>67</v>
      </c>
      <c r="D63" s="82">
        <v>110872.12145999999</v>
      </c>
      <c r="E63" s="79">
        <v>120277.82682999999</v>
      </c>
      <c r="F63" s="48">
        <v>1685.28613</v>
      </c>
      <c r="G63" s="48">
        <v>-4178.5190199999997</v>
      </c>
      <c r="H63" s="50">
        <f t="shared" si="4"/>
        <v>-2493.2328899999998</v>
      </c>
      <c r="I63" s="87">
        <f t="shared" si="0"/>
        <v>9405.705369999996</v>
      </c>
      <c r="J63" s="21">
        <f t="shared" si="1"/>
        <v>8.4833817971033909</v>
      </c>
      <c r="K63" s="19">
        <v>117101.36046</v>
      </c>
      <c r="L63" s="16">
        <v>117008.34444999998</v>
      </c>
      <c r="M63" s="17">
        <f t="shared" si="2"/>
        <v>-93.016010000021197</v>
      </c>
      <c r="N63" s="22">
        <f t="shared" si="3"/>
        <v>-7.9432048982724268E-2</v>
      </c>
      <c r="O63" s="14">
        <v>1170.68</v>
      </c>
      <c r="P63" s="71">
        <v>-4574.4620699999941</v>
      </c>
    </row>
    <row r="64" spans="1:16" ht="19.5" customHeight="1" x14ac:dyDescent="0.25">
      <c r="A64" s="7">
        <v>57</v>
      </c>
      <c r="B64" s="68">
        <v>495</v>
      </c>
      <c r="C64" s="15" t="s">
        <v>68</v>
      </c>
      <c r="D64" s="82">
        <v>35426.230899999995</v>
      </c>
      <c r="E64" s="79">
        <v>33546.355009999999</v>
      </c>
      <c r="F64" s="48">
        <v>1043.4549200000001</v>
      </c>
      <c r="G64" s="48">
        <v>-1983.9769700000002</v>
      </c>
      <c r="H64" s="50">
        <f t="shared" si="4"/>
        <v>-940.52205000000004</v>
      </c>
      <c r="I64" s="86">
        <f t="shared" si="0"/>
        <v>-1879.8758899999957</v>
      </c>
      <c r="J64" s="18">
        <f t="shared" si="1"/>
        <v>-5.3064518641750169</v>
      </c>
      <c r="K64" s="19">
        <v>36906.178899999999</v>
      </c>
      <c r="L64" s="16">
        <v>36455.181230000009</v>
      </c>
      <c r="M64" s="17">
        <f t="shared" si="2"/>
        <v>-450.99766999998974</v>
      </c>
      <c r="N64" s="22">
        <f t="shared" si="3"/>
        <v>-1.2220112822354281</v>
      </c>
      <c r="O64" s="14">
        <v>70.58</v>
      </c>
      <c r="P64" s="72">
        <v>1659.6324299999997</v>
      </c>
    </row>
    <row r="65" spans="1:16" ht="19.5" customHeight="1" x14ac:dyDescent="0.25">
      <c r="A65" s="7">
        <v>58</v>
      </c>
      <c r="B65" s="68">
        <v>524</v>
      </c>
      <c r="C65" s="15" t="s">
        <v>69</v>
      </c>
      <c r="D65" s="82">
        <v>13695.063050000001</v>
      </c>
      <c r="E65" s="79">
        <v>9872.3394000000008</v>
      </c>
      <c r="F65" s="48"/>
      <c r="G65" s="48"/>
      <c r="H65" s="11"/>
      <c r="I65" s="86">
        <f t="shared" si="0"/>
        <v>-3822.7236499999999</v>
      </c>
      <c r="J65" s="18">
        <f t="shared" si="1"/>
        <v>-27.913151155591066</v>
      </c>
      <c r="K65" s="19">
        <v>13623.456890000001</v>
      </c>
      <c r="L65" s="16">
        <v>12629.64666</v>
      </c>
      <c r="M65" s="17">
        <f t="shared" si="2"/>
        <v>-993.81023000000096</v>
      </c>
      <c r="N65" s="22">
        <f t="shared" si="3"/>
        <v>-7.2948462201945574</v>
      </c>
      <c r="O65" s="14">
        <v>0.35</v>
      </c>
      <c r="P65" s="71">
        <v>-2.4960100000000001</v>
      </c>
    </row>
    <row r="66" spans="1:16" ht="19.5" customHeight="1" x14ac:dyDescent="0.25">
      <c r="A66" s="7">
        <v>59</v>
      </c>
      <c r="B66" s="68">
        <v>403</v>
      </c>
      <c r="C66" s="15" t="s">
        <v>70</v>
      </c>
      <c r="D66" s="82">
        <v>15559.677359999998</v>
      </c>
      <c r="E66" s="79">
        <v>13559.828799999999</v>
      </c>
      <c r="F66" s="48"/>
      <c r="G66" s="48"/>
      <c r="H66" s="11"/>
      <c r="I66" s="86">
        <f t="shared" si="0"/>
        <v>-1999.8485599999985</v>
      </c>
      <c r="J66" s="18">
        <f t="shared" si="1"/>
        <v>-12.852763677099787</v>
      </c>
      <c r="K66" s="19">
        <v>17158.364969999999</v>
      </c>
      <c r="L66" s="16">
        <v>15614.685039999998</v>
      </c>
      <c r="M66" s="17">
        <f t="shared" si="2"/>
        <v>-1543.6799300000002</v>
      </c>
      <c r="N66" s="22">
        <f t="shared" si="3"/>
        <v>-8.9966610029510292</v>
      </c>
      <c r="O66" s="14">
        <v>0</v>
      </c>
      <c r="P66" s="72">
        <v>967.27837999999997</v>
      </c>
    </row>
    <row r="67" spans="1:16" ht="19.5" customHeight="1" x14ac:dyDescent="0.25">
      <c r="A67" s="7">
        <v>60</v>
      </c>
      <c r="B67" s="68">
        <v>170</v>
      </c>
      <c r="C67" s="15" t="s">
        <v>71</v>
      </c>
      <c r="D67" s="82">
        <v>13688.453939999999</v>
      </c>
      <c r="E67" s="79">
        <v>10888.621279999999</v>
      </c>
      <c r="F67" s="48"/>
      <c r="G67" s="48"/>
      <c r="H67" s="11"/>
      <c r="I67" s="86">
        <f t="shared" si="0"/>
        <v>-2799.83266</v>
      </c>
      <c r="J67" s="18">
        <f t="shared" si="1"/>
        <v>-20.453972904992654</v>
      </c>
      <c r="K67" s="19">
        <v>14438.07041</v>
      </c>
      <c r="L67" s="16">
        <v>12886.278690000001</v>
      </c>
      <c r="M67" s="17">
        <f t="shared" si="2"/>
        <v>-1551.7917199999993</v>
      </c>
      <c r="N67" s="22">
        <f t="shared" si="3"/>
        <v>-10.747916279208667</v>
      </c>
      <c r="O67" s="14">
        <v>0</v>
      </c>
      <c r="P67" s="71">
        <v>-23.378610000000208</v>
      </c>
    </row>
    <row r="68" spans="1:16" ht="19.5" customHeight="1" x14ac:dyDescent="0.25">
      <c r="A68" s="7">
        <v>61</v>
      </c>
      <c r="B68" s="68">
        <v>215</v>
      </c>
      <c r="C68" s="15" t="s">
        <v>72</v>
      </c>
      <c r="D68" s="82">
        <v>27140.895420000001</v>
      </c>
      <c r="E68" s="79">
        <v>26062.70652</v>
      </c>
      <c r="F68" s="48">
        <v>2000.7266100000002</v>
      </c>
      <c r="G68" s="48">
        <v>-4449.1018099999992</v>
      </c>
      <c r="H68" s="50">
        <f t="shared" si="4"/>
        <v>-2448.375199999999</v>
      </c>
      <c r="I68" s="86">
        <f t="shared" si="0"/>
        <v>-1078.188900000001</v>
      </c>
      <c r="J68" s="18">
        <f t="shared" si="1"/>
        <v>-3.9725620076833934</v>
      </c>
      <c r="K68" s="19">
        <v>29242.844479999992</v>
      </c>
      <c r="L68" s="16">
        <v>27493.725830000003</v>
      </c>
      <c r="M68" s="17">
        <f t="shared" si="2"/>
        <v>-1749.1186499999894</v>
      </c>
      <c r="N68" s="22">
        <f t="shared" si="3"/>
        <v>-5.9813560585607917</v>
      </c>
      <c r="O68" s="14">
        <v>0.56999999999999995</v>
      </c>
      <c r="P68" s="71">
        <v>-3322.2695599999997</v>
      </c>
    </row>
    <row r="69" spans="1:16" ht="19.5" customHeight="1" x14ac:dyDescent="0.25">
      <c r="A69" s="7">
        <v>62</v>
      </c>
      <c r="B69" s="68">
        <v>119</v>
      </c>
      <c r="C69" s="15" t="s">
        <v>73</v>
      </c>
      <c r="D69" s="82">
        <v>13851.718329999998</v>
      </c>
      <c r="E69" s="79">
        <v>9074.6528500000004</v>
      </c>
      <c r="F69" s="48">
        <v>873.25509999999997</v>
      </c>
      <c r="G69" s="48">
        <v>-4337.5112399999998</v>
      </c>
      <c r="H69" s="50">
        <f t="shared" si="4"/>
        <v>-3464.25614</v>
      </c>
      <c r="I69" s="86">
        <f t="shared" si="0"/>
        <v>-4777.0654799999975</v>
      </c>
      <c r="J69" s="18">
        <f t="shared" si="1"/>
        <v>-34.487168784351084</v>
      </c>
      <c r="K69" s="19">
        <v>13110.754750000002</v>
      </c>
      <c r="L69" s="16">
        <v>11180.244070000002</v>
      </c>
      <c r="M69" s="17">
        <f t="shared" si="2"/>
        <v>-1930.5106799999994</v>
      </c>
      <c r="N69" s="22">
        <f t="shared" si="3"/>
        <v>-14.724634216805853</v>
      </c>
      <c r="O69" s="14">
        <v>0</v>
      </c>
      <c r="P69" s="71">
        <v>-3307.50585</v>
      </c>
    </row>
    <row r="70" spans="1:16" ht="19.5" customHeight="1" x14ac:dyDescent="0.25">
      <c r="A70" s="7">
        <v>63</v>
      </c>
      <c r="B70" s="68">
        <v>211</v>
      </c>
      <c r="C70" s="15" t="s">
        <v>74</v>
      </c>
      <c r="D70" s="82">
        <v>13375.697469999999</v>
      </c>
      <c r="E70" s="79">
        <v>9515.0108799999998</v>
      </c>
      <c r="F70" s="48"/>
      <c r="G70" s="48"/>
      <c r="H70" s="11"/>
      <c r="I70" s="86">
        <f t="shared" si="0"/>
        <v>-3860.6865899999993</v>
      </c>
      <c r="J70" s="18">
        <f t="shared" si="1"/>
        <v>-28.863441317053045</v>
      </c>
      <c r="K70" s="19">
        <v>13145.206940000002</v>
      </c>
      <c r="L70" s="16">
        <v>11136.670950000002</v>
      </c>
      <c r="M70" s="17">
        <f t="shared" si="2"/>
        <v>-2008.5359900000003</v>
      </c>
      <c r="N70" s="22">
        <f t="shared" si="3"/>
        <v>-15.279607229979447</v>
      </c>
      <c r="O70" s="14">
        <v>0</v>
      </c>
      <c r="P70" s="71">
        <v>-1825.97029</v>
      </c>
    </row>
    <row r="71" spans="1:16" ht="19.5" customHeight="1" x14ac:dyDescent="0.25">
      <c r="A71" s="7">
        <v>64</v>
      </c>
      <c r="B71" s="68">
        <v>477</v>
      </c>
      <c r="C71" s="15" t="s">
        <v>75</v>
      </c>
      <c r="D71" s="82">
        <v>106774.23228</v>
      </c>
      <c r="E71" s="79">
        <v>95679.555779999995</v>
      </c>
      <c r="F71" s="48">
        <v>957.59339999999997</v>
      </c>
      <c r="G71" s="48">
        <v>-4450.315810000001</v>
      </c>
      <c r="H71" s="50">
        <f t="shared" si="4"/>
        <v>-3492.7224100000012</v>
      </c>
      <c r="I71" s="86">
        <f t="shared" si="0"/>
        <v>-11094.676500000001</v>
      </c>
      <c r="J71" s="18">
        <f t="shared" si="1"/>
        <v>-10.390780868277105</v>
      </c>
      <c r="K71" s="19">
        <v>106031.65734000001</v>
      </c>
      <c r="L71" s="16">
        <v>104014.35136999997</v>
      </c>
      <c r="M71" s="17">
        <f t="shared" si="2"/>
        <v>-2017.3059700000304</v>
      </c>
      <c r="N71" s="22">
        <f t="shared" si="3"/>
        <v>-1.9025506349781551</v>
      </c>
      <c r="O71" s="14">
        <v>231.56</v>
      </c>
      <c r="P71" s="72">
        <v>2128.6353399999971</v>
      </c>
    </row>
    <row r="72" spans="1:16" ht="19.5" customHeight="1" x14ac:dyDescent="0.25">
      <c r="A72" s="7">
        <v>65</v>
      </c>
      <c r="B72" s="68">
        <v>312</v>
      </c>
      <c r="C72" s="15" t="s">
        <v>76</v>
      </c>
      <c r="D72" s="82">
        <v>9707.2568100000008</v>
      </c>
      <c r="E72" s="79">
        <v>7144.2637300000006</v>
      </c>
      <c r="F72" s="48"/>
      <c r="G72" s="48"/>
      <c r="H72" s="11"/>
      <c r="I72" s="86">
        <f t="shared" ref="I72:I96" si="5">E72-D72</f>
        <v>-2562.9930800000002</v>
      </c>
      <c r="J72" s="18">
        <f t="shared" ref="J72:J97" si="6">E72/D72*100-100</f>
        <v>-26.402856441994132</v>
      </c>
      <c r="K72" s="19">
        <v>10719.567719999999</v>
      </c>
      <c r="L72" s="16">
        <v>8649.5488300000015</v>
      </c>
      <c r="M72" s="17">
        <f t="shared" ref="M72:M97" si="7">L72-K72</f>
        <v>-2070.0188899999976</v>
      </c>
      <c r="N72" s="22">
        <f t="shared" ref="N72:N97" si="8">L72/K72*100-100</f>
        <v>-19.310656400237733</v>
      </c>
      <c r="O72" s="14">
        <v>1.92</v>
      </c>
      <c r="P72" s="71">
        <v>0</v>
      </c>
    </row>
    <row r="73" spans="1:16" ht="19.5" customHeight="1" x14ac:dyDescent="0.25">
      <c r="A73" s="7">
        <v>66</v>
      </c>
      <c r="B73" s="68">
        <v>298</v>
      </c>
      <c r="C73" s="15" t="s">
        <v>77</v>
      </c>
      <c r="D73" s="82">
        <v>13060.50692</v>
      </c>
      <c r="E73" s="79">
        <v>12746.549809999999</v>
      </c>
      <c r="F73" s="48">
        <v>1403.7122400000001</v>
      </c>
      <c r="G73" s="48">
        <v>-1452.02584</v>
      </c>
      <c r="H73" s="50">
        <f t="shared" ref="H73:H96" si="9">F73+G73</f>
        <v>-48.313599999999951</v>
      </c>
      <c r="I73" s="86">
        <f t="shared" si="5"/>
        <v>-313.95711000000119</v>
      </c>
      <c r="J73" s="18">
        <f t="shared" si="6"/>
        <v>-2.4038661892918327</v>
      </c>
      <c r="K73" s="19">
        <v>15464.167619999997</v>
      </c>
      <c r="L73" s="16">
        <v>13329.099490000001</v>
      </c>
      <c r="M73" s="17">
        <f t="shared" si="7"/>
        <v>-2135.068129999996</v>
      </c>
      <c r="N73" s="22">
        <f t="shared" si="8"/>
        <v>-13.806550617303742</v>
      </c>
      <c r="O73" s="14">
        <v>6.71</v>
      </c>
      <c r="P73" s="72">
        <v>2220.6123000000007</v>
      </c>
    </row>
    <row r="74" spans="1:16" ht="19.5" customHeight="1" x14ac:dyDescent="0.25">
      <c r="A74" s="7">
        <v>67</v>
      </c>
      <c r="B74" s="68">
        <v>410</v>
      </c>
      <c r="C74" s="15" t="s">
        <v>78</v>
      </c>
      <c r="D74" s="82">
        <v>107634.7827</v>
      </c>
      <c r="E74" s="79">
        <v>88709.657349999979</v>
      </c>
      <c r="F74" s="48">
        <v>2217.4970400000002</v>
      </c>
      <c r="G74" s="48">
        <v>-3305.1507299999998</v>
      </c>
      <c r="H74" s="50">
        <f t="shared" si="9"/>
        <v>-1087.6536899999996</v>
      </c>
      <c r="I74" s="86">
        <f t="shared" si="5"/>
        <v>-18925.125350000017</v>
      </c>
      <c r="J74" s="18">
        <f t="shared" si="6"/>
        <v>-17.582722680593122</v>
      </c>
      <c r="K74" s="19">
        <v>98839.189180000001</v>
      </c>
      <c r="L74" s="16">
        <v>96532.972280000016</v>
      </c>
      <c r="M74" s="17">
        <f t="shared" si="7"/>
        <v>-2306.2168999999849</v>
      </c>
      <c r="N74" s="22">
        <f t="shared" si="8"/>
        <v>-2.3333021235130218</v>
      </c>
      <c r="O74" s="14">
        <v>136.62</v>
      </c>
      <c r="P74" s="72">
        <v>3776.8893700000044</v>
      </c>
    </row>
    <row r="75" spans="1:16" ht="19.5" customHeight="1" x14ac:dyDescent="0.25">
      <c r="A75" s="7">
        <v>68</v>
      </c>
      <c r="B75" s="68">
        <v>217</v>
      </c>
      <c r="C75" s="15" t="s">
        <v>79</v>
      </c>
      <c r="D75" s="82">
        <v>38646.082879999994</v>
      </c>
      <c r="E75" s="79">
        <v>30961.727380000004</v>
      </c>
      <c r="F75" s="48">
        <v>1014.24348</v>
      </c>
      <c r="G75" s="48">
        <v>-5204.6777199999997</v>
      </c>
      <c r="H75" s="50">
        <f t="shared" si="9"/>
        <v>-4190.4342399999996</v>
      </c>
      <c r="I75" s="86">
        <f t="shared" si="5"/>
        <v>-7684.3554999999906</v>
      </c>
      <c r="J75" s="18">
        <f t="shared" si="6"/>
        <v>-19.883918180946552</v>
      </c>
      <c r="K75" s="19">
        <v>36986.293319999997</v>
      </c>
      <c r="L75" s="16">
        <v>34414.335140000003</v>
      </c>
      <c r="M75" s="17">
        <f t="shared" si="7"/>
        <v>-2571.9581799999942</v>
      </c>
      <c r="N75" s="22">
        <f t="shared" si="8"/>
        <v>-6.9538143704960902</v>
      </c>
      <c r="O75" s="14">
        <v>0</v>
      </c>
      <c r="P75" s="71">
        <v>0</v>
      </c>
    </row>
    <row r="76" spans="1:16" ht="39.75" customHeight="1" x14ac:dyDescent="0.25">
      <c r="A76" s="7">
        <v>69</v>
      </c>
      <c r="B76" s="68">
        <v>286</v>
      </c>
      <c r="C76" s="15" t="s">
        <v>80</v>
      </c>
      <c r="D76" s="82">
        <v>9951.4003599999996</v>
      </c>
      <c r="E76" s="79">
        <v>7582.7352100000007</v>
      </c>
      <c r="F76" s="48"/>
      <c r="G76" s="48"/>
      <c r="H76" s="11"/>
      <c r="I76" s="86">
        <f t="shared" si="5"/>
        <v>-2368.6651499999989</v>
      </c>
      <c r="J76" s="18">
        <f t="shared" si="6"/>
        <v>-23.802329966754542</v>
      </c>
      <c r="K76" s="19">
        <v>11795.959449999998</v>
      </c>
      <c r="L76" s="16">
        <v>8991.9437700000017</v>
      </c>
      <c r="M76" s="17">
        <f t="shared" si="7"/>
        <v>-2804.0156799999968</v>
      </c>
      <c r="N76" s="22">
        <f t="shared" si="8"/>
        <v>-23.770984394151995</v>
      </c>
      <c r="O76" s="14">
        <v>0</v>
      </c>
      <c r="P76" s="71">
        <v>0</v>
      </c>
    </row>
    <row r="77" spans="1:16" ht="19.5" customHeight="1" x14ac:dyDescent="0.25">
      <c r="A77" s="7">
        <v>70</v>
      </c>
      <c r="B77" s="68">
        <v>195</v>
      </c>
      <c r="C77" s="15" t="s">
        <v>81</v>
      </c>
      <c r="D77" s="82">
        <v>27611.197649999998</v>
      </c>
      <c r="E77" s="79">
        <v>25270.435959999999</v>
      </c>
      <c r="F77" s="48"/>
      <c r="G77" s="48"/>
      <c r="H77" s="11"/>
      <c r="I77" s="86">
        <f t="shared" si="5"/>
        <v>-2340.7616899999994</v>
      </c>
      <c r="J77" s="18">
        <f t="shared" si="6"/>
        <v>-8.4775811599030675</v>
      </c>
      <c r="K77" s="19">
        <v>30856.726210000001</v>
      </c>
      <c r="L77" s="16">
        <v>27967.037027000002</v>
      </c>
      <c r="M77" s="17">
        <f t="shared" si="7"/>
        <v>-2889.6891829999986</v>
      </c>
      <c r="N77" s="22">
        <f t="shared" si="8"/>
        <v>-9.3648599120133298</v>
      </c>
      <c r="O77" s="14">
        <v>0</v>
      </c>
      <c r="P77" s="71">
        <v>-23.91161</v>
      </c>
    </row>
    <row r="78" spans="1:16" ht="19.5" customHeight="1" x14ac:dyDescent="0.25">
      <c r="A78" s="7">
        <v>71</v>
      </c>
      <c r="B78" s="68">
        <v>178</v>
      </c>
      <c r="C78" s="15" t="s">
        <v>82</v>
      </c>
      <c r="D78" s="82">
        <v>23021.528790000004</v>
      </c>
      <c r="E78" s="79">
        <v>18990.274300000001</v>
      </c>
      <c r="F78" s="48"/>
      <c r="G78" s="48"/>
      <c r="H78" s="11"/>
      <c r="I78" s="86">
        <f t="shared" si="5"/>
        <v>-4031.254490000003</v>
      </c>
      <c r="J78" s="18">
        <f t="shared" si="6"/>
        <v>-17.51080272197683</v>
      </c>
      <c r="K78" s="19">
        <v>26694.630379999995</v>
      </c>
      <c r="L78" s="16">
        <v>23788.675769999994</v>
      </c>
      <c r="M78" s="17">
        <f t="shared" si="7"/>
        <v>-2905.9546100000007</v>
      </c>
      <c r="N78" s="22">
        <f t="shared" si="8"/>
        <v>-10.885914390398085</v>
      </c>
      <c r="O78" s="14">
        <v>23.69</v>
      </c>
      <c r="P78" s="71">
        <v>-2296.21398</v>
      </c>
    </row>
    <row r="79" spans="1:16" ht="19.5" customHeight="1" x14ac:dyDescent="0.25">
      <c r="A79" s="7">
        <v>72</v>
      </c>
      <c r="B79" s="68">
        <v>240</v>
      </c>
      <c r="C79" s="15" t="s">
        <v>83</v>
      </c>
      <c r="D79" s="82">
        <v>86740.932220000002</v>
      </c>
      <c r="E79" s="79">
        <v>65055.787520000005</v>
      </c>
      <c r="F79" s="48">
        <v>12117.02476</v>
      </c>
      <c r="G79" s="48">
        <v>-6754.5215100000005</v>
      </c>
      <c r="H79" s="11">
        <f t="shared" si="9"/>
        <v>5362.5032499999998</v>
      </c>
      <c r="I79" s="86">
        <f t="shared" si="5"/>
        <v>-21685.144699999997</v>
      </c>
      <c r="J79" s="18">
        <f t="shared" si="6"/>
        <v>-24.999898139208625</v>
      </c>
      <c r="K79" s="19">
        <v>83792.744619999983</v>
      </c>
      <c r="L79" s="16">
        <v>80855.839510000005</v>
      </c>
      <c r="M79" s="17">
        <f t="shared" si="7"/>
        <v>-2936.9051099999779</v>
      </c>
      <c r="N79" s="22">
        <f t="shared" si="8"/>
        <v>-3.5049634945350476</v>
      </c>
      <c r="O79" s="14">
        <v>0</v>
      </c>
      <c r="P79" s="72">
        <v>7096.5676299999977</v>
      </c>
    </row>
    <row r="80" spans="1:16" ht="34.5" customHeight="1" x14ac:dyDescent="0.25">
      <c r="A80" s="7">
        <v>73</v>
      </c>
      <c r="B80" s="68">
        <v>389</v>
      </c>
      <c r="C80" s="15" t="s">
        <v>84</v>
      </c>
      <c r="D80" s="82">
        <v>15038.882239999999</v>
      </c>
      <c r="E80" s="79">
        <v>12571.89676</v>
      </c>
      <c r="F80" s="48"/>
      <c r="G80" s="48"/>
      <c r="H80" s="11"/>
      <c r="I80" s="86">
        <f t="shared" si="5"/>
        <v>-2466.9854799999994</v>
      </c>
      <c r="J80" s="18">
        <f t="shared" si="6"/>
        <v>-16.4040481242574</v>
      </c>
      <c r="K80" s="19">
        <v>17942.348969999999</v>
      </c>
      <c r="L80" s="16">
        <v>14530.825279999999</v>
      </c>
      <c r="M80" s="17">
        <f t="shared" si="7"/>
        <v>-3411.52369</v>
      </c>
      <c r="N80" s="22">
        <f t="shared" si="8"/>
        <v>-19.013807476959357</v>
      </c>
      <c r="O80" s="14">
        <v>0.35</v>
      </c>
      <c r="P80" s="71">
        <v>0</v>
      </c>
    </row>
    <row r="81" spans="1:16" ht="19.5" customHeight="1" x14ac:dyDescent="0.25">
      <c r="A81" s="7">
        <v>74</v>
      </c>
      <c r="B81" s="68">
        <v>525</v>
      </c>
      <c r="C81" s="15" t="s">
        <v>85</v>
      </c>
      <c r="D81" s="82">
        <v>57873.731639999998</v>
      </c>
      <c r="E81" s="79">
        <v>52977.058759999993</v>
      </c>
      <c r="F81" s="48">
        <v>1002.1583200000001</v>
      </c>
      <c r="G81" s="48">
        <v>-3380.1239700000001</v>
      </c>
      <c r="H81" s="50">
        <f t="shared" si="9"/>
        <v>-2377.9656500000001</v>
      </c>
      <c r="I81" s="86">
        <f t="shared" si="5"/>
        <v>-4896.6728800000055</v>
      </c>
      <c r="J81" s="18">
        <f t="shared" si="6"/>
        <v>-8.4609593009475503</v>
      </c>
      <c r="K81" s="19">
        <v>61257.495069999997</v>
      </c>
      <c r="L81" s="16">
        <v>57566.012520000004</v>
      </c>
      <c r="M81" s="17">
        <f t="shared" si="7"/>
        <v>-3691.4825499999934</v>
      </c>
      <c r="N81" s="22">
        <f t="shared" si="8"/>
        <v>-6.0261728720406751</v>
      </c>
      <c r="O81" s="14">
        <v>134.29</v>
      </c>
      <c r="P81" s="72">
        <v>3851.3027900000088</v>
      </c>
    </row>
    <row r="82" spans="1:16" ht="19.5" customHeight="1" x14ac:dyDescent="0.25">
      <c r="A82" s="7">
        <v>75</v>
      </c>
      <c r="B82" s="68">
        <v>250</v>
      </c>
      <c r="C82" s="15" t="s">
        <v>86</v>
      </c>
      <c r="D82" s="82">
        <v>138017.25540999998</v>
      </c>
      <c r="E82" s="79">
        <v>128610.86877</v>
      </c>
      <c r="F82" s="48">
        <v>1957.77892</v>
      </c>
      <c r="G82" s="48">
        <v>-4450.7127199999995</v>
      </c>
      <c r="H82" s="50">
        <f t="shared" si="9"/>
        <v>-2492.9337999999998</v>
      </c>
      <c r="I82" s="86">
        <f t="shared" si="5"/>
        <v>-9406.3866399999824</v>
      </c>
      <c r="J82" s="18">
        <f t="shared" si="6"/>
        <v>-6.8153700144644773</v>
      </c>
      <c r="K82" s="19">
        <v>143888.83168</v>
      </c>
      <c r="L82" s="16">
        <v>139982.38203000001</v>
      </c>
      <c r="M82" s="17">
        <f t="shared" si="7"/>
        <v>-3906.449649999995</v>
      </c>
      <c r="N82" s="22">
        <f t="shared" si="8"/>
        <v>-2.7149081720864103</v>
      </c>
      <c r="O82" s="14">
        <v>237.15</v>
      </c>
      <c r="P82" s="72">
        <v>10881.578450000001</v>
      </c>
    </row>
    <row r="83" spans="1:16" ht="19.5" customHeight="1" x14ac:dyDescent="0.25">
      <c r="A83" s="7">
        <v>76</v>
      </c>
      <c r="B83" s="68">
        <v>398</v>
      </c>
      <c r="C83" s="15" t="s">
        <v>87</v>
      </c>
      <c r="D83" s="82">
        <v>48543.935649999985</v>
      </c>
      <c r="E83" s="79">
        <v>39883.588729999996</v>
      </c>
      <c r="F83" s="48">
        <v>1536.6342299999999</v>
      </c>
      <c r="G83" s="48">
        <v>-4001.2970700000001</v>
      </c>
      <c r="H83" s="50">
        <f t="shared" si="9"/>
        <v>-2464.66284</v>
      </c>
      <c r="I83" s="86">
        <f t="shared" si="5"/>
        <v>-8660.346919999989</v>
      </c>
      <c r="J83" s="18">
        <f t="shared" si="6"/>
        <v>-17.840224126945074</v>
      </c>
      <c r="K83" s="19">
        <v>49259.050869999992</v>
      </c>
      <c r="L83" s="16">
        <v>45112.423569999999</v>
      </c>
      <c r="M83" s="17">
        <f t="shared" si="7"/>
        <v>-4146.6272999999928</v>
      </c>
      <c r="N83" s="22">
        <f t="shared" si="8"/>
        <v>-8.4180008074930157</v>
      </c>
      <c r="O83" s="14">
        <v>1.21</v>
      </c>
      <c r="P83" s="72">
        <v>1624.9507200000007</v>
      </c>
    </row>
    <row r="84" spans="1:16" ht="19.5" customHeight="1" x14ac:dyDescent="0.25">
      <c r="A84" s="7">
        <v>77</v>
      </c>
      <c r="B84" s="68">
        <v>493</v>
      </c>
      <c r="C84" s="15" t="s">
        <v>88</v>
      </c>
      <c r="D84" s="82">
        <v>15913.464250000001</v>
      </c>
      <c r="E84" s="79">
        <v>13887.41588</v>
      </c>
      <c r="F84" s="48"/>
      <c r="G84" s="48"/>
      <c r="H84" s="11"/>
      <c r="I84" s="86">
        <f t="shared" si="5"/>
        <v>-2026.0483700000004</v>
      </c>
      <c r="J84" s="18">
        <f t="shared" si="6"/>
        <v>-12.731661303729013</v>
      </c>
      <c r="K84" s="19">
        <v>20427.080979999999</v>
      </c>
      <c r="L84" s="16">
        <v>16226.40137</v>
      </c>
      <c r="M84" s="17">
        <f t="shared" si="7"/>
        <v>-4200.6796099999992</v>
      </c>
      <c r="N84" s="22">
        <f t="shared" si="8"/>
        <v>-20.56426767051471</v>
      </c>
      <c r="O84" s="14">
        <v>0</v>
      </c>
      <c r="P84" s="71">
        <v>0</v>
      </c>
    </row>
    <row r="85" spans="1:16" ht="19.5" customHeight="1" x14ac:dyDescent="0.25">
      <c r="A85" s="7">
        <v>78</v>
      </c>
      <c r="B85" s="68">
        <v>458</v>
      </c>
      <c r="C85" s="15" t="s">
        <v>89</v>
      </c>
      <c r="D85" s="82">
        <v>60988.178490000006</v>
      </c>
      <c r="E85" s="79">
        <v>54085.367040000005</v>
      </c>
      <c r="F85" s="48">
        <v>436.13764000000003</v>
      </c>
      <c r="G85" s="48">
        <v>-2472.4468000000002</v>
      </c>
      <c r="H85" s="50">
        <f t="shared" si="9"/>
        <v>-2036.3091600000002</v>
      </c>
      <c r="I85" s="86">
        <f t="shared" si="5"/>
        <v>-6902.8114500000011</v>
      </c>
      <c r="J85" s="18">
        <f t="shared" si="6"/>
        <v>-11.318277772686429</v>
      </c>
      <c r="K85" s="19">
        <v>65921.975469999976</v>
      </c>
      <c r="L85" s="16">
        <v>60515.899919999996</v>
      </c>
      <c r="M85" s="17">
        <f t="shared" si="7"/>
        <v>-5406.0755499999796</v>
      </c>
      <c r="N85" s="22">
        <f t="shared" si="8"/>
        <v>-8.2007183666093226</v>
      </c>
      <c r="O85" s="14">
        <v>142.53</v>
      </c>
      <c r="P85" s="72">
        <v>944.44266000000061</v>
      </c>
    </row>
    <row r="86" spans="1:16" ht="19.5" customHeight="1" x14ac:dyDescent="0.25">
      <c r="A86" s="7">
        <v>79</v>
      </c>
      <c r="B86" s="68">
        <v>443</v>
      </c>
      <c r="C86" s="15" t="s">
        <v>90</v>
      </c>
      <c r="D86" s="82">
        <v>94467.261559999999</v>
      </c>
      <c r="E86" s="79">
        <v>89114.779420000006</v>
      </c>
      <c r="F86" s="48">
        <v>2255.8328999999999</v>
      </c>
      <c r="G86" s="48">
        <v>-4137.7042300000003</v>
      </c>
      <c r="H86" s="50">
        <f t="shared" si="9"/>
        <v>-1881.8713300000004</v>
      </c>
      <c r="I86" s="86">
        <f t="shared" si="5"/>
        <v>-5352.4821399999928</v>
      </c>
      <c r="J86" s="18">
        <f t="shared" si="6"/>
        <v>-5.6659651731308145</v>
      </c>
      <c r="K86" s="19">
        <v>99835.402890000012</v>
      </c>
      <c r="L86" s="16">
        <v>93564.095899999957</v>
      </c>
      <c r="M86" s="17">
        <f t="shared" si="7"/>
        <v>-6271.3069900000555</v>
      </c>
      <c r="N86" s="22">
        <f t="shared" si="8"/>
        <v>-6.2816463984323008</v>
      </c>
      <c r="O86" s="14">
        <v>312.74</v>
      </c>
      <c r="P86" s="72">
        <v>2227.3750199999995</v>
      </c>
    </row>
    <row r="87" spans="1:16" ht="19.5" customHeight="1" x14ac:dyDescent="0.25">
      <c r="A87" s="7">
        <v>80</v>
      </c>
      <c r="B87" s="68">
        <v>509</v>
      </c>
      <c r="C87" s="15" t="s">
        <v>91</v>
      </c>
      <c r="D87" s="82">
        <v>39580.854250000004</v>
      </c>
      <c r="E87" s="79">
        <v>29660.163550000001</v>
      </c>
      <c r="F87" s="48">
        <v>815.40333999999996</v>
      </c>
      <c r="G87" s="48">
        <v>-2135.73848</v>
      </c>
      <c r="H87" s="50">
        <f t="shared" si="9"/>
        <v>-1320.3351400000001</v>
      </c>
      <c r="I87" s="86">
        <f t="shared" si="5"/>
        <v>-9920.6907000000028</v>
      </c>
      <c r="J87" s="18">
        <f t="shared" si="6"/>
        <v>-25.064367326028602</v>
      </c>
      <c r="K87" s="19">
        <v>38852.251879999996</v>
      </c>
      <c r="L87" s="16">
        <v>29767.729749999999</v>
      </c>
      <c r="M87" s="17">
        <f t="shared" si="7"/>
        <v>-9084.5221299999976</v>
      </c>
      <c r="N87" s="22">
        <f t="shared" si="8"/>
        <v>-23.382228031617501</v>
      </c>
      <c r="O87" s="14">
        <v>0</v>
      </c>
      <c r="P87" s="72">
        <v>4452.1184300000004</v>
      </c>
    </row>
    <row r="88" spans="1:16" ht="19.5" customHeight="1" x14ac:dyDescent="0.25">
      <c r="A88" s="7">
        <v>81</v>
      </c>
      <c r="B88" s="68">
        <v>360</v>
      </c>
      <c r="C88" s="15" t="s">
        <v>92</v>
      </c>
      <c r="D88" s="82">
        <v>93473.555299999993</v>
      </c>
      <c r="E88" s="79">
        <v>84231.454790000003</v>
      </c>
      <c r="F88" s="48">
        <v>2176.27025</v>
      </c>
      <c r="G88" s="48">
        <v>-2373.7106699999999</v>
      </c>
      <c r="H88" s="50">
        <f t="shared" si="9"/>
        <v>-197.4404199999999</v>
      </c>
      <c r="I88" s="86">
        <f t="shared" si="5"/>
        <v>-9242.1005099999893</v>
      </c>
      <c r="J88" s="18">
        <f t="shared" si="6"/>
        <v>-9.8873959381750183</v>
      </c>
      <c r="K88" s="19">
        <v>97698.678159999996</v>
      </c>
      <c r="L88" s="16">
        <v>87666.343990000008</v>
      </c>
      <c r="M88" s="17">
        <f t="shared" si="7"/>
        <v>-10032.334169999987</v>
      </c>
      <c r="N88" s="22">
        <f t="shared" si="8"/>
        <v>-10.268648828155222</v>
      </c>
      <c r="O88" s="14">
        <v>231.42</v>
      </c>
      <c r="P88" s="72">
        <v>5014.9132300000056</v>
      </c>
    </row>
    <row r="89" spans="1:16" ht="19.5" customHeight="1" x14ac:dyDescent="0.25">
      <c r="A89" s="7">
        <v>82</v>
      </c>
      <c r="B89" s="68">
        <v>235</v>
      </c>
      <c r="C89" s="15" t="s">
        <v>93</v>
      </c>
      <c r="D89" s="82">
        <v>47311.615080000003</v>
      </c>
      <c r="E89" s="79">
        <v>41691.379570000005</v>
      </c>
      <c r="F89" s="48"/>
      <c r="G89" s="48"/>
      <c r="H89" s="11"/>
      <c r="I89" s="86">
        <f t="shared" si="5"/>
        <v>-5620.2355099999986</v>
      </c>
      <c r="J89" s="18">
        <f t="shared" si="6"/>
        <v>-11.879187595892986</v>
      </c>
      <c r="K89" s="19">
        <v>49069.172900000005</v>
      </c>
      <c r="L89" s="16">
        <v>37404.706289999995</v>
      </c>
      <c r="M89" s="17">
        <f t="shared" si="7"/>
        <v>-11664.46661000001</v>
      </c>
      <c r="N89" s="22">
        <f t="shared" si="8"/>
        <v>-23.771475899484756</v>
      </c>
      <c r="O89" s="14">
        <v>34.979999999999997</v>
      </c>
      <c r="P89" s="72">
        <v>3729.4932399999998</v>
      </c>
    </row>
    <row r="90" spans="1:16" ht="19.5" customHeight="1" x14ac:dyDescent="0.25">
      <c r="A90" s="7">
        <v>83</v>
      </c>
      <c r="B90" s="68">
        <v>123</v>
      </c>
      <c r="C90" s="15" t="s">
        <v>94</v>
      </c>
      <c r="D90" s="82">
        <v>41140.97666</v>
      </c>
      <c r="E90" s="79">
        <v>33656.098809999996</v>
      </c>
      <c r="F90" s="48"/>
      <c r="G90" s="48"/>
      <c r="H90" s="11"/>
      <c r="I90" s="86">
        <f t="shared" si="5"/>
        <v>-7484.8778500000044</v>
      </c>
      <c r="J90" s="18">
        <f t="shared" si="6"/>
        <v>-18.19324298462098</v>
      </c>
      <c r="K90" s="19">
        <v>49530.548220000004</v>
      </c>
      <c r="L90" s="16">
        <v>37794.388500000008</v>
      </c>
      <c r="M90" s="17">
        <f t="shared" si="7"/>
        <v>-11736.159719999996</v>
      </c>
      <c r="N90" s="22">
        <f t="shared" si="8"/>
        <v>-23.694790673164874</v>
      </c>
      <c r="O90" s="14">
        <v>956.81</v>
      </c>
      <c r="P90" s="71">
        <v>-405.80630000000019</v>
      </c>
    </row>
    <row r="91" spans="1:16" ht="19.5" customHeight="1" x14ac:dyDescent="0.25">
      <c r="A91" s="7">
        <v>84</v>
      </c>
      <c r="B91" s="68">
        <v>192</v>
      </c>
      <c r="C91" s="15" t="s">
        <v>95</v>
      </c>
      <c r="D91" s="82">
        <v>30434.935899999997</v>
      </c>
      <c r="E91" s="79">
        <v>19907.67008</v>
      </c>
      <c r="F91" s="48">
        <v>10151.732</v>
      </c>
      <c r="G91" s="48">
        <v>-11.71223</v>
      </c>
      <c r="H91" s="11">
        <f t="shared" si="9"/>
        <v>10140.019770000001</v>
      </c>
      <c r="I91" s="86">
        <f t="shared" si="5"/>
        <v>-10527.265819999997</v>
      </c>
      <c r="J91" s="18">
        <f t="shared" si="6"/>
        <v>-34.589413477292709</v>
      </c>
      <c r="K91" s="19">
        <v>33843.094309999993</v>
      </c>
      <c r="L91" s="16">
        <v>21231.881989999994</v>
      </c>
      <c r="M91" s="17">
        <f t="shared" si="7"/>
        <v>-12611.212319999999</v>
      </c>
      <c r="N91" s="22">
        <f t="shared" si="8"/>
        <v>-37.263768509115394</v>
      </c>
      <c r="O91" s="14">
        <v>0</v>
      </c>
      <c r="P91" s="71">
        <v>-2782.6705999999999</v>
      </c>
    </row>
    <row r="92" spans="1:16" ht="19.5" customHeight="1" x14ac:dyDescent="0.25">
      <c r="A92" s="7">
        <v>85</v>
      </c>
      <c r="B92" s="68">
        <v>296</v>
      </c>
      <c r="C92" s="15" t="s">
        <v>96</v>
      </c>
      <c r="D92" s="82">
        <v>83109.97193</v>
      </c>
      <c r="E92" s="79">
        <v>65781.134109999999</v>
      </c>
      <c r="F92" s="48">
        <v>3682.6809600000006</v>
      </c>
      <c r="G92" s="48">
        <v>-3294.1581299999998</v>
      </c>
      <c r="H92" s="11">
        <f t="shared" si="9"/>
        <v>388.52283000000079</v>
      </c>
      <c r="I92" s="86">
        <f t="shared" si="5"/>
        <v>-17328.837820000001</v>
      </c>
      <c r="J92" s="18">
        <f t="shared" si="6"/>
        <v>-20.850491725102898</v>
      </c>
      <c r="K92" s="19">
        <v>91934.3</v>
      </c>
      <c r="L92" s="16">
        <v>79273.443589999981</v>
      </c>
      <c r="M92" s="17">
        <f t="shared" si="7"/>
        <v>-12660.856410000022</v>
      </c>
      <c r="N92" s="22">
        <f t="shared" si="8"/>
        <v>-13.77163518947772</v>
      </c>
      <c r="O92" s="14">
        <v>136.51</v>
      </c>
      <c r="P92" s="72">
        <v>2538.1163299999971</v>
      </c>
    </row>
    <row r="93" spans="1:16" ht="19.5" customHeight="1" x14ac:dyDescent="0.25">
      <c r="A93" s="7">
        <v>86</v>
      </c>
      <c r="B93" s="68">
        <v>700</v>
      </c>
      <c r="C93" s="15" t="s">
        <v>97</v>
      </c>
      <c r="D93" s="82">
        <v>433336.47470999998</v>
      </c>
      <c r="E93" s="79">
        <v>417457.22551999998</v>
      </c>
      <c r="F93" s="48">
        <v>11340.277460000001</v>
      </c>
      <c r="G93" s="48">
        <v>-14188.84958</v>
      </c>
      <c r="H93" s="50">
        <f t="shared" si="9"/>
        <v>-2848.5721199999989</v>
      </c>
      <c r="I93" s="86">
        <f t="shared" si="5"/>
        <v>-15879.249190000002</v>
      </c>
      <c r="J93" s="18">
        <f t="shared" si="6"/>
        <v>-3.6644155562087946</v>
      </c>
      <c r="K93" s="19">
        <v>446064.16279000003</v>
      </c>
      <c r="L93" s="16">
        <v>432594.18229999993</v>
      </c>
      <c r="M93" s="17">
        <f t="shared" si="7"/>
        <v>-13469.980490000104</v>
      </c>
      <c r="N93" s="22">
        <f t="shared" si="8"/>
        <v>-3.0197405695515585</v>
      </c>
      <c r="O93" s="14">
        <v>2856.23</v>
      </c>
      <c r="P93" s="71">
        <v>0</v>
      </c>
    </row>
    <row r="94" spans="1:16" ht="19.5" customHeight="1" x14ac:dyDescent="0.25">
      <c r="A94" s="7">
        <v>87</v>
      </c>
      <c r="B94" s="68">
        <v>452</v>
      </c>
      <c r="C94" s="15" t="s">
        <v>98</v>
      </c>
      <c r="D94" s="82">
        <v>111607.40282000002</v>
      </c>
      <c r="E94" s="79">
        <v>89463.441690000007</v>
      </c>
      <c r="F94" s="48">
        <v>2545.6135399999998</v>
      </c>
      <c r="G94" s="48">
        <v>-3993.5872300000001</v>
      </c>
      <c r="H94" s="50">
        <f t="shared" si="9"/>
        <v>-1447.9736900000003</v>
      </c>
      <c r="I94" s="86">
        <f t="shared" si="5"/>
        <v>-22143.961130000011</v>
      </c>
      <c r="J94" s="18">
        <f t="shared" si="6"/>
        <v>-19.84094295762236</v>
      </c>
      <c r="K94" s="19">
        <v>107835.73898999998</v>
      </c>
      <c r="L94" s="16">
        <v>92064.177519999997</v>
      </c>
      <c r="M94" s="17">
        <f t="shared" si="7"/>
        <v>-15771.561469999986</v>
      </c>
      <c r="N94" s="22">
        <f t="shared" si="8"/>
        <v>-14.625542160435828</v>
      </c>
      <c r="O94" s="14">
        <v>184.15</v>
      </c>
      <c r="P94" s="71">
        <v>-107.44622</v>
      </c>
    </row>
    <row r="95" spans="1:16" ht="19.5" customHeight="1" x14ac:dyDescent="0.25">
      <c r="A95" s="7">
        <v>88</v>
      </c>
      <c r="B95" s="68">
        <v>473</v>
      </c>
      <c r="C95" s="15" t="s">
        <v>99</v>
      </c>
      <c r="D95" s="82">
        <v>91320.440380000015</v>
      </c>
      <c r="E95" s="79">
        <v>75571.758929999996</v>
      </c>
      <c r="F95" s="48">
        <v>1127.3027299999999</v>
      </c>
      <c r="G95" s="48">
        <v>-3941.00101</v>
      </c>
      <c r="H95" s="50">
        <f t="shared" si="9"/>
        <v>-2813.6982800000001</v>
      </c>
      <c r="I95" s="86">
        <f t="shared" si="5"/>
        <v>-15748.681450000018</v>
      </c>
      <c r="J95" s="18">
        <f t="shared" si="6"/>
        <v>-17.245516320844544</v>
      </c>
      <c r="K95" s="19">
        <v>99830.791130000027</v>
      </c>
      <c r="L95" s="16">
        <v>80113.389529999986</v>
      </c>
      <c r="M95" s="17">
        <f t="shared" si="7"/>
        <v>-19717.401600000041</v>
      </c>
      <c r="N95" s="22">
        <f t="shared" si="8"/>
        <v>-19.750821742285879</v>
      </c>
      <c r="O95" s="14">
        <v>100.43</v>
      </c>
      <c r="P95" s="72">
        <v>6023.296199999997</v>
      </c>
    </row>
    <row r="96" spans="1:16" ht="19.5" customHeight="1" thickBot="1" x14ac:dyDescent="0.3">
      <c r="A96" s="23">
        <v>89</v>
      </c>
      <c r="B96" s="24">
        <v>702</v>
      </c>
      <c r="C96" s="25" t="s">
        <v>100</v>
      </c>
      <c r="D96" s="83">
        <v>458714.79457999987</v>
      </c>
      <c r="E96" s="80">
        <v>392971.45035</v>
      </c>
      <c r="F96" s="48">
        <v>10403.877450000002</v>
      </c>
      <c r="G96" s="48">
        <v>-9563.0157400000007</v>
      </c>
      <c r="H96" s="11">
        <f t="shared" si="9"/>
        <v>840.86171000000104</v>
      </c>
      <c r="I96" s="88">
        <f t="shared" si="5"/>
        <v>-65743.344229999871</v>
      </c>
      <c r="J96" s="28">
        <f t="shared" si="6"/>
        <v>-14.332074091962653</v>
      </c>
      <c r="K96" s="29">
        <v>461919.18637000007</v>
      </c>
      <c r="L96" s="26">
        <v>427730.61912000005</v>
      </c>
      <c r="M96" s="27">
        <f t="shared" si="7"/>
        <v>-34188.567250000022</v>
      </c>
      <c r="N96" s="30">
        <f t="shared" si="8"/>
        <v>-7.4014174467771028</v>
      </c>
      <c r="O96" s="14">
        <v>999.13</v>
      </c>
      <c r="P96" s="72">
        <v>47718.209549999912</v>
      </c>
    </row>
    <row r="97" spans="1:18" ht="21" thickBot="1" x14ac:dyDescent="0.3">
      <c r="A97" s="97" t="s">
        <v>101</v>
      </c>
      <c r="B97" s="98"/>
      <c r="C97" s="99"/>
      <c r="D97" s="73">
        <f>SUM(D8:D96)</f>
        <v>7678326.1839599982</v>
      </c>
      <c r="E97" s="31">
        <f>SUM(E8:E96)</f>
        <v>7696906.525829996</v>
      </c>
      <c r="F97" s="74">
        <f t="shared" ref="F97:H97" si="10">SUM(F8:F96)</f>
        <v>208053.40543999997</v>
      </c>
      <c r="G97" s="74">
        <f t="shared" si="10"/>
        <v>-244225.66354999994</v>
      </c>
      <c r="H97" s="33">
        <f t="shared" si="10"/>
        <v>-36172.258109999995</v>
      </c>
      <c r="I97" s="89">
        <f>SUM(I8:I96)</f>
        <v>18580.341870000135</v>
      </c>
      <c r="J97" s="33">
        <f t="shared" si="6"/>
        <v>0.24198427397902833</v>
      </c>
      <c r="K97" s="34">
        <f>SUM(K8:K96)</f>
        <v>7802652.5414700015</v>
      </c>
      <c r="L97" s="32">
        <f>SUM(L8:L96)</f>
        <v>8544725.0708050039</v>
      </c>
      <c r="M97" s="35">
        <f t="shared" si="7"/>
        <v>742072.52933500241</v>
      </c>
      <c r="N97" s="36">
        <f t="shared" si="8"/>
        <v>9.5105161403893419</v>
      </c>
      <c r="O97" s="75">
        <f>SUM(O8:O96)</f>
        <v>96956.660000000018</v>
      </c>
      <c r="P97" s="76">
        <f>SUM(P8:P96)</f>
        <v>75228.948879999953</v>
      </c>
    </row>
    <row r="98" spans="1:18" ht="51.75" customHeight="1" x14ac:dyDescent="0.3">
      <c r="A98" s="100" t="s">
        <v>109</v>
      </c>
      <c r="B98" s="101"/>
      <c r="C98" s="104" t="s">
        <v>113</v>
      </c>
      <c r="D98" s="105"/>
      <c r="E98" s="105"/>
      <c r="F98" s="105"/>
      <c r="G98" s="105"/>
      <c r="H98" s="106"/>
      <c r="I98" s="56" t="s">
        <v>114</v>
      </c>
      <c r="J98" s="57">
        <f>26/89</f>
        <v>0.29213483146067415</v>
      </c>
      <c r="K98" s="51"/>
      <c r="L98" s="51"/>
      <c r="M98" s="56" t="s">
        <v>124</v>
      </c>
      <c r="N98" s="57">
        <f>54/89</f>
        <v>0.6067415730337079</v>
      </c>
      <c r="O98" s="51"/>
      <c r="P98" s="52" t="s">
        <v>117</v>
      </c>
      <c r="Q98" s="53"/>
      <c r="R98" s="53"/>
    </row>
    <row r="99" spans="1:18" ht="51.75" customHeight="1" thickBot="1" x14ac:dyDescent="0.35">
      <c r="A99" s="102"/>
      <c r="B99" s="103"/>
      <c r="C99" s="107" t="s">
        <v>112</v>
      </c>
      <c r="D99" s="108"/>
      <c r="E99" s="108"/>
      <c r="F99" s="108"/>
      <c r="G99" s="108"/>
      <c r="H99" s="109"/>
      <c r="I99" s="58" t="s">
        <v>110</v>
      </c>
      <c r="J99" s="59">
        <f>63/89</f>
        <v>0.7078651685393258</v>
      </c>
      <c r="K99" s="54"/>
      <c r="L99" s="54"/>
      <c r="M99" s="58" t="s">
        <v>111</v>
      </c>
      <c r="N99" s="59">
        <f>35/89</f>
        <v>0.39325842696629215</v>
      </c>
      <c r="O99" s="54"/>
      <c r="P99" s="55" t="s">
        <v>118</v>
      </c>
      <c r="Q99" s="53"/>
      <c r="R99" s="53"/>
    </row>
    <row r="100" spans="1:18" ht="20.25" customHeight="1" x14ac:dyDescent="0.3">
      <c r="A100" s="60"/>
      <c r="B100" s="60"/>
      <c r="C100" s="61"/>
      <c r="D100" s="61"/>
      <c r="E100" s="61"/>
      <c r="F100" s="61"/>
      <c r="G100" s="61"/>
      <c r="H100" s="61"/>
      <c r="I100" s="62"/>
      <c r="J100" s="63"/>
      <c r="K100" s="64"/>
      <c r="L100" s="64"/>
      <c r="M100" s="62"/>
      <c r="N100" s="63"/>
      <c r="O100" s="64"/>
      <c r="P100" s="65"/>
      <c r="Q100" s="53"/>
      <c r="R100" s="53"/>
    </row>
    <row r="101" spans="1:18" ht="37.5" customHeight="1" x14ac:dyDescent="0.3">
      <c r="B101" s="44"/>
      <c r="C101" s="90" t="s">
        <v>106</v>
      </c>
      <c r="D101" s="90"/>
      <c r="J101" s="77"/>
    </row>
    <row r="102" spans="1:18" x14ac:dyDescent="0.25">
      <c r="B102" s="43"/>
      <c r="C102" s="43"/>
    </row>
    <row r="103" spans="1:18" x14ac:dyDescent="0.25">
      <c r="B103" s="43"/>
      <c r="C103" s="43"/>
    </row>
    <row r="104" spans="1:18" ht="18.75" x14ac:dyDescent="0.3">
      <c r="B104" s="43"/>
      <c r="C104" s="43"/>
      <c r="M104" s="66"/>
      <c r="O104" s="67"/>
    </row>
    <row r="105" spans="1:18" x14ac:dyDescent="0.25">
      <c r="B105" s="43"/>
      <c r="C105" s="43"/>
    </row>
    <row r="106" spans="1:18" x14ac:dyDescent="0.25">
      <c r="B106" s="43"/>
      <c r="C106" s="43"/>
    </row>
  </sheetData>
  <autoFilter ref="A7:P101"/>
  <mergeCells count="23">
    <mergeCell ref="O1:P1"/>
    <mergeCell ref="A2:P2"/>
    <mergeCell ref="A4:A6"/>
    <mergeCell ref="B4:B6"/>
    <mergeCell ref="C4:C6"/>
    <mergeCell ref="D4:J4"/>
    <mergeCell ref="K4:N4"/>
    <mergeCell ref="O4:O6"/>
    <mergeCell ref="P4:P6"/>
    <mergeCell ref="C101:D101"/>
    <mergeCell ref="K5:K6"/>
    <mergeCell ref="L5:L6"/>
    <mergeCell ref="M5:M6"/>
    <mergeCell ref="N5:N6"/>
    <mergeCell ref="A97:C97"/>
    <mergeCell ref="A98:B99"/>
    <mergeCell ref="C98:H98"/>
    <mergeCell ref="C99:H99"/>
    <mergeCell ref="D5:D6"/>
    <mergeCell ref="E5:E6"/>
    <mergeCell ref="F5:H5"/>
    <mergeCell ref="I5:I6"/>
    <mergeCell ref="J5:J6"/>
  </mergeCells>
  <pageMargins left="0.55118110236220474" right="0.19685039370078741" top="0.43307086614173229" bottom="0.23622047244094491" header="0.43307086614173229" footer="0.31496062992125984"/>
  <pageSetup paperSize="8" scale="5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Фёдоровых Ирина Александровна</dc:creator>
  <cp:lastModifiedBy>marchenko_y_v</cp:lastModifiedBy>
  <cp:lastPrinted>2018-06-18T07:04:48Z</cp:lastPrinted>
  <dcterms:created xsi:type="dcterms:W3CDTF">2018-06-15T04:53:59Z</dcterms:created>
  <dcterms:modified xsi:type="dcterms:W3CDTF">2018-06-28T05:43:35Z</dcterms:modified>
</cp:coreProperties>
</file>