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120" windowWidth="133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Лист1!$A$7:$T$99</definedName>
    <definedName name="_xlnm.Print_Titles" localSheetId="0">Лист1!$4:$7</definedName>
  </definedNames>
  <calcPr calcId="145621"/>
</workbook>
</file>

<file path=xl/calcChain.xml><?xml version="1.0" encoding="utf-8"?>
<calcChain xmlns="http://schemas.openxmlformats.org/spreadsheetml/2006/main">
  <c r="P99" i="1" l="1"/>
  <c r="K99" i="1"/>
  <c r="P98" i="1"/>
  <c r="K98" i="1"/>
  <c r="Q97" i="1"/>
  <c r="N97" i="1"/>
  <c r="O97" i="1" s="1"/>
  <c r="M97" i="1"/>
  <c r="H97" i="1"/>
  <c r="G97" i="1"/>
  <c r="F97" i="1"/>
  <c r="K97" i="1" s="1"/>
  <c r="E97" i="1"/>
  <c r="D97" i="1"/>
  <c r="P96" i="1"/>
  <c r="O96" i="1"/>
  <c r="L96" i="1"/>
  <c r="K96" i="1"/>
  <c r="J96" i="1"/>
  <c r="I96" i="1"/>
  <c r="P95" i="1"/>
  <c r="O95" i="1"/>
  <c r="L95" i="1"/>
  <c r="K95" i="1"/>
  <c r="J95" i="1"/>
  <c r="I95" i="1"/>
  <c r="P94" i="1"/>
  <c r="O94" i="1"/>
  <c r="L94" i="1"/>
  <c r="K94" i="1"/>
  <c r="J94" i="1"/>
  <c r="I94" i="1"/>
  <c r="P93" i="1"/>
  <c r="O93" i="1"/>
  <c r="L93" i="1"/>
  <c r="K93" i="1"/>
  <c r="J93" i="1"/>
  <c r="I93" i="1"/>
  <c r="P92" i="1"/>
  <c r="O92" i="1"/>
  <c r="L92" i="1"/>
  <c r="K92" i="1"/>
  <c r="J92" i="1"/>
  <c r="I92" i="1"/>
  <c r="P91" i="1"/>
  <c r="O91" i="1"/>
  <c r="L91" i="1"/>
  <c r="K91" i="1"/>
  <c r="J91" i="1"/>
  <c r="I91" i="1"/>
  <c r="P90" i="1"/>
  <c r="O90" i="1"/>
  <c r="L90" i="1"/>
  <c r="K90" i="1"/>
  <c r="J90" i="1"/>
  <c r="I90" i="1"/>
  <c r="P89" i="1"/>
  <c r="O89" i="1"/>
  <c r="L89" i="1"/>
  <c r="K89" i="1"/>
  <c r="J89" i="1"/>
  <c r="I89" i="1"/>
  <c r="P88" i="1"/>
  <c r="O88" i="1"/>
  <c r="L88" i="1"/>
  <c r="K88" i="1"/>
  <c r="J88" i="1"/>
  <c r="I88" i="1"/>
  <c r="P87" i="1"/>
  <c r="O87" i="1"/>
  <c r="L87" i="1"/>
  <c r="K87" i="1"/>
  <c r="J87" i="1"/>
  <c r="I87" i="1"/>
  <c r="P86" i="1"/>
  <c r="O86" i="1"/>
  <c r="L86" i="1"/>
  <c r="K86" i="1"/>
  <c r="J86" i="1"/>
  <c r="I86" i="1"/>
  <c r="P85" i="1"/>
  <c r="O85" i="1"/>
  <c r="L85" i="1"/>
  <c r="K85" i="1"/>
  <c r="J85" i="1"/>
  <c r="I85" i="1"/>
  <c r="P84" i="1"/>
  <c r="O84" i="1"/>
  <c r="L84" i="1"/>
  <c r="K84" i="1"/>
  <c r="J84" i="1"/>
  <c r="I84" i="1"/>
  <c r="P83" i="1"/>
  <c r="O83" i="1"/>
  <c r="L83" i="1"/>
  <c r="K83" i="1"/>
  <c r="J83" i="1"/>
  <c r="I83" i="1"/>
  <c r="P82" i="1"/>
  <c r="O82" i="1"/>
  <c r="L82" i="1"/>
  <c r="K82" i="1"/>
  <c r="J82" i="1"/>
  <c r="I82" i="1"/>
  <c r="P81" i="1"/>
  <c r="O81" i="1"/>
  <c r="L81" i="1"/>
  <c r="K81" i="1"/>
  <c r="J81" i="1"/>
  <c r="I81" i="1"/>
  <c r="P80" i="1"/>
  <c r="O80" i="1"/>
  <c r="L80" i="1"/>
  <c r="K80" i="1"/>
  <c r="J80" i="1"/>
  <c r="I80" i="1"/>
  <c r="P79" i="1"/>
  <c r="O79" i="1"/>
  <c r="L79" i="1"/>
  <c r="K79" i="1"/>
  <c r="J79" i="1"/>
  <c r="I79" i="1"/>
  <c r="P78" i="1"/>
  <c r="O78" i="1"/>
  <c r="L78" i="1"/>
  <c r="K78" i="1"/>
  <c r="J78" i="1"/>
  <c r="I78" i="1"/>
  <c r="P77" i="1"/>
  <c r="O77" i="1"/>
  <c r="L77" i="1"/>
  <c r="K77" i="1"/>
  <c r="J77" i="1"/>
  <c r="I77" i="1"/>
  <c r="P76" i="1"/>
  <c r="O76" i="1"/>
  <c r="L76" i="1"/>
  <c r="K76" i="1"/>
  <c r="J76" i="1"/>
  <c r="I76" i="1"/>
  <c r="P75" i="1"/>
  <c r="O75" i="1"/>
  <c r="L75" i="1"/>
  <c r="K75" i="1"/>
  <c r="J75" i="1"/>
  <c r="I75" i="1"/>
  <c r="P74" i="1"/>
  <c r="O74" i="1"/>
  <c r="L74" i="1"/>
  <c r="K74" i="1"/>
  <c r="J74" i="1"/>
  <c r="I74" i="1"/>
  <c r="P73" i="1"/>
  <c r="O73" i="1"/>
  <c r="L73" i="1"/>
  <c r="K73" i="1"/>
  <c r="J73" i="1"/>
  <c r="I73" i="1"/>
  <c r="P72" i="1"/>
  <c r="O72" i="1"/>
  <c r="L72" i="1"/>
  <c r="K72" i="1"/>
  <c r="J72" i="1"/>
  <c r="I72" i="1"/>
  <c r="P71" i="1"/>
  <c r="O71" i="1"/>
  <c r="L71" i="1"/>
  <c r="K71" i="1"/>
  <c r="J71" i="1"/>
  <c r="I71" i="1"/>
  <c r="P70" i="1"/>
  <c r="O70" i="1"/>
  <c r="L70" i="1"/>
  <c r="K70" i="1"/>
  <c r="J70" i="1"/>
  <c r="I70" i="1"/>
  <c r="P69" i="1"/>
  <c r="O69" i="1"/>
  <c r="L69" i="1"/>
  <c r="K69" i="1"/>
  <c r="J69" i="1"/>
  <c r="I69" i="1"/>
  <c r="P68" i="1"/>
  <c r="O68" i="1"/>
  <c r="L68" i="1"/>
  <c r="K68" i="1"/>
  <c r="J68" i="1"/>
  <c r="I68" i="1"/>
  <c r="P67" i="1"/>
  <c r="O67" i="1"/>
  <c r="L67" i="1"/>
  <c r="K67" i="1"/>
  <c r="J67" i="1"/>
  <c r="I67" i="1"/>
  <c r="P66" i="1"/>
  <c r="O66" i="1"/>
  <c r="L66" i="1"/>
  <c r="K66" i="1"/>
  <c r="J66" i="1"/>
  <c r="I66" i="1"/>
  <c r="P65" i="1"/>
  <c r="O65" i="1"/>
  <c r="L65" i="1"/>
  <c r="K65" i="1"/>
  <c r="J65" i="1"/>
  <c r="I65" i="1"/>
  <c r="P64" i="1"/>
  <c r="O64" i="1"/>
  <c r="L64" i="1"/>
  <c r="K64" i="1"/>
  <c r="J64" i="1"/>
  <c r="I64" i="1"/>
  <c r="P63" i="1"/>
  <c r="O63" i="1"/>
  <c r="L63" i="1"/>
  <c r="K63" i="1"/>
  <c r="J63" i="1"/>
  <c r="I63" i="1"/>
  <c r="P62" i="1"/>
  <c r="O62" i="1"/>
  <c r="L62" i="1"/>
  <c r="K62" i="1"/>
  <c r="J62" i="1"/>
  <c r="I62" i="1"/>
  <c r="P61" i="1"/>
  <c r="O61" i="1"/>
  <c r="L61" i="1"/>
  <c r="K61" i="1"/>
  <c r="J61" i="1"/>
  <c r="I61" i="1"/>
  <c r="P60" i="1"/>
  <c r="O60" i="1"/>
  <c r="L60" i="1"/>
  <c r="K60" i="1"/>
  <c r="J60" i="1"/>
  <c r="I60" i="1"/>
  <c r="P59" i="1"/>
  <c r="O59" i="1"/>
  <c r="L59" i="1"/>
  <c r="K59" i="1"/>
  <c r="J59" i="1"/>
  <c r="I59" i="1"/>
  <c r="P58" i="1"/>
  <c r="O58" i="1"/>
  <c r="L58" i="1"/>
  <c r="K58" i="1"/>
  <c r="J58" i="1"/>
  <c r="I58" i="1"/>
  <c r="P57" i="1"/>
  <c r="O57" i="1"/>
  <c r="L57" i="1"/>
  <c r="K57" i="1"/>
  <c r="J57" i="1"/>
  <c r="I57" i="1"/>
  <c r="P56" i="1"/>
  <c r="O56" i="1"/>
  <c r="L56" i="1"/>
  <c r="K56" i="1"/>
  <c r="J56" i="1"/>
  <c r="I56" i="1"/>
  <c r="P55" i="1"/>
  <c r="O55" i="1"/>
  <c r="L55" i="1"/>
  <c r="K55" i="1"/>
  <c r="J55" i="1"/>
  <c r="I55" i="1"/>
  <c r="P54" i="1"/>
  <c r="O54" i="1"/>
  <c r="L54" i="1"/>
  <c r="K54" i="1"/>
  <c r="J54" i="1"/>
  <c r="I54" i="1"/>
  <c r="P53" i="1"/>
  <c r="O53" i="1"/>
  <c r="L53" i="1"/>
  <c r="K53" i="1"/>
  <c r="J53" i="1"/>
  <c r="I53" i="1"/>
  <c r="P52" i="1"/>
  <c r="O52" i="1"/>
  <c r="L52" i="1"/>
  <c r="K52" i="1"/>
  <c r="J52" i="1"/>
  <c r="I52" i="1"/>
  <c r="P51" i="1"/>
  <c r="O51" i="1"/>
  <c r="L51" i="1"/>
  <c r="K51" i="1"/>
  <c r="J51" i="1"/>
  <c r="I51" i="1"/>
  <c r="P50" i="1"/>
  <c r="O50" i="1"/>
  <c r="L50" i="1"/>
  <c r="K50" i="1"/>
  <c r="J50" i="1"/>
  <c r="I50" i="1"/>
  <c r="P49" i="1"/>
  <c r="O49" i="1"/>
  <c r="L49" i="1"/>
  <c r="K49" i="1"/>
  <c r="J49" i="1"/>
  <c r="I49" i="1"/>
  <c r="P48" i="1"/>
  <c r="O48" i="1"/>
  <c r="L48" i="1"/>
  <c r="K48" i="1"/>
  <c r="J48" i="1"/>
  <c r="I48" i="1"/>
  <c r="P47" i="1"/>
  <c r="O47" i="1"/>
  <c r="L47" i="1"/>
  <c r="K47" i="1"/>
  <c r="J47" i="1"/>
  <c r="I47" i="1"/>
  <c r="P46" i="1"/>
  <c r="O46" i="1"/>
  <c r="L46" i="1"/>
  <c r="K46" i="1"/>
  <c r="J46" i="1"/>
  <c r="I46" i="1"/>
  <c r="P45" i="1"/>
  <c r="O45" i="1"/>
  <c r="L45" i="1"/>
  <c r="K45" i="1"/>
  <c r="J45" i="1"/>
  <c r="I45" i="1"/>
  <c r="P44" i="1"/>
  <c r="O44" i="1"/>
  <c r="L44" i="1"/>
  <c r="K44" i="1"/>
  <c r="J44" i="1"/>
  <c r="I44" i="1"/>
  <c r="P43" i="1"/>
  <c r="O43" i="1"/>
  <c r="L43" i="1"/>
  <c r="K43" i="1"/>
  <c r="J43" i="1"/>
  <c r="I43" i="1"/>
  <c r="P42" i="1"/>
  <c r="O42" i="1"/>
  <c r="L42" i="1"/>
  <c r="K42" i="1"/>
  <c r="J42" i="1"/>
  <c r="I42" i="1"/>
  <c r="P41" i="1"/>
  <c r="O41" i="1"/>
  <c r="L41" i="1"/>
  <c r="K41" i="1"/>
  <c r="J41" i="1"/>
  <c r="I41" i="1"/>
  <c r="P40" i="1"/>
  <c r="O40" i="1"/>
  <c r="L40" i="1"/>
  <c r="K40" i="1"/>
  <c r="J40" i="1"/>
  <c r="I40" i="1"/>
  <c r="P39" i="1"/>
  <c r="O39" i="1"/>
  <c r="L39" i="1"/>
  <c r="K39" i="1"/>
  <c r="J39" i="1"/>
  <c r="I39" i="1"/>
  <c r="P38" i="1"/>
  <c r="O38" i="1"/>
  <c r="L38" i="1"/>
  <c r="K38" i="1"/>
  <c r="J38" i="1"/>
  <c r="I38" i="1"/>
  <c r="P37" i="1"/>
  <c r="O37" i="1"/>
  <c r="L37" i="1"/>
  <c r="K37" i="1"/>
  <c r="J37" i="1"/>
  <c r="I37" i="1"/>
  <c r="P36" i="1"/>
  <c r="O36" i="1"/>
  <c r="L36" i="1"/>
  <c r="K36" i="1"/>
  <c r="J36" i="1"/>
  <c r="I36" i="1"/>
  <c r="P35" i="1"/>
  <c r="O35" i="1"/>
  <c r="L35" i="1"/>
  <c r="K35" i="1"/>
  <c r="J35" i="1"/>
  <c r="I35" i="1"/>
  <c r="P34" i="1"/>
  <c r="O34" i="1"/>
  <c r="L34" i="1"/>
  <c r="K34" i="1"/>
  <c r="J34" i="1"/>
  <c r="I34" i="1"/>
  <c r="P33" i="1"/>
  <c r="O33" i="1"/>
  <c r="L33" i="1"/>
  <c r="K33" i="1"/>
  <c r="J33" i="1"/>
  <c r="I33" i="1"/>
  <c r="P32" i="1"/>
  <c r="O32" i="1"/>
  <c r="L32" i="1"/>
  <c r="K32" i="1"/>
  <c r="J32" i="1"/>
  <c r="I32" i="1"/>
  <c r="P31" i="1"/>
  <c r="O31" i="1"/>
  <c r="L31" i="1"/>
  <c r="K31" i="1"/>
  <c r="J31" i="1"/>
  <c r="I31" i="1"/>
  <c r="P30" i="1"/>
  <c r="O30" i="1"/>
  <c r="L30" i="1"/>
  <c r="K30" i="1"/>
  <c r="J30" i="1"/>
  <c r="I30" i="1"/>
  <c r="P29" i="1"/>
  <c r="O29" i="1"/>
  <c r="L29" i="1"/>
  <c r="K29" i="1"/>
  <c r="J29" i="1"/>
  <c r="I29" i="1"/>
  <c r="P28" i="1"/>
  <c r="O28" i="1"/>
  <c r="L28" i="1"/>
  <c r="K28" i="1"/>
  <c r="J28" i="1"/>
  <c r="I28" i="1"/>
  <c r="P27" i="1"/>
  <c r="O27" i="1"/>
  <c r="L27" i="1"/>
  <c r="K27" i="1"/>
  <c r="J27" i="1"/>
  <c r="I27" i="1"/>
  <c r="P26" i="1"/>
  <c r="O26" i="1"/>
  <c r="L26" i="1"/>
  <c r="K26" i="1"/>
  <c r="J26" i="1"/>
  <c r="I26" i="1"/>
  <c r="P25" i="1"/>
  <c r="O25" i="1"/>
  <c r="L25" i="1"/>
  <c r="K25" i="1"/>
  <c r="J25" i="1"/>
  <c r="I25" i="1"/>
  <c r="P24" i="1"/>
  <c r="O24" i="1"/>
  <c r="L24" i="1"/>
  <c r="K24" i="1"/>
  <c r="J24" i="1"/>
  <c r="I24" i="1"/>
  <c r="P23" i="1"/>
  <c r="O23" i="1"/>
  <c r="L23" i="1"/>
  <c r="K23" i="1"/>
  <c r="J23" i="1"/>
  <c r="I23" i="1"/>
  <c r="P22" i="1"/>
  <c r="O22" i="1"/>
  <c r="L22" i="1"/>
  <c r="K22" i="1"/>
  <c r="J22" i="1"/>
  <c r="I22" i="1"/>
  <c r="P21" i="1"/>
  <c r="O21" i="1"/>
  <c r="L21" i="1"/>
  <c r="K21" i="1"/>
  <c r="J21" i="1"/>
  <c r="I21" i="1"/>
  <c r="P20" i="1"/>
  <c r="O20" i="1"/>
  <c r="L20" i="1"/>
  <c r="K20" i="1"/>
  <c r="J20" i="1"/>
  <c r="I20" i="1"/>
  <c r="P19" i="1"/>
  <c r="O19" i="1"/>
  <c r="L19" i="1"/>
  <c r="K19" i="1"/>
  <c r="J19" i="1"/>
  <c r="I19" i="1"/>
  <c r="P18" i="1"/>
  <c r="O18" i="1"/>
  <c r="L18" i="1"/>
  <c r="K18" i="1"/>
  <c r="J18" i="1"/>
  <c r="I18" i="1"/>
  <c r="P17" i="1"/>
  <c r="O17" i="1"/>
  <c r="L17" i="1"/>
  <c r="K17" i="1"/>
  <c r="J17" i="1"/>
  <c r="I17" i="1"/>
  <c r="P16" i="1"/>
  <c r="O16" i="1"/>
  <c r="L16" i="1"/>
  <c r="K16" i="1"/>
  <c r="J16" i="1"/>
  <c r="I16" i="1"/>
  <c r="P15" i="1"/>
  <c r="O15" i="1"/>
  <c r="L15" i="1"/>
  <c r="K15" i="1"/>
  <c r="J15" i="1"/>
  <c r="I15" i="1"/>
  <c r="P14" i="1"/>
  <c r="O14" i="1"/>
  <c r="L14" i="1"/>
  <c r="K14" i="1"/>
  <c r="J14" i="1"/>
  <c r="I14" i="1"/>
  <c r="P13" i="1"/>
  <c r="O13" i="1"/>
  <c r="L13" i="1"/>
  <c r="K13" i="1"/>
  <c r="J13" i="1"/>
  <c r="I13" i="1"/>
  <c r="P12" i="1"/>
  <c r="O12" i="1"/>
  <c r="L12" i="1"/>
  <c r="K12" i="1"/>
  <c r="J12" i="1"/>
  <c r="I12" i="1"/>
  <c r="P11" i="1"/>
  <c r="O11" i="1"/>
  <c r="L11" i="1"/>
  <c r="K11" i="1"/>
  <c r="J11" i="1"/>
  <c r="I11" i="1"/>
  <c r="P10" i="1"/>
  <c r="O10" i="1"/>
  <c r="L10" i="1"/>
  <c r="K10" i="1"/>
  <c r="J10" i="1"/>
  <c r="I10" i="1"/>
  <c r="R97" i="1"/>
  <c r="P9" i="1"/>
  <c r="O9" i="1"/>
  <c r="L9" i="1"/>
  <c r="K9" i="1"/>
  <c r="J9" i="1"/>
  <c r="I9" i="1"/>
  <c r="P8" i="1"/>
  <c r="O8" i="1"/>
  <c r="L8" i="1"/>
  <c r="K8" i="1"/>
  <c r="J8" i="1"/>
  <c r="I8" i="1"/>
  <c r="J97" i="1" l="1"/>
  <c r="L97" i="1"/>
  <c r="I97" i="1"/>
  <c r="P97" i="1"/>
</calcChain>
</file>

<file path=xl/sharedStrings.xml><?xml version="1.0" encoding="utf-8"?>
<sst xmlns="http://schemas.openxmlformats.org/spreadsheetml/2006/main" count="137" uniqueCount="135">
  <si>
    <t>Приложение 4</t>
  </si>
  <si>
    <t>Динамика финансового состояния медицинских организаций, подведомственных ДЗПК за январь-май/июнь 2017-2018 гг  (89 МО)</t>
  </si>
  <si>
    <t>тыс.руб</t>
  </si>
  <si>
    <t>№ п/п</t>
  </si>
  <si>
    <t>КОД 
МО</t>
  </si>
  <si>
    <t>Организация</t>
  </si>
  <si>
    <t>План</t>
  </si>
  <si>
    <t>Стоимость оказанной медицинской помощи (Заработано )</t>
  </si>
  <si>
    <r>
      <t xml:space="preserve">Динамика заработано за январь-май 2018 к плану январь-май 2018
</t>
    </r>
    <r>
      <rPr>
        <b/>
        <sz val="14"/>
        <color rgb="FFFF0000"/>
        <rFont val="Times New Roman"/>
        <family val="1"/>
        <charset val="204"/>
      </rPr>
      <t>(</t>
    </r>
    <r>
      <rPr>
        <b/>
        <sz val="14"/>
        <color theme="9" tint="-0.249977111117893"/>
        <rFont val="Times New Roman"/>
        <family val="1"/>
        <charset val="204"/>
      </rPr>
      <t>"+" положит.</t>
    </r>
    <r>
      <rPr>
        <b/>
        <sz val="14"/>
        <color rgb="FFFF0000"/>
        <rFont val="Times New Roman"/>
        <family val="1"/>
        <charset val="204"/>
      </rPr>
      <t>,
"-" отрицат.)</t>
    </r>
  </si>
  <si>
    <t xml:space="preserve">Поступило за оказанную медицинскую помощь </t>
  </si>
  <si>
    <t xml:space="preserve">Справочно:
Задолженность СМО перед МО за февраль 2018 </t>
  </si>
  <si>
    <r>
      <t xml:space="preserve">Динамика кредиторской задолженности 
01.06.2018 к 01.04.2018
</t>
    </r>
    <r>
      <rPr>
        <b/>
        <sz val="14"/>
        <color rgb="FFFF0000"/>
        <rFont val="Times New Roman"/>
        <family val="1"/>
        <charset val="204"/>
      </rPr>
      <t>(</t>
    </r>
    <r>
      <rPr>
        <b/>
        <sz val="14"/>
        <color theme="9" tint="-0.249977111117893"/>
        <rFont val="Times New Roman"/>
        <family val="1"/>
        <charset val="204"/>
      </rPr>
      <t>"-" положит.</t>
    </r>
    <r>
      <rPr>
        <b/>
        <sz val="14"/>
        <color rgb="FFFF0000"/>
        <rFont val="Times New Roman"/>
        <family val="1"/>
        <charset val="204"/>
      </rPr>
      <t>,
"+" отрицат.)</t>
    </r>
  </si>
  <si>
    <t xml:space="preserve">
январь-май 2018*</t>
  </si>
  <si>
    <t>январь-май 2017</t>
  </si>
  <si>
    <t xml:space="preserve">
январь-май 2018</t>
  </si>
  <si>
    <t>Из них: взаиморасчеты</t>
  </si>
  <si>
    <r>
      <rPr>
        <b/>
        <sz val="14"/>
        <color theme="8" tint="-0.249977111117893"/>
        <rFont val="Times New Roman"/>
        <family val="1"/>
        <charset val="204"/>
      </rPr>
      <t>Динамика 2018 к 2017</t>
    </r>
    <r>
      <rPr>
        <b/>
        <sz val="14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(</t>
    </r>
    <r>
      <rPr>
        <b/>
        <sz val="14"/>
        <color theme="9" tint="-0.249977111117893"/>
        <rFont val="Times New Roman"/>
        <family val="1"/>
        <charset val="204"/>
      </rPr>
      <t>"+" положит.</t>
    </r>
    <r>
      <rPr>
        <b/>
        <sz val="14"/>
        <color rgb="FFFF0000"/>
        <rFont val="Times New Roman"/>
        <family val="1"/>
        <charset val="204"/>
      </rPr>
      <t>,
"-" отрицат.)</t>
    </r>
  </si>
  <si>
    <t>%</t>
  </si>
  <si>
    <t>январь-июнь 2017</t>
  </si>
  <si>
    <t>январь-июнь 2018</t>
  </si>
  <si>
    <r>
      <t xml:space="preserve">Динамика 2018 к 2017
</t>
    </r>
    <r>
      <rPr>
        <b/>
        <sz val="14"/>
        <color rgb="FFFF0000"/>
        <rFont val="Times New Roman"/>
        <family val="1"/>
        <charset val="204"/>
      </rPr>
      <t>(</t>
    </r>
    <r>
      <rPr>
        <b/>
        <sz val="14"/>
        <color theme="9" tint="-0.249977111117893"/>
        <rFont val="Times New Roman"/>
        <family val="1"/>
        <charset val="204"/>
      </rPr>
      <t>"+" положит.</t>
    </r>
    <r>
      <rPr>
        <b/>
        <sz val="14"/>
        <color rgb="FFFF0000"/>
        <rFont val="Times New Roman"/>
        <family val="1"/>
        <charset val="204"/>
      </rPr>
      <t>,
"-" отрицат.)</t>
    </r>
  </si>
  <si>
    <t>Доплата</t>
  </si>
  <si>
    <t xml:space="preserve">Снятие </t>
  </si>
  <si>
    <t>Итого</t>
  </si>
  <si>
    <t>6.1</t>
  </si>
  <si>
    <t>6.2</t>
  </si>
  <si>
    <t>6.1+6.2</t>
  </si>
  <si>
    <t>7=6-5</t>
  </si>
  <si>
    <t>9=6-4</t>
  </si>
  <si>
    <t>12=11-10</t>
  </si>
  <si>
    <t>ГБУЗ "ПККБ № 1"</t>
  </si>
  <si>
    <t>ГБУЗ "ПКОД"</t>
  </si>
  <si>
    <t>ГБУЗ ККБ № 2</t>
  </si>
  <si>
    <t>КГАУЗ "ВКБ № 2"</t>
  </si>
  <si>
    <t>КГБУЗ"ССМП г.Владивостока</t>
  </si>
  <si>
    <t>КГБУЗ "Владивостокская поликлиника № 9</t>
  </si>
  <si>
    <t>ГБУЗ "КДКБ № 1"</t>
  </si>
  <si>
    <t>КГБУЗ "ВКРД № 3"</t>
  </si>
  <si>
    <t>ГБУЗ "Приморский краевой перинатальный центр"</t>
  </si>
  <si>
    <t>КГБУЗ "Спасская ГБ"</t>
  </si>
  <si>
    <t>КГБУЗ "Владивостокская поликлиника № 6"</t>
  </si>
  <si>
    <t>КГБУЗ «Владивостокская поликлиника № 3»</t>
  </si>
  <si>
    <t>ГАУЗ "ККЦ СВМП"</t>
  </si>
  <si>
    <t>КГБУЗ "ССМП г.Находки"</t>
  </si>
  <si>
    <t>КГБУЗ "Надеждинская ЦРБ"</t>
  </si>
  <si>
    <t>КГБУЗ "Владивостокская больница № 3"</t>
  </si>
  <si>
    <t>КГБУЗ "Артемовская детская больница"</t>
  </si>
  <si>
    <t>КГБУЗ "Чугуевская ЦРБ"</t>
  </si>
  <si>
    <t>ГБУЗ "Краевая клиническая инфекционная больница"</t>
  </si>
  <si>
    <t>КГБУЗ "Артемовская ГБ №1"</t>
  </si>
  <si>
    <t>КГБУЗ "ВДП №2"</t>
  </si>
  <si>
    <t>КГБУЗ "Спасская ЦРП"</t>
  </si>
  <si>
    <t>КГБУЗ "ВДП №3"</t>
  </si>
  <si>
    <t>КГБУЗ "ССМП г.Артема"</t>
  </si>
  <si>
    <t>КГБУЗ "Дальнереченская ЦГБ"</t>
  </si>
  <si>
    <t>КГБУЗ "ВДП №7"</t>
  </si>
  <si>
    <t>КГБУЗ "Спасская ГДП"</t>
  </si>
  <si>
    <t>КГБУЗ "Пожарская ЦРБ"</t>
  </si>
  <si>
    <t>КГБУЗ "Шкотовская ЦРБ"</t>
  </si>
  <si>
    <t>ГБУЗ "КДКБ № 2"</t>
  </si>
  <si>
    <t>КГБУЗ «Владивостокская поликлиника № 5»</t>
  </si>
  <si>
    <t>КГБУЗ "Пластунская РБ"</t>
  </si>
  <si>
    <t>КГБУЗ "ВКБ № 1"</t>
  </si>
  <si>
    <t>КГБУЗ "Арсеньевская ГБ"</t>
  </si>
  <si>
    <t>ГУАЗ "КККВД"</t>
  </si>
  <si>
    <t>КГБУЗ "Артемовский РД"</t>
  </si>
  <si>
    <t>КГБУЗ "Лазовская центральная районная больница"</t>
  </si>
  <si>
    <t>КГБУЗ"Владивостокская поликлиника № 4"</t>
  </si>
  <si>
    <t>КГБУЗ "Ольгинская ЦРБ"</t>
  </si>
  <si>
    <t>КГБУЗ «Уссурийская стоматологическая поликлиника»</t>
  </si>
  <si>
    <t>КГБУЗ "Кировская ЦРБ"</t>
  </si>
  <si>
    <t>КГБУЗ "ВДП №5"</t>
  </si>
  <si>
    <t xml:space="preserve"> КГБУЗ "Партизанская ЦРБ"</t>
  </si>
  <si>
    <t>КГБУЗ "Лесозаводская ЦГБ"</t>
  </si>
  <si>
    <t>КГБУЗ "ССМП г.Партизанска"</t>
  </si>
  <si>
    <t>КГБУЗ "Артемовская ГБ №2"</t>
  </si>
  <si>
    <t>КГБУЗ "ВДП №4"</t>
  </si>
  <si>
    <t>КГБУЗ ССМП г.Уссурийска</t>
  </si>
  <si>
    <t>КГБУЗ "ССМП г.Спасска - Дальнего"</t>
  </si>
  <si>
    <t>КГБУЗ "ВРД № 1"</t>
  </si>
  <si>
    <t>КГБУЗ "Дальнегорская ЦГБ"</t>
  </si>
  <si>
    <t>КГБУЗ "ВДП №6"</t>
  </si>
  <si>
    <t>КГБУЗ "Владивостокская поликлиника № 2"</t>
  </si>
  <si>
    <t>КГБУЗ "ГВВ"</t>
  </si>
  <si>
    <t>КГБУЗ "Партизанская ДГБ"</t>
  </si>
  <si>
    <t>КГБУЗ «Владивостокская клиническая больница № 4»</t>
  </si>
  <si>
    <t>КГБУЗ "Анучинская ЦРБ"</t>
  </si>
  <si>
    <t>КГБУЗ "Дальнереченская СП"</t>
  </si>
  <si>
    <t>КГБУЗ "Спасская СП"</t>
  </si>
  <si>
    <t>ГУАЗ "Краевая стоматологическая поликлиника"</t>
  </si>
  <si>
    <t>КГБУЗ "Владивостокская поликлиника № 7"</t>
  </si>
  <si>
    <t>КГБУЗ "Артемовская поликлиника"</t>
  </si>
  <si>
    <t>КГБУЗ "ВСП № 2"</t>
  </si>
  <si>
    <t>КГБУЗ "Хорольская ЦРБ"</t>
  </si>
  <si>
    <t>КГАУЗ "Партизанская СП"</t>
  </si>
  <si>
    <t>КГБУЗ "Партизанская РБ"</t>
  </si>
  <si>
    <t>КГБУЗ "Черниговская ЦРБ"</t>
  </si>
  <si>
    <t>КГБУЗ "Владивостокская поликлиника № 8"</t>
  </si>
  <si>
    <t>КГБУЗ "Находкинская стоматологическая поликлиника"</t>
  </si>
  <si>
    <t>КГБУЗ "ВСП № 1"</t>
  </si>
  <si>
    <t>ГБУЗ "КДСП"</t>
  </si>
  <si>
    <t>КГБУЗ "Владивостокская поликлиника №1"</t>
  </si>
  <si>
    <t>КГБУЗ "Лесозаводская стоматологическая поликлиника"</t>
  </si>
  <si>
    <t>КГБУЗ "Красноармейская ЦРБ"</t>
  </si>
  <si>
    <t>КГБУЗ "Хасанская центральная районная больница"</t>
  </si>
  <si>
    <t>КГБУЗ "Спасская городская поликлиника"</t>
  </si>
  <si>
    <t>КГБУЗ "Арсеньевская СП"</t>
  </si>
  <si>
    <t>КГБУЗ "Пограничная ЦРБ"</t>
  </si>
  <si>
    <t>КГБУЗ "Михайловская ЦРБ"</t>
  </si>
  <si>
    <t>КГБУЗ "Яковлевская ЦРБ"</t>
  </si>
  <si>
    <t>КГБУЗ "Кавалеровская ЦРБ"</t>
  </si>
  <si>
    <t>КГБУЗ "ВРД № 4"</t>
  </si>
  <si>
    <t>КГАУЗ "Артемовская СП"</t>
  </si>
  <si>
    <t>КГБУЗ "ВКДЦ"</t>
  </si>
  <si>
    <t>КГБУЗ "Партизанская ГБ №1"</t>
  </si>
  <si>
    <t>КГБУЗ "Уссурийская ЦГБ"</t>
  </si>
  <si>
    <t>КГБУЗ "Октябрьская ЦРБ"</t>
  </si>
  <si>
    <t>КГБУЗ "Ханкайская ЦРБ"</t>
  </si>
  <si>
    <t>КГБУЗ "Находкинская ГБ"</t>
  </si>
  <si>
    <t>СПРАВОЧНО:</t>
  </si>
  <si>
    <r>
      <rPr>
        <sz val="18"/>
        <color theme="9" tint="-0.249977111117893"/>
        <rFont val="Times New Roman"/>
        <family val="1"/>
        <charset val="204"/>
      </rPr>
      <t xml:space="preserve">Положительная динамика, </t>
    </r>
    <r>
      <rPr>
        <sz val="18"/>
        <color theme="1"/>
        <rFont val="Times New Roman"/>
        <family val="1"/>
        <charset val="204"/>
      </rPr>
      <t xml:space="preserve">
кол-во мед.организаций/сумма</t>
    </r>
  </si>
  <si>
    <r>
      <t xml:space="preserve">80/
</t>
    </r>
    <r>
      <rPr>
        <b/>
        <sz val="14"/>
        <color theme="9" tint="-0.249977111117893"/>
        <rFont val="Times New Roman"/>
        <family val="1"/>
        <charset val="204"/>
      </rPr>
      <t>2 090 238,14</t>
    </r>
  </si>
  <si>
    <r>
      <t xml:space="preserve">28/
</t>
    </r>
    <r>
      <rPr>
        <b/>
        <sz val="14"/>
        <color theme="9" tint="-0.249977111117893"/>
        <rFont val="Times New Roman"/>
        <family val="1"/>
        <charset val="204"/>
      </rPr>
      <t>340 040,30</t>
    </r>
  </si>
  <si>
    <r>
      <t xml:space="preserve">67/
</t>
    </r>
    <r>
      <rPr>
        <b/>
        <sz val="14"/>
        <color theme="9" tint="-0.249977111117893"/>
        <rFont val="Times New Roman"/>
        <family val="1"/>
        <charset val="204"/>
      </rPr>
      <t>1 735 757,44</t>
    </r>
  </si>
  <si>
    <r>
      <t xml:space="preserve">46/
</t>
    </r>
    <r>
      <rPr>
        <b/>
        <sz val="12"/>
        <color theme="9" tint="-0.249977111117893"/>
        <rFont val="Times New Roman"/>
        <family val="1"/>
        <charset val="204"/>
      </rPr>
      <t>-162 703,70</t>
    </r>
  </si>
  <si>
    <r>
      <rPr>
        <b/>
        <sz val="18"/>
        <color rgb="FFFF0000"/>
        <rFont val="Times New Roman"/>
        <family val="1"/>
        <charset val="204"/>
      </rPr>
      <t>Отрицательная динамика</t>
    </r>
    <r>
      <rPr>
        <sz val="18"/>
        <color theme="1"/>
        <rFont val="Times New Roman"/>
        <family val="1"/>
        <charset val="204"/>
      </rPr>
      <t>,
 кол-во мед.организаций/сумма</t>
    </r>
  </si>
  <si>
    <r>
      <t xml:space="preserve">9/
</t>
    </r>
    <r>
      <rPr>
        <b/>
        <sz val="14"/>
        <color rgb="FFFF0000"/>
        <rFont val="Times New Roman"/>
        <family val="1"/>
        <charset val="204"/>
      </rPr>
      <t>-14 646,21</t>
    </r>
  </si>
  <si>
    <r>
      <t xml:space="preserve">61/
</t>
    </r>
    <r>
      <rPr>
        <b/>
        <sz val="14"/>
        <color rgb="FFFF0000"/>
        <rFont val="Times New Roman"/>
        <family val="1"/>
        <charset val="204"/>
      </rPr>
      <t>-801 911,30</t>
    </r>
  </si>
  <si>
    <r>
      <t xml:space="preserve">22/
</t>
    </r>
    <r>
      <rPr>
        <b/>
        <sz val="14"/>
        <color rgb="FFFF0000"/>
        <rFont val="Times New Roman"/>
        <family val="1"/>
        <charset val="204"/>
      </rPr>
      <t>-91 789,18</t>
    </r>
  </si>
  <si>
    <r>
      <t xml:space="preserve">43/
</t>
    </r>
    <r>
      <rPr>
        <b/>
        <sz val="12"/>
        <color rgb="FFFF0000"/>
        <rFont val="Times New Roman"/>
        <family val="1"/>
        <charset val="204"/>
      </rPr>
      <t>237 932,65</t>
    </r>
  </si>
  <si>
    <r>
      <t xml:space="preserve">учреждения, допустившие </t>
    </r>
    <r>
      <rPr>
        <b/>
        <sz val="20"/>
        <color theme="1"/>
        <rFont val="Times New Roman"/>
        <family val="1"/>
        <charset val="204"/>
      </rPr>
      <t xml:space="preserve">рост </t>
    </r>
    <r>
      <rPr>
        <sz val="16"/>
        <color theme="1"/>
        <rFont val="Times New Roman"/>
        <family val="1"/>
        <charset val="204"/>
      </rPr>
      <t xml:space="preserve">просроченной кредиторской задолженности </t>
    </r>
    <r>
      <rPr>
        <b/>
        <sz val="20"/>
        <color theme="1"/>
        <rFont val="Times New Roman"/>
        <family val="1"/>
        <charset val="204"/>
      </rPr>
      <t>на 01.06.2018</t>
    </r>
  </si>
  <si>
    <r>
      <t xml:space="preserve">учреждения, в которых просроченная кредиторская задолженность осталась </t>
    </r>
    <r>
      <rPr>
        <b/>
        <sz val="20"/>
        <color theme="1"/>
        <rFont val="Times New Roman"/>
        <family val="1"/>
        <charset val="204"/>
      </rPr>
      <t>на уровне 01.05.2018</t>
    </r>
  </si>
  <si>
    <r>
      <t xml:space="preserve">учреждения, </t>
    </r>
    <r>
      <rPr>
        <b/>
        <sz val="20"/>
        <color theme="1"/>
        <rFont val="Times New Roman"/>
        <family val="1"/>
        <charset val="204"/>
      </rPr>
      <t>снизившие</t>
    </r>
    <r>
      <rPr>
        <sz val="16"/>
        <color theme="1"/>
        <rFont val="Times New Roman"/>
        <family val="1"/>
        <charset val="204"/>
      </rPr>
      <t xml:space="preserve"> просроченную кредиторскую задолженность </t>
    </r>
    <r>
      <rPr>
        <b/>
        <sz val="20"/>
        <color theme="1"/>
        <rFont val="Times New Roman"/>
        <family val="1"/>
        <charset val="204"/>
      </rPr>
      <t>на 01.06.2018</t>
    </r>
  </si>
  <si>
    <t>*</t>
  </si>
  <si>
    <t>план стоимости медицинской помощи по страховым медицинским организациям.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</si>
</sst>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#\ ##0.00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theme="8" tint="-0.249977111117893"/>
      <name val="Times New Roman"/>
      <family val="1"/>
      <charset val="204"/>
    </font>
    <font>
      <b/>
      <sz val="18"/>
      <color rgb="FF000099"/>
      <name val="Times New Roman"/>
      <family val="1"/>
      <charset val="204"/>
    </font>
    <font>
      <b/>
      <sz val="14"/>
      <color rgb="FF000099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theme="8" tint="-0.24997711111789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9" tint="-0.249977111117893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696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 wrapText="1"/>
    </xf>
    <xf numFmtId="49" fontId="20" fillId="2" borderId="28" xfId="0" applyNumberFormat="1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center" wrapText="1"/>
    </xf>
    <xf numFmtId="4" fontId="8" fillId="2" borderId="32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 wrapText="1"/>
    </xf>
    <xf numFmtId="4" fontId="23" fillId="2" borderId="33" xfId="0" applyNumberFormat="1" applyFont="1" applyFill="1" applyBorder="1" applyAlignment="1">
      <alignment horizontal="center" vertical="center" wrapText="1"/>
    </xf>
    <xf numFmtId="4" fontId="9" fillId="0" borderId="34" xfId="0" applyNumberFormat="1" applyFont="1" applyFill="1" applyBorder="1" applyAlignment="1">
      <alignment horizontal="center" vertical="center" wrapText="1"/>
    </xf>
    <xf numFmtId="4" fontId="24" fillId="0" borderId="12" xfId="0" applyNumberFormat="1" applyFont="1" applyFill="1" applyBorder="1" applyAlignment="1">
      <alignment horizontal="center" vertical="center" wrapText="1"/>
    </xf>
    <xf numFmtId="4" fontId="9" fillId="0" borderId="10" xfId="0" applyNumberFormat="1" applyFont="1" applyFill="1" applyBorder="1" applyAlignment="1">
      <alignment horizontal="center" vertical="center" wrapText="1"/>
    </xf>
    <xf numFmtId="4" fontId="10" fillId="2" borderId="35" xfId="0" applyNumberFormat="1" applyFont="1" applyFill="1" applyBorder="1" applyAlignment="1">
      <alignment horizontal="center" vertical="center" wrapText="1"/>
    </xf>
    <xf numFmtId="4" fontId="10" fillId="2" borderId="33" xfId="0" applyNumberFormat="1" applyFont="1" applyFill="1" applyBorder="1" applyAlignment="1">
      <alignment horizontal="center" vertical="center" wrapText="1"/>
    </xf>
    <xf numFmtId="4" fontId="8" fillId="0" borderId="33" xfId="0" applyNumberFormat="1" applyFont="1" applyFill="1" applyBorder="1" applyAlignment="1">
      <alignment horizontal="center" vertical="center" wrapText="1"/>
    </xf>
    <xf numFmtId="4" fontId="9" fillId="0" borderId="11" xfId="0" applyNumberFormat="1" applyFont="1" applyFill="1" applyBorder="1" applyAlignment="1">
      <alignment horizontal="center" vertical="center" wrapText="1"/>
    </xf>
    <xf numFmtId="164" fontId="23" fillId="2" borderId="10" xfId="1" applyNumberFormat="1" applyFont="1" applyFill="1" applyBorder="1" applyAlignment="1">
      <alignment horizontal="center" vertical="center" wrapText="1"/>
    </xf>
    <xf numFmtId="4" fontId="24" fillId="3" borderId="17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4" fontId="24" fillId="0" borderId="36" xfId="0" applyNumberFormat="1" applyFont="1" applyFill="1" applyBorder="1" applyAlignment="1">
      <alignment horizontal="center" vertical="center" wrapText="1"/>
    </xf>
    <xf numFmtId="4" fontId="9" fillId="0" borderId="37" xfId="0" applyNumberFormat="1" applyFont="1" applyFill="1" applyBorder="1" applyAlignment="1">
      <alignment horizontal="center" vertical="center" wrapText="1"/>
    </xf>
    <xf numFmtId="4" fontId="9" fillId="3" borderId="17" xfId="0" applyNumberFormat="1" applyFont="1" applyFill="1" applyBorder="1" applyAlignment="1">
      <alignment horizontal="center" vertical="center" wrapText="1"/>
    </xf>
    <xf numFmtId="4" fontId="8" fillId="0" borderId="17" xfId="0" applyNumberFormat="1" applyFont="1" applyFill="1" applyBorder="1" applyAlignment="1">
      <alignment horizontal="center" vertical="center" wrapText="1"/>
    </xf>
    <xf numFmtId="4" fontId="9" fillId="4" borderId="34" xfId="0" applyNumberFormat="1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22" fillId="7" borderId="17" xfId="0" applyFont="1" applyFill="1" applyBorder="1" applyAlignment="1">
      <alignment vertical="center" wrapText="1"/>
    </xf>
    <xf numFmtId="4" fontId="8" fillId="4" borderId="17" xfId="0" applyNumberFormat="1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left" vertical="center" wrapText="1"/>
    </xf>
    <xf numFmtId="4" fontId="8" fillId="2" borderId="38" xfId="0" applyNumberFormat="1" applyFont="1" applyFill="1" applyBorder="1" applyAlignment="1">
      <alignment horizontal="center" vertical="center" wrapText="1"/>
    </xf>
    <xf numFmtId="4" fontId="24" fillId="0" borderId="39" xfId="0" applyNumberFormat="1" applyFont="1" applyFill="1" applyBorder="1" applyAlignment="1">
      <alignment horizontal="center" vertical="center" wrapText="1"/>
    </xf>
    <xf numFmtId="4" fontId="9" fillId="0" borderId="40" xfId="0" applyNumberFormat="1" applyFont="1" applyFill="1" applyBorder="1" applyAlignment="1">
      <alignment horizontal="center" vertical="center" wrapText="1"/>
    </xf>
    <xf numFmtId="4" fontId="8" fillId="0" borderId="41" xfId="0" applyNumberFormat="1" applyFont="1" applyFill="1" applyBorder="1" applyAlignment="1">
      <alignment horizontal="center" vertical="center" wrapText="1"/>
    </xf>
    <xf numFmtId="4" fontId="9" fillId="0" borderId="42" xfId="0" applyNumberFormat="1" applyFont="1" applyFill="1" applyBorder="1" applyAlignment="1">
      <alignment horizontal="center" vertical="center" wrapText="1"/>
    </xf>
    <xf numFmtId="165" fontId="8" fillId="8" borderId="30" xfId="0" applyNumberFormat="1" applyFont="1" applyFill="1" applyBorder="1" applyAlignment="1">
      <alignment horizontal="center" vertical="center" wrapText="1"/>
    </xf>
    <xf numFmtId="4" fontId="9" fillId="8" borderId="28" xfId="0" applyNumberFormat="1" applyFont="1" applyFill="1" applyBorder="1" applyAlignment="1">
      <alignment horizontal="center" vertical="center" wrapText="1"/>
    </xf>
    <xf numFmtId="4" fontId="9" fillId="8" borderId="29" xfId="0" applyNumberFormat="1" applyFont="1" applyFill="1" applyBorder="1" applyAlignment="1">
      <alignment horizontal="center" vertical="center" wrapText="1"/>
    </xf>
    <xf numFmtId="165" fontId="24" fillId="8" borderId="4" xfId="0" applyNumberFormat="1" applyFont="1" applyFill="1" applyBorder="1" applyAlignment="1">
      <alignment horizontal="center" vertical="center" wrapText="1"/>
    </xf>
    <xf numFmtId="4" fontId="8" fillId="8" borderId="5" xfId="0" applyNumberFormat="1" applyFont="1" applyFill="1" applyBorder="1" applyAlignment="1">
      <alignment horizontal="center" vertical="center" wrapText="1"/>
    </xf>
    <xf numFmtId="165" fontId="8" fillId="8" borderId="28" xfId="0" applyNumberFormat="1" applyFont="1" applyFill="1" applyBorder="1" applyAlignment="1">
      <alignment horizontal="center" vertical="center" wrapText="1"/>
    </xf>
    <xf numFmtId="4" fontId="8" fillId="8" borderId="28" xfId="0" applyNumberFormat="1" applyFont="1" applyFill="1" applyBorder="1" applyAlignment="1">
      <alignment horizontal="center" vertical="center" wrapText="1"/>
    </xf>
    <xf numFmtId="4" fontId="9" fillId="8" borderId="31" xfId="0" applyNumberFormat="1" applyFont="1" applyFill="1" applyBorder="1" applyAlignment="1">
      <alignment horizontal="center" vertical="center" wrapText="1"/>
    </xf>
    <xf numFmtId="4" fontId="9" fillId="8" borderId="2" xfId="1" applyNumberFormat="1" applyFont="1" applyFill="1" applyBorder="1" applyAlignment="1">
      <alignment horizontal="center" vertical="center" wrapText="1"/>
    </xf>
    <xf numFmtId="4" fontId="25" fillId="8" borderId="2" xfId="1" applyNumberFormat="1" applyFont="1" applyFill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9" fontId="9" fillId="2" borderId="47" xfId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0" fillId="0" borderId="44" xfId="0" applyFont="1" applyBorder="1"/>
    <xf numFmtId="0" fontId="8" fillId="0" borderId="47" xfId="0" applyFont="1" applyFill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9" fontId="9" fillId="2" borderId="25" xfId="1" applyFont="1" applyFill="1" applyBorder="1" applyAlignment="1">
      <alignment horizontal="center" vertical="center" wrapText="1"/>
    </xf>
    <xf numFmtId="4" fontId="8" fillId="2" borderId="24" xfId="0" applyNumberFormat="1" applyFont="1" applyFill="1" applyBorder="1" applyAlignment="1">
      <alignment horizontal="center" vertical="center" wrapText="1"/>
    </xf>
    <xf numFmtId="0" fontId="10" fillId="0" borderId="25" xfId="0" applyFont="1" applyBorder="1"/>
    <xf numFmtId="0" fontId="8" fillId="0" borderId="25" xfId="0" applyFont="1" applyFill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9" fontId="9" fillId="2" borderId="0" xfId="1" applyFont="1" applyFill="1" applyBorder="1" applyAlignment="1">
      <alignment horizontal="center" vertical="center" wrapText="1"/>
    </xf>
    <xf numFmtId="4" fontId="9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19" fillId="0" borderId="0" xfId="0" applyFont="1" applyBorder="1" applyAlignment="1">
      <alignment horizontal="center" vertical="center" wrapText="1"/>
    </xf>
    <xf numFmtId="0" fontId="0" fillId="7" borderId="2" xfId="0" applyFill="1" applyBorder="1"/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9" borderId="2" xfId="0" applyFill="1" applyBorder="1"/>
    <xf numFmtId="0" fontId="0" fillId="10" borderId="2" xfId="0" applyFill="1" applyBorder="1"/>
    <xf numFmtId="0" fontId="32" fillId="0" borderId="0" xfId="0" applyFont="1"/>
    <xf numFmtId="4" fontId="32" fillId="0" borderId="0" xfId="0" applyNumberFormat="1" applyFont="1"/>
    <xf numFmtId="0" fontId="33" fillId="0" borderId="0" xfId="0" applyFont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center"/>
    </xf>
    <xf numFmtId="4" fontId="8" fillId="0" borderId="0" xfId="0" applyNumberFormat="1" applyFont="1" applyFill="1" applyBorder="1" applyAlignment="1">
      <alignment horizontal="center" vertical="center" wrapText="1"/>
    </xf>
    <xf numFmtId="4" fontId="9" fillId="0" borderId="17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  <xf numFmtId="0" fontId="8" fillId="8" borderId="2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5"/>
  <sheetViews>
    <sheetView tabSelected="1" topLeftCell="A91" workbookViewId="0">
      <selection activeCell="C10" sqref="C10"/>
    </sheetView>
  </sheetViews>
  <sheetFormatPr defaultRowHeight="15" x14ac:dyDescent="0.25"/>
  <cols>
    <col min="1" max="1" width="8.5703125" customWidth="1"/>
    <col min="2" max="2" width="11" customWidth="1"/>
    <col min="3" max="3" width="65.140625" customWidth="1"/>
    <col min="4" max="4" width="19.140625" style="98" customWidth="1"/>
    <col min="5" max="5" width="19.5703125" customWidth="1"/>
    <col min="6" max="10" width="19.85546875" customWidth="1"/>
    <col min="11" max="11" width="9.42578125" bestFit="1" customWidth="1"/>
    <col min="12" max="12" width="21.140625" customWidth="1"/>
    <col min="13" max="13" width="20.140625" customWidth="1"/>
    <col min="14" max="14" width="23.42578125" customWidth="1"/>
    <col min="15" max="15" width="23.140625" customWidth="1"/>
    <col min="16" max="16" width="12.140625" bestFit="1" customWidth="1"/>
    <col min="17" max="17" width="20.7109375" customWidth="1"/>
    <col min="18" max="18" width="30.140625" customWidth="1"/>
    <col min="19" max="19" width="23.140625" customWidth="1"/>
    <col min="20" max="20" width="11.5703125" bestFit="1" customWidth="1"/>
  </cols>
  <sheetData>
    <row r="1" spans="1:20" ht="21" x14ac:dyDescent="0.35">
      <c r="A1" s="1"/>
      <c r="B1" s="1"/>
      <c r="C1" s="2"/>
      <c r="D1" s="3"/>
      <c r="E1" s="1"/>
      <c r="F1" s="1"/>
      <c r="G1" s="1"/>
      <c r="H1" s="1"/>
      <c r="I1" s="1"/>
      <c r="J1" s="4"/>
      <c r="K1" s="5"/>
      <c r="L1" s="5"/>
      <c r="M1" s="1"/>
      <c r="N1" s="1"/>
      <c r="O1" s="4"/>
      <c r="P1" s="1"/>
      <c r="Q1" s="108" t="s">
        <v>0</v>
      </c>
      <c r="R1" s="108"/>
    </row>
    <row r="2" spans="1:20" ht="27" customHeight="1" x14ac:dyDescent="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0" ht="17.25" customHeight="1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 t="s">
        <v>2</v>
      </c>
    </row>
    <row r="4" spans="1:20" ht="23.25" thickBot="1" x14ac:dyDescent="0.3">
      <c r="A4" s="110" t="s">
        <v>3</v>
      </c>
      <c r="B4" s="110" t="s">
        <v>4</v>
      </c>
      <c r="C4" s="113" t="s">
        <v>5</v>
      </c>
      <c r="D4" s="8" t="s">
        <v>6</v>
      </c>
      <c r="E4" s="116" t="s">
        <v>7</v>
      </c>
      <c r="F4" s="117"/>
      <c r="G4" s="117"/>
      <c r="H4" s="117"/>
      <c r="I4" s="117"/>
      <c r="J4" s="117"/>
      <c r="K4" s="118"/>
      <c r="L4" s="119" t="s">
        <v>8</v>
      </c>
      <c r="M4" s="122" t="s">
        <v>9</v>
      </c>
      <c r="N4" s="122"/>
      <c r="O4" s="122"/>
      <c r="P4" s="122"/>
      <c r="Q4" s="119" t="s">
        <v>10</v>
      </c>
      <c r="R4" s="119" t="s">
        <v>11</v>
      </c>
    </row>
    <row r="5" spans="1:20" ht="15" customHeight="1" x14ac:dyDescent="0.25">
      <c r="A5" s="111"/>
      <c r="B5" s="111"/>
      <c r="C5" s="114"/>
      <c r="D5" s="133" t="s">
        <v>12</v>
      </c>
      <c r="E5" s="135" t="s">
        <v>13</v>
      </c>
      <c r="F5" s="133" t="s">
        <v>14</v>
      </c>
      <c r="G5" s="137" t="s">
        <v>15</v>
      </c>
      <c r="H5" s="138"/>
      <c r="I5" s="139"/>
      <c r="J5" s="149" t="s">
        <v>16</v>
      </c>
      <c r="K5" s="151" t="s">
        <v>17</v>
      </c>
      <c r="L5" s="120"/>
      <c r="M5" s="140" t="s">
        <v>18</v>
      </c>
      <c r="N5" s="142" t="s">
        <v>19</v>
      </c>
      <c r="O5" s="142" t="s">
        <v>20</v>
      </c>
      <c r="P5" s="144" t="s">
        <v>17</v>
      </c>
      <c r="Q5" s="120"/>
      <c r="R5" s="120"/>
    </row>
    <row r="6" spans="1:20" ht="119.25" customHeight="1" thickBot="1" x14ac:dyDescent="0.3">
      <c r="A6" s="112"/>
      <c r="B6" s="112"/>
      <c r="C6" s="115"/>
      <c r="D6" s="134"/>
      <c r="E6" s="136"/>
      <c r="F6" s="134"/>
      <c r="G6" s="9" t="s">
        <v>21</v>
      </c>
      <c r="H6" s="9" t="s">
        <v>22</v>
      </c>
      <c r="I6" s="9" t="s">
        <v>23</v>
      </c>
      <c r="J6" s="150"/>
      <c r="K6" s="152"/>
      <c r="L6" s="121"/>
      <c r="M6" s="141"/>
      <c r="N6" s="143"/>
      <c r="O6" s="143"/>
      <c r="P6" s="145"/>
      <c r="Q6" s="121"/>
      <c r="R6" s="121"/>
    </row>
    <row r="7" spans="1:20" ht="16.5" thickBot="1" x14ac:dyDescent="0.3">
      <c r="A7" s="10"/>
      <c r="B7" s="11">
        <v>2</v>
      </c>
      <c r="C7" s="12">
        <v>3</v>
      </c>
      <c r="D7" s="13">
        <v>4</v>
      </c>
      <c r="E7" s="11">
        <v>5</v>
      </c>
      <c r="F7" s="14">
        <v>6</v>
      </c>
      <c r="G7" s="15" t="s">
        <v>24</v>
      </c>
      <c r="H7" s="15" t="s">
        <v>25</v>
      </c>
      <c r="I7" s="16" t="s">
        <v>26</v>
      </c>
      <c r="J7" s="17" t="s">
        <v>27</v>
      </c>
      <c r="K7" s="16">
        <v>8</v>
      </c>
      <c r="L7" s="18" t="s">
        <v>28</v>
      </c>
      <c r="M7" s="19">
        <v>10</v>
      </c>
      <c r="N7" s="20">
        <v>11</v>
      </c>
      <c r="O7" s="21" t="s">
        <v>29</v>
      </c>
      <c r="P7" s="22">
        <v>13</v>
      </c>
      <c r="Q7" s="23">
        <v>14</v>
      </c>
      <c r="R7" s="23">
        <v>15</v>
      </c>
    </row>
    <row r="8" spans="1:20" ht="19.5" customHeight="1" x14ac:dyDescent="0.25">
      <c r="A8" s="24">
        <v>1</v>
      </c>
      <c r="B8" s="24">
        <v>126</v>
      </c>
      <c r="C8" s="25" t="s">
        <v>30</v>
      </c>
      <c r="D8" s="26">
        <v>621450.12221666658</v>
      </c>
      <c r="E8" s="27">
        <v>431241.05816999997</v>
      </c>
      <c r="F8" s="28">
        <v>741078.12037000002</v>
      </c>
      <c r="G8" s="29">
        <v>17647.921449999998</v>
      </c>
      <c r="H8" s="29">
        <v>0</v>
      </c>
      <c r="I8" s="30">
        <f>G8+H8</f>
        <v>17647.921449999998</v>
      </c>
      <c r="J8" s="31">
        <f>F8-E8</f>
        <v>309837.06220000004</v>
      </c>
      <c r="K8" s="30">
        <f t="shared" ref="K8:K71" si="0">F8/E8*100-100</f>
        <v>71.847765033045363</v>
      </c>
      <c r="L8" s="32">
        <f t="shared" ref="L8:L71" si="1">F8-D8</f>
        <v>119627.99815333344</v>
      </c>
      <c r="M8" s="33">
        <v>640510.69999999995</v>
      </c>
      <c r="N8" s="34">
        <v>892951.21686000016</v>
      </c>
      <c r="O8" s="35">
        <f t="shared" ref="O8:O71" si="2">N8-M8</f>
        <v>252440.51686000021</v>
      </c>
      <c r="P8" s="36">
        <f t="shared" ref="P8:P71" si="3">N8/M8*100-100</f>
        <v>39.41238091104492</v>
      </c>
      <c r="Q8" s="37">
        <v>25507.45</v>
      </c>
      <c r="R8" s="45">
        <v>2046.06493</v>
      </c>
      <c r="T8" s="39"/>
    </row>
    <row r="9" spans="1:20" ht="19.5" customHeight="1" x14ac:dyDescent="0.25">
      <c r="A9" s="24">
        <v>2</v>
      </c>
      <c r="B9" s="40">
        <v>130</v>
      </c>
      <c r="C9" s="41" t="s">
        <v>31</v>
      </c>
      <c r="D9" s="26">
        <v>513218.93662916671</v>
      </c>
      <c r="E9" s="42">
        <v>377042.09720000002</v>
      </c>
      <c r="F9" s="28">
        <v>447311.59211999993</v>
      </c>
      <c r="G9" s="29">
        <v>16079.589390000001</v>
      </c>
      <c r="H9" s="29">
        <v>-3.7540100000000001</v>
      </c>
      <c r="I9" s="30">
        <f t="shared" ref="I9:I72" si="4">G9+H9</f>
        <v>16075.83538</v>
      </c>
      <c r="J9" s="43">
        <f t="shared" ref="J9:J72" si="5">F9-E9</f>
        <v>70269.49491999991</v>
      </c>
      <c r="K9" s="44">
        <f t="shared" si="0"/>
        <v>18.637042240597836</v>
      </c>
      <c r="L9" s="45">
        <f t="shared" si="1"/>
        <v>-65907.344509166782</v>
      </c>
      <c r="M9" s="33">
        <v>525630.19999999995</v>
      </c>
      <c r="N9" s="34">
        <v>652726.49958000006</v>
      </c>
      <c r="O9" s="46">
        <f t="shared" si="2"/>
        <v>127096.29958000011</v>
      </c>
      <c r="P9" s="36">
        <f t="shared" si="3"/>
        <v>24.179794003464821</v>
      </c>
      <c r="Q9" s="37">
        <v>21307.34</v>
      </c>
      <c r="R9" s="35">
        <v>0</v>
      </c>
      <c r="T9" s="39"/>
    </row>
    <row r="10" spans="1:20" ht="19.5" customHeight="1" x14ac:dyDescent="0.25">
      <c r="A10" s="24">
        <v>3</v>
      </c>
      <c r="B10" s="40">
        <v>133</v>
      </c>
      <c r="C10" s="41" t="s">
        <v>32</v>
      </c>
      <c r="D10" s="26">
        <v>439981.34507499996</v>
      </c>
      <c r="E10" s="42">
        <v>306114.12956999999</v>
      </c>
      <c r="F10" s="28">
        <v>415589.66899999999</v>
      </c>
      <c r="G10" s="29">
        <v>5446.1503200000006</v>
      </c>
      <c r="H10" s="29">
        <v>-8093.4939400000003</v>
      </c>
      <c r="I10" s="47">
        <f t="shared" si="4"/>
        <v>-2647.3436199999996</v>
      </c>
      <c r="J10" s="43">
        <f t="shared" si="5"/>
        <v>109475.53943</v>
      </c>
      <c r="K10" s="44">
        <f t="shared" si="0"/>
        <v>35.762981468310812</v>
      </c>
      <c r="L10" s="45">
        <f t="shared" si="1"/>
        <v>-24391.676074999967</v>
      </c>
      <c r="M10" s="33">
        <v>378518.5</v>
      </c>
      <c r="N10" s="34">
        <v>508990.87327999988</v>
      </c>
      <c r="O10" s="46">
        <f t="shared" si="2"/>
        <v>130472.37327999988</v>
      </c>
      <c r="P10" s="36">
        <f t="shared" si="3"/>
        <v>34.469219676184878</v>
      </c>
      <c r="Q10" s="37">
        <v>11698.06</v>
      </c>
      <c r="R10" s="35">
        <v>-797.68942000000004</v>
      </c>
      <c r="T10" s="39"/>
    </row>
    <row r="11" spans="1:20" ht="19.5" customHeight="1" x14ac:dyDescent="0.25">
      <c r="A11" s="24">
        <v>4</v>
      </c>
      <c r="B11" s="40">
        <v>139</v>
      </c>
      <c r="C11" s="41" t="s">
        <v>33</v>
      </c>
      <c r="D11" s="26">
        <v>693658.20165833342</v>
      </c>
      <c r="E11" s="42">
        <v>408742.74581000011</v>
      </c>
      <c r="F11" s="28">
        <v>608172.81182000006</v>
      </c>
      <c r="G11" s="29">
        <v>967.18868000000009</v>
      </c>
      <c r="H11" s="29">
        <v>0</v>
      </c>
      <c r="I11" s="30">
        <f t="shared" si="4"/>
        <v>967.18868000000009</v>
      </c>
      <c r="J11" s="43">
        <f t="shared" si="5"/>
        <v>199430.06600999995</v>
      </c>
      <c r="K11" s="44">
        <f t="shared" si="0"/>
        <v>48.79109612448093</v>
      </c>
      <c r="L11" s="45">
        <f t="shared" si="1"/>
        <v>-85485.389838333358</v>
      </c>
      <c r="M11" s="33">
        <v>578915.1</v>
      </c>
      <c r="N11" s="34">
        <v>703714.64376999973</v>
      </c>
      <c r="O11" s="46">
        <f t="shared" si="2"/>
        <v>124799.54376999976</v>
      </c>
      <c r="P11" s="36">
        <f t="shared" si="3"/>
        <v>21.557486368899291</v>
      </c>
      <c r="Q11" s="37">
        <v>12879.92</v>
      </c>
      <c r="R11" s="35">
        <v>-18842.103589999999</v>
      </c>
      <c r="T11" s="39"/>
    </row>
    <row r="12" spans="1:20" ht="19.5" customHeight="1" x14ac:dyDescent="0.25">
      <c r="A12" s="48">
        <v>5</v>
      </c>
      <c r="B12" s="49">
        <v>720</v>
      </c>
      <c r="C12" s="50" t="s">
        <v>34</v>
      </c>
      <c r="D12" s="26">
        <v>246667.13300416668</v>
      </c>
      <c r="E12" s="42">
        <v>193831.20575999998</v>
      </c>
      <c r="F12" s="28">
        <v>241569.77322999999</v>
      </c>
      <c r="G12" s="29"/>
      <c r="H12" s="29"/>
      <c r="I12" s="30">
        <f t="shared" si="4"/>
        <v>0</v>
      </c>
      <c r="J12" s="43">
        <f t="shared" si="5"/>
        <v>47738.567470000009</v>
      </c>
      <c r="K12" s="44">
        <f t="shared" si="0"/>
        <v>24.628937989019931</v>
      </c>
      <c r="L12" s="45">
        <f t="shared" si="1"/>
        <v>-5097.359774166689</v>
      </c>
      <c r="M12" s="33">
        <v>216479.5</v>
      </c>
      <c r="N12" s="34">
        <v>283059.77734000003</v>
      </c>
      <c r="O12" s="46">
        <f t="shared" si="2"/>
        <v>66580.27734000003</v>
      </c>
      <c r="P12" s="36">
        <f t="shared" si="3"/>
        <v>30.755927161694302</v>
      </c>
      <c r="Q12" s="37">
        <v>0</v>
      </c>
      <c r="R12" s="35">
        <v>-1672.8542</v>
      </c>
      <c r="T12" s="39"/>
    </row>
    <row r="13" spans="1:20" ht="19.5" customHeight="1" x14ac:dyDescent="0.25">
      <c r="A13" s="24">
        <v>6</v>
      </c>
      <c r="B13" s="40">
        <v>747</v>
      </c>
      <c r="C13" s="41" t="s">
        <v>35</v>
      </c>
      <c r="D13" s="26">
        <v>95628.978037499983</v>
      </c>
      <c r="E13" s="42">
        <v>53887.686299999987</v>
      </c>
      <c r="F13" s="28">
        <v>115198.23551</v>
      </c>
      <c r="G13" s="29">
        <v>1467.13345</v>
      </c>
      <c r="H13" s="29">
        <v>-4868.1704300000001</v>
      </c>
      <c r="I13" s="47">
        <f t="shared" si="4"/>
        <v>-3401.0369799999999</v>
      </c>
      <c r="J13" s="43">
        <f t="shared" si="5"/>
        <v>61310.549210000012</v>
      </c>
      <c r="K13" s="44">
        <f t="shared" si="0"/>
        <v>113.77469217861008</v>
      </c>
      <c r="L13" s="32">
        <f t="shared" si="1"/>
        <v>19569.257472500016</v>
      </c>
      <c r="M13" s="33">
        <v>69255.8</v>
      </c>
      <c r="N13" s="34">
        <v>120566.12675000001</v>
      </c>
      <c r="O13" s="46">
        <f t="shared" si="2"/>
        <v>51310.326750000007</v>
      </c>
      <c r="P13" s="36">
        <f t="shared" si="3"/>
        <v>74.088129441866243</v>
      </c>
      <c r="Q13" s="37">
        <v>0</v>
      </c>
      <c r="R13" s="45">
        <v>1497.9891900000002</v>
      </c>
      <c r="T13" s="39"/>
    </row>
    <row r="14" spans="1:20" ht="19.5" customHeight="1" x14ac:dyDescent="0.25">
      <c r="A14" s="24">
        <v>7</v>
      </c>
      <c r="B14" s="40">
        <v>140</v>
      </c>
      <c r="C14" s="41" t="s">
        <v>36</v>
      </c>
      <c r="D14" s="26">
        <v>301936.99681666668</v>
      </c>
      <c r="E14" s="42">
        <v>178705.53532999998</v>
      </c>
      <c r="F14" s="28">
        <v>275906.01562999998</v>
      </c>
      <c r="G14" s="29">
        <v>1831.0990800000002</v>
      </c>
      <c r="H14" s="29">
        <v>-1.79681</v>
      </c>
      <c r="I14" s="30">
        <f t="shared" si="4"/>
        <v>1829.3022700000001</v>
      </c>
      <c r="J14" s="43">
        <f t="shared" si="5"/>
        <v>97200.480299999996</v>
      </c>
      <c r="K14" s="44">
        <f t="shared" si="0"/>
        <v>54.39142112778336</v>
      </c>
      <c r="L14" s="45">
        <f t="shared" si="1"/>
        <v>-26030.981186666701</v>
      </c>
      <c r="M14" s="33">
        <v>238716.9</v>
      </c>
      <c r="N14" s="34">
        <v>330672.13185000001</v>
      </c>
      <c r="O14" s="46">
        <f t="shared" si="2"/>
        <v>91955.231850000011</v>
      </c>
      <c r="P14" s="36">
        <f t="shared" si="3"/>
        <v>38.520620806486676</v>
      </c>
      <c r="Q14" s="37">
        <v>1180.19</v>
      </c>
      <c r="R14" s="107">
        <v>-15606.172049999994</v>
      </c>
      <c r="T14" s="39"/>
    </row>
    <row r="15" spans="1:20" ht="19.5" customHeight="1" x14ac:dyDescent="0.25">
      <c r="A15" s="24">
        <v>8</v>
      </c>
      <c r="B15" s="40">
        <v>200</v>
      </c>
      <c r="C15" s="41" t="s">
        <v>37</v>
      </c>
      <c r="D15" s="26">
        <v>121770.15604166666</v>
      </c>
      <c r="E15" s="42">
        <v>80037.906380000015</v>
      </c>
      <c r="F15" s="28">
        <v>138075.83134999999</v>
      </c>
      <c r="G15" s="29"/>
      <c r="H15" s="29"/>
      <c r="I15" s="30">
        <f t="shared" si="4"/>
        <v>0</v>
      </c>
      <c r="J15" s="43">
        <f t="shared" si="5"/>
        <v>58037.924969999978</v>
      </c>
      <c r="K15" s="44">
        <f t="shared" si="0"/>
        <v>72.513047373391288</v>
      </c>
      <c r="L15" s="32">
        <f t="shared" si="1"/>
        <v>16305.675308333331</v>
      </c>
      <c r="M15" s="33">
        <v>93917.5</v>
      </c>
      <c r="N15" s="34">
        <v>157733.92571000004</v>
      </c>
      <c r="O15" s="46">
        <f t="shared" si="2"/>
        <v>63816.42571000004</v>
      </c>
      <c r="P15" s="36">
        <f t="shared" si="3"/>
        <v>67.949451071419105</v>
      </c>
      <c r="Q15" s="37">
        <v>106.01</v>
      </c>
      <c r="R15" s="45">
        <v>0</v>
      </c>
      <c r="T15" s="39"/>
    </row>
    <row r="16" spans="1:20" ht="19.5" customHeight="1" x14ac:dyDescent="0.25">
      <c r="A16" s="24">
        <v>9</v>
      </c>
      <c r="B16" s="40">
        <v>762</v>
      </c>
      <c r="C16" s="41" t="s">
        <v>38</v>
      </c>
      <c r="D16" s="26">
        <v>148867.66514583334</v>
      </c>
      <c r="E16" s="42">
        <v>135194.3909</v>
      </c>
      <c r="F16" s="28">
        <v>191400.13265000004</v>
      </c>
      <c r="G16" s="29">
        <v>2210.6678400000001</v>
      </c>
      <c r="H16" s="29">
        <v>0</v>
      </c>
      <c r="I16" s="30">
        <f t="shared" si="4"/>
        <v>2210.6678400000001</v>
      </c>
      <c r="J16" s="43">
        <f t="shared" si="5"/>
        <v>56205.741750000045</v>
      </c>
      <c r="K16" s="44">
        <f t="shared" si="0"/>
        <v>41.574018992824989</v>
      </c>
      <c r="L16" s="32">
        <f t="shared" si="1"/>
        <v>42532.467504166707</v>
      </c>
      <c r="M16" s="33">
        <v>163427.79999999999</v>
      </c>
      <c r="N16" s="34">
        <v>212834.98100999996</v>
      </c>
      <c r="O16" s="46">
        <f t="shared" si="2"/>
        <v>49407.181009999971</v>
      </c>
      <c r="P16" s="36">
        <f t="shared" si="3"/>
        <v>30.231809404519908</v>
      </c>
      <c r="Q16" s="37">
        <v>1375.75</v>
      </c>
      <c r="R16" s="45">
        <v>8.3442900000000009</v>
      </c>
      <c r="T16" s="39"/>
    </row>
    <row r="17" spans="1:20" ht="19.5" customHeight="1" x14ac:dyDescent="0.25">
      <c r="A17" s="24">
        <v>10</v>
      </c>
      <c r="B17" s="40">
        <v>396</v>
      </c>
      <c r="C17" s="41" t="s">
        <v>39</v>
      </c>
      <c r="D17" s="26">
        <v>177484.203225</v>
      </c>
      <c r="E17" s="42">
        <v>127067.51824999999</v>
      </c>
      <c r="F17" s="28">
        <v>180213.91050999996</v>
      </c>
      <c r="G17" s="29">
        <v>2434.1775300000004</v>
      </c>
      <c r="H17" s="29">
        <v>0</v>
      </c>
      <c r="I17" s="30">
        <f t="shared" si="4"/>
        <v>2434.1775300000004</v>
      </c>
      <c r="J17" s="43">
        <f t="shared" si="5"/>
        <v>53146.392259999964</v>
      </c>
      <c r="K17" s="44">
        <f t="shared" si="0"/>
        <v>41.82531695900181</v>
      </c>
      <c r="L17" s="32">
        <f t="shared" si="1"/>
        <v>2729.7072849999531</v>
      </c>
      <c r="M17" s="33">
        <v>170799</v>
      </c>
      <c r="N17" s="34">
        <v>203629.52954999998</v>
      </c>
      <c r="O17" s="46">
        <f t="shared" si="2"/>
        <v>32830.529549999977</v>
      </c>
      <c r="P17" s="36">
        <f t="shared" si="3"/>
        <v>19.221734055819994</v>
      </c>
      <c r="Q17" s="37">
        <v>569.55999999999995</v>
      </c>
      <c r="R17" s="45">
        <v>1358.4743300000009</v>
      </c>
      <c r="T17" s="39"/>
    </row>
    <row r="18" spans="1:20" ht="19.5" customHeight="1" x14ac:dyDescent="0.25">
      <c r="A18" s="24">
        <v>11</v>
      </c>
      <c r="B18" s="40">
        <v>210</v>
      </c>
      <c r="C18" s="41" t="s">
        <v>40</v>
      </c>
      <c r="D18" s="26">
        <v>83572.772262500002</v>
      </c>
      <c r="E18" s="42">
        <v>69596.738939999981</v>
      </c>
      <c r="F18" s="28">
        <v>92782.353149999995</v>
      </c>
      <c r="G18" s="29">
        <v>6894.2108499999995</v>
      </c>
      <c r="H18" s="29">
        <v>-7275.3362699999998</v>
      </c>
      <c r="I18" s="47">
        <f t="shared" si="4"/>
        <v>-381.1254200000003</v>
      </c>
      <c r="J18" s="43">
        <f t="shared" si="5"/>
        <v>23185.614210000014</v>
      </c>
      <c r="K18" s="44">
        <f t="shared" si="0"/>
        <v>33.314225009865112</v>
      </c>
      <c r="L18" s="32">
        <f t="shared" si="1"/>
        <v>9209.580887499993</v>
      </c>
      <c r="M18" s="33">
        <v>82591.199999999997</v>
      </c>
      <c r="N18" s="34">
        <v>114490.46571</v>
      </c>
      <c r="O18" s="46">
        <f t="shared" si="2"/>
        <v>31899.265710000007</v>
      </c>
      <c r="P18" s="36">
        <f t="shared" si="3"/>
        <v>38.623080558219272</v>
      </c>
      <c r="Q18" s="37">
        <v>1.93</v>
      </c>
      <c r="R18" s="45">
        <v>2554.13679</v>
      </c>
      <c r="T18" s="39"/>
    </row>
    <row r="19" spans="1:20" ht="19.5" customHeight="1" x14ac:dyDescent="0.25">
      <c r="A19" s="24">
        <v>12</v>
      </c>
      <c r="B19" s="40">
        <v>191</v>
      </c>
      <c r="C19" s="41" t="s">
        <v>41</v>
      </c>
      <c r="D19" s="26">
        <v>69018.382770833327</v>
      </c>
      <c r="E19" s="42">
        <v>59696.877440000018</v>
      </c>
      <c r="F19" s="28">
        <v>77547.154290000006</v>
      </c>
      <c r="G19" s="29">
        <v>5055.9887700000008</v>
      </c>
      <c r="H19" s="29">
        <v>-9764.6922699999996</v>
      </c>
      <c r="I19" s="47">
        <f t="shared" si="4"/>
        <v>-4708.7034999999987</v>
      </c>
      <c r="J19" s="43">
        <f t="shared" si="5"/>
        <v>17850.276849999987</v>
      </c>
      <c r="K19" s="44">
        <f t="shared" si="0"/>
        <v>29.901525197764158</v>
      </c>
      <c r="L19" s="32">
        <f t="shared" si="1"/>
        <v>8528.7715191666794</v>
      </c>
      <c r="M19" s="33">
        <v>70785.2</v>
      </c>
      <c r="N19" s="34">
        <v>90849.546109999996</v>
      </c>
      <c r="O19" s="46">
        <f t="shared" si="2"/>
        <v>20064.346109999999</v>
      </c>
      <c r="P19" s="36">
        <f t="shared" si="3"/>
        <v>28.345397215802194</v>
      </c>
      <c r="Q19" s="37">
        <v>6.33</v>
      </c>
      <c r="R19" s="45">
        <v>0</v>
      </c>
      <c r="T19" s="39"/>
    </row>
    <row r="20" spans="1:20" ht="19.5" customHeight="1" x14ac:dyDescent="0.25">
      <c r="A20" s="51">
        <v>13</v>
      </c>
      <c r="B20" s="52">
        <v>152</v>
      </c>
      <c r="C20" s="53" t="s">
        <v>42</v>
      </c>
      <c r="D20" s="26">
        <v>115150.23692083334</v>
      </c>
      <c r="E20" s="42">
        <v>87316.127970000001</v>
      </c>
      <c r="F20" s="28">
        <v>114164.20603999999</v>
      </c>
      <c r="G20" s="29">
        <v>14610.310439999999</v>
      </c>
      <c r="H20" s="29">
        <v>-17.045590000000001</v>
      </c>
      <c r="I20" s="30">
        <f t="shared" si="4"/>
        <v>14593.26485</v>
      </c>
      <c r="J20" s="43">
        <f t="shared" si="5"/>
        <v>26848.078069999989</v>
      </c>
      <c r="K20" s="44">
        <f t="shared" si="0"/>
        <v>30.748131753190478</v>
      </c>
      <c r="L20" s="45">
        <f t="shared" si="1"/>
        <v>-986.03088083335024</v>
      </c>
      <c r="M20" s="33">
        <v>103077.3</v>
      </c>
      <c r="N20" s="34">
        <v>131908.73490999997</v>
      </c>
      <c r="O20" s="46">
        <f t="shared" si="2"/>
        <v>28831.434909999967</v>
      </c>
      <c r="P20" s="36">
        <f t="shared" si="3"/>
        <v>27.970692781048754</v>
      </c>
      <c r="Q20" s="37">
        <v>337.26</v>
      </c>
      <c r="R20" s="45">
        <v>4309.0592800000013</v>
      </c>
      <c r="T20" s="39"/>
    </row>
    <row r="21" spans="1:20" ht="19.5" customHeight="1" x14ac:dyDescent="0.25">
      <c r="A21" s="24">
        <v>14</v>
      </c>
      <c r="B21" s="40">
        <v>723</v>
      </c>
      <c r="C21" s="41" t="s">
        <v>43</v>
      </c>
      <c r="D21" s="26">
        <v>58450.321954166662</v>
      </c>
      <c r="E21" s="42">
        <v>44872.486599999989</v>
      </c>
      <c r="F21" s="28">
        <v>58708.435800000007</v>
      </c>
      <c r="G21" s="29"/>
      <c r="H21" s="29"/>
      <c r="I21" s="30">
        <f t="shared" si="4"/>
        <v>0</v>
      </c>
      <c r="J21" s="43">
        <f t="shared" si="5"/>
        <v>13835.949200000017</v>
      </c>
      <c r="K21" s="44">
        <f t="shared" si="0"/>
        <v>30.833925749058068</v>
      </c>
      <c r="L21" s="32">
        <f t="shared" si="1"/>
        <v>258.11384583334439</v>
      </c>
      <c r="M21" s="33">
        <v>51755.9</v>
      </c>
      <c r="N21" s="34">
        <v>71380.637659999993</v>
      </c>
      <c r="O21" s="46">
        <f t="shared" si="2"/>
        <v>19624.737659999992</v>
      </c>
      <c r="P21" s="36">
        <f t="shared" si="3"/>
        <v>37.917875372662792</v>
      </c>
      <c r="Q21" s="37">
        <v>0</v>
      </c>
      <c r="R21" s="107">
        <v>-6220.6509500000002</v>
      </c>
      <c r="T21" s="39"/>
    </row>
    <row r="22" spans="1:20" ht="19.5" customHeight="1" x14ac:dyDescent="0.25">
      <c r="A22" s="24">
        <v>15</v>
      </c>
      <c r="B22" s="40">
        <v>244</v>
      </c>
      <c r="C22" s="41" t="s">
        <v>44</v>
      </c>
      <c r="D22" s="26">
        <v>145502.0296458333</v>
      </c>
      <c r="E22" s="42">
        <v>114460.95171999998</v>
      </c>
      <c r="F22" s="28">
        <v>125046.59809</v>
      </c>
      <c r="G22" s="29">
        <v>2709.0590099999999</v>
      </c>
      <c r="H22" s="29">
        <v>-8129.7907099999993</v>
      </c>
      <c r="I22" s="47">
        <f t="shared" si="4"/>
        <v>-5420.7316999999994</v>
      </c>
      <c r="J22" s="43">
        <f t="shared" si="5"/>
        <v>10585.646370000017</v>
      </c>
      <c r="K22" s="44">
        <f t="shared" si="0"/>
        <v>9.2482599619607697</v>
      </c>
      <c r="L22" s="45">
        <f t="shared" si="1"/>
        <v>-20455.431555833304</v>
      </c>
      <c r="M22" s="33">
        <v>137087.4</v>
      </c>
      <c r="N22" s="34">
        <v>154930.17697</v>
      </c>
      <c r="O22" s="46">
        <f t="shared" si="2"/>
        <v>17842.776970000006</v>
      </c>
      <c r="P22" s="36">
        <f t="shared" si="3"/>
        <v>13.01562139919497</v>
      </c>
      <c r="Q22" s="37">
        <v>110.09</v>
      </c>
      <c r="R22" s="107">
        <v>-2.1262100000003556</v>
      </c>
      <c r="T22" s="39"/>
    </row>
    <row r="23" spans="1:20" ht="19.5" customHeight="1" x14ac:dyDescent="0.25">
      <c r="A23" s="24">
        <v>16</v>
      </c>
      <c r="B23" s="40">
        <v>224</v>
      </c>
      <c r="C23" s="41" t="s">
        <v>45</v>
      </c>
      <c r="D23" s="26">
        <v>95591.756658333339</v>
      </c>
      <c r="E23" s="42">
        <v>79231.813540000003</v>
      </c>
      <c r="F23" s="28">
        <v>87986.519180000003</v>
      </c>
      <c r="G23" s="29">
        <v>4917.4571699999997</v>
      </c>
      <c r="H23" s="29">
        <v>-9215.1004100000009</v>
      </c>
      <c r="I23" s="47">
        <f t="shared" si="4"/>
        <v>-4297.6432400000012</v>
      </c>
      <c r="J23" s="43">
        <f t="shared" si="5"/>
        <v>8754.7056400000001</v>
      </c>
      <c r="K23" s="44">
        <f t="shared" si="0"/>
        <v>11.049482838834933</v>
      </c>
      <c r="L23" s="45">
        <f t="shared" si="1"/>
        <v>-7605.2374783333362</v>
      </c>
      <c r="M23" s="33">
        <v>82771.600000000006</v>
      </c>
      <c r="N23" s="34">
        <v>108623.17146000003</v>
      </c>
      <c r="O23" s="46">
        <f t="shared" si="2"/>
        <v>25851.571460000021</v>
      </c>
      <c r="P23" s="36">
        <f t="shared" si="3"/>
        <v>31.232417230064442</v>
      </c>
      <c r="Q23" s="37">
        <v>1652.76</v>
      </c>
      <c r="R23" s="45">
        <v>211.93136999999999</v>
      </c>
      <c r="T23" s="39"/>
    </row>
    <row r="24" spans="1:20" ht="19.5" customHeight="1" x14ac:dyDescent="0.25">
      <c r="A24" s="24">
        <v>17</v>
      </c>
      <c r="B24" s="40">
        <v>103</v>
      </c>
      <c r="C24" s="41" t="s">
        <v>46</v>
      </c>
      <c r="D24" s="26">
        <v>80869.222104166678</v>
      </c>
      <c r="E24" s="42">
        <v>67229.348399999988</v>
      </c>
      <c r="F24" s="28">
        <v>83455.178780000002</v>
      </c>
      <c r="G24" s="29">
        <v>5028.7004799999995</v>
      </c>
      <c r="H24" s="29">
        <v>-4670.9050900000002</v>
      </c>
      <c r="I24" s="30">
        <f t="shared" si="4"/>
        <v>357.79538999999932</v>
      </c>
      <c r="J24" s="43">
        <f t="shared" si="5"/>
        <v>16225.830380000014</v>
      </c>
      <c r="K24" s="44">
        <f t="shared" si="0"/>
        <v>24.135040374718272</v>
      </c>
      <c r="L24" s="32">
        <f t="shared" si="1"/>
        <v>2585.956675833324</v>
      </c>
      <c r="M24" s="33">
        <v>79992.399999999994</v>
      </c>
      <c r="N24" s="34">
        <v>103689.90005000001</v>
      </c>
      <c r="O24" s="46">
        <f t="shared" si="2"/>
        <v>23697.500050000017</v>
      </c>
      <c r="P24" s="36">
        <f t="shared" si="3"/>
        <v>29.624689407993799</v>
      </c>
      <c r="Q24" s="37">
        <v>410.85</v>
      </c>
      <c r="R24" s="45">
        <v>13821.40566</v>
      </c>
      <c r="T24" s="39"/>
    </row>
    <row r="25" spans="1:20" ht="19.5" customHeight="1" x14ac:dyDescent="0.25">
      <c r="A25" s="51">
        <v>18</v>
      </c>
      <c r="B25" s="52">
        <v>500</v>
      </c>
      <c r="C25" s="53" t="s">
        <v>47</v>
      </c>
      <c r="D25" s="26">
        <v>93454.622099999993</v>
      </c>
      <c r="E25" s="42">
        <v>64842.681470000003</v>
      </c>
      <c r="F25" s="28">
        <v>87224.352159999995</v>
      </c>
      <c r="G25" s="29">
        <v>859.79832999999996</v>
      </c>
      <c r="H25" s="29">
        <v>-3339.42769</v>
      </c>
      <c r="I25" s="47">
        <f t="shared" si="4"/>
        <v>-2479.6293599999999</v>
      </c>
      <c r="J25" s="43">
        <f t="shared" si="5"/>
        <v>22381.670689999992</v>
      </c>
      <c r="K25" s="44">
        <f t="shared" si="0"/>
        <v>34.516880213158743</v>
      </c>
      <c r="L25" s="45">
        <f t="shared" si="1"/>
        <v>-6230.2699399999983</v>
      </c>
      <c r="M25" s="33">
        <v>77633.8</v>
      </c>
      <c r="N25" s="34">
        <v>99585.478380000015</v>
      </c>
      <c r="O25" s="46">
        <f t="shared" si="2"/>
        <v>21951.678380000012</v>
      </c>
      <c r="P25" s="36">
        <f t="shared" si="3"/>
        <v>28.275929273074354</v>
      </c>
      <c r="Q25" s="37">
        <v>189.85</v>
      </c>
      <c r="R25" s="107">
        <v>-3694.1091399999968</v>
      </c>
      <c r="T25" s="39"/>
    </row>
    <row r="26" spans="1:20" ht="19.5" customHeight="1" x14ac:dyDescent="0.25">
      <c r="A26" s="24">
        <v>19</v>
      </c>
      <c r="B26" s="40">
        <v>144</v>
      </c>
      <c r="C26" s="41" t="s">
        <v>48</v>
      </c>
      <c r="D26" s="26">
        <v>82067.299254166661</v>
      </c>
      <c r="E26" s="42">
        <v>37729.361570000001</v>
      </c>
      <c r="F26" s="28">
        <v>71927.879419999997</v>
      </c>
      <c r="G26" s="29">
        <v>932.14599999999996</v>
      </c>
      <c r="H26" s="29">
        <v>0</v>
      </c>
      <c r="I26" s="30">
        <f t="shared" si="4"/>
        <v>932.14599999999996</v>
      </c>
      <c r="J26" s="43">
        <f t="shared" si="5"/>
        <v>34198.517849999997</v>
      </c>
      <c r="K26" s="44">
        <f t="shared" si="0"/>
        <v>90.641655270394239</v>
      </c>
      <c r="L26" s="45">
        <f t="shared" si="1"/>
        <v>-10139.419834166663</v>
      </c>
      <c r="M26" s="33">
        <v>50571.9</v>
      </c>
      <c r="N26" s="34">
        <v>74698.26258000001</v>
      </c>
      <c r="O26" s="46">
        <f t="shared" si="2"/>
        <v>24126.362580000008</v>
      </c>
      <c r="P26" s="36">
        <f t="shared" si="3"/>
        <v>47.707051900363666</v>
      </c>
      <c r="Q26" s="37">
        <v>605.89</v>
      </c>
      <c r="R26" s="45">
        <v>0</v>
      </c>
      <c r="T26" s="39"/>
    </row>
    <row r="27" spans="1:20" ht="19.5" customHeight="1" x14ac:dyDescent="0.25">
      <c r="A27" s="24">
        <v>20</v>
      </c>
      <c r="B27" s="40">
        <v>100</v>
      </c>
      <c r="C27" s="41" t="s">
        <v>49</v>
      </c>
      <c r="D27" s="26">
        <v>127220.37496250001</v>
      </c>
      <c r="E27" s="42">
        <v>94281.982709999997</v>
      </c>
      <c r="F27" s="28">
        <v>132857.46878000002</v>
      </c>
      <c r="G27" s="29">
        <v>3572.5821599999999</v>
      </c>
      <c r="H27" s="29">
        <v>-6555.8249000000005</v>
      </c>
      <c r="I27" s="47">
        <f t="shared" si="4"/>
        <v>-2983.2427400000006</v>
      </c>
      <c r="J27" s="43">
        <f t="shared" si="5"/>
        <v>38575.486070000028</v>
      </c>
      <c r="K27" s="44">
        <f t="shared" si="0"/>
        <v>40.915013623179277</v>
      </c>
      <c r="L27" s="32">
        <f t="shared" si="1"/>
        <v>5637.0938175000192</v>
      </c>
      <c r="M27" s="33">
        <v>118767.7</v>
      </c>
      <c r="N27" s="34">
        <v>157076.31039999999</v>
      </c>
      <c r="O27" s="46">
        <f t="shared" si="2"/>
        <v>38308.61039999999</v>
      </c>
      <c r="P27" s="36">
        <f t="shared" si="3"/>
        <v>32.255074738333747</v>
      </c>
      <c r="Q27" s="37">
        <v>860.9</v>
      </c>
      <c r="R27" s="107">
        <v>-3072.1118799999967</v>
      </c>
      <c r="T27" s="39"/>
    </row>
    <row r="28" spans="1:20" ht="19.5" customHeight="1" x14ac:dyDescent="0.25">
      <c r="A28" s="24">
        <v>21</v>
      </c>
      <c r="B28" s="40">
        <v>614</v>
      </c>
      <c r="C28" s="41" t="s">
        <v>50</v>
      </c>
      <c r="D28" s="26">
        <v>93122.110554166691</v>
      </c>
      <c r="E28" s="42">
        <v>69024.95001</v>
      </c>
      <c r="F28" s="28">
        <v>86472.132980000009</v>
      </c>
      <c r="G28" s="29">
        <v>2721.61463</v>
      </c>
      <c r="H28" s="29">
        <v>-10480.721530000001</v>
      </c>
      <c r="I28" s="47">
        <f t="shared" si="4"/>
        <v>-7759.1069000000007</v>
      </c>
      <c r="J28" s="43">
        <f t="shared" si="5"/>
        <v>17447.182970000009</v>
      </c>
      <c r="K28" s="44">
        <f t="shared" si="0"/>
        <v>25.276632532833915</v>
      </c>
      <c r="L28" s="45">
        <f t="shared" si="1"/>
        <v>-6649.9775741666817</v>
      </c>
      <c r="M28" s="33">
        <v>81670.7</v>
      </c>
      <c r="N28" s="34">
        <v>101668.03848000002</v>
      </c>
      <c r="O28" s="46">
        <f t="shared" si="2"/>
        <v>19997.33848000002</v>
      </c>
      <c r="P28" s="36">
        <f t="shared" si="3"/>
        <v>24.485327638920708</v>
      </c>
      <c r="Q28" s="37">
        <v>3.47</v>
      </c>
      <c r="R28" s="45">
        <v>13344.515580000001</v>
      </c>
      <c r="T28" s="39"/>
    </row>
    <row r="29" spans="1:20" ht="19.5" customHeight="1" x14ac:dyDescent="0.25">
      <c r="A29" s="24">
        <v>22</v>
      </c>
      <c r="B29" s="40">
        <v>406</v>
      </c>
      <c r="C29" s="41" t="s">
        <v>51</v>
      </c>
      <c r="D29" s="26">
        <v>82833.632199999993</v>
      </c>
      <c r="E29" s="42">
        <v>71124.57047999998</v>
      </c>
      <c r="F29" s="28">
        <v>88386.892790000013</v>
      </c>
      <c r="G29" s="29">
        <v>3273.4038300000002</v>
      </c>
      <c r="H29" s="29">
        <v>-5967.0287400000007</v>
      </c>
      <c r="I29" s="47">
        <f t="shared" si="4"/>
        <v>-2693.6249100000005</v>
      </c>
      <c r="J29" s="43">
        <f t="shared" si="5"/>
        <v>17262.322310000032</v>
      </c>
      <c r="K29" s="44">
        <f t="shared" si="0"/>
        <v>24.270547004363479</v>
      </c>
      <c r="L29" s="32">
        <f t="shared" si="1"/>
        <v>5553.2605900000199</v>
      </c>
      <c r="M29" s="33">
        <v>87943.1</v>
      </c>
      <c r="N29" s="34">
        <v>102309.00735000003</v>
      </c>
      <c r="O29" s="46">
        <f t="shared" si="2"/>
        <v>14365.907350000023</v>
      </c>
      <c r="P29" s="36">
        <f t="shared" si="3"/>
        <v>16.335457073948973</v>
      </c>
      <c r="Q29" s="37">
        <v>11.36</v>
      </c>
      <c r="R29" s="45">
        <v>1846.6636299999991</v>
      </c>
      <c r="T29" s="39"/>
    </row>
    <row r="30" spans="1:20" ht="19.5" customHeight="1" x14ac:dyDescent="0.25">
      <c r="A30" s="24">
        <v>23</v>
      </c>
      <c r="B30" s="40">
        <v>219</v>
      </c>
      <c r="C30" s="41" t="s">
        <v>52</v>
      </c>
      <c r="D30" s="26">
        <v>102665.99695416665</v>
      </c>
      <c r="E30" s="42">
        <v>82982.306909999999</v>
      </c>
      <c r="F30" s="28">
        <v>105419.11173</v>
      </c>
      <c r="G30" s="29">
        <v>5654.4347300000009</v>
      </c>
      <c r="H30" s="29">
        <v>-9178.1651900000015</v>
      </c>
      <c r="I30" s="47">
        <f t="shared" si="4"/>
        <v>-3523.7304600000007</v>
      </c>
      <c r="J30" s="43">
        <f t="shared" si="5"/>
        <v>22436.804820000005</v>
      </c>
      <c r="K30" s="44">
        <f t="shared" si="0"/>
        <v>27.038058660304841</v>
      </c>
      <c r="L30" s="32">
        <f t="shared" si="1"/>
        <v>2753.1147758333536</v>
      </c>
      <c r="M30" s="33">
        <v>108366.5</v>
      </c>
      <c r="N30" s="34">
        <v>126952.39732</v>
      </c>
      <c r="O30" s="46">
        <f t="shared" si="2"/>
        <v>18585.897320000004</v>
      </c>
      <c r="P30" s="36">
        <f t="shared" si="3"/>
        <v>17.150962077763893</v>
      </c>
      <c r="Q30" s="37">
        <v>1.93</v>
      </c>
      <c r="R30" s="107">
        <v>-11694.64431</v>
      </c>
      <c r="T30" s="39"/>
    </row>
    <row r="31" spans="1:20" ht="19.5" customHeight="1" x14ac:dyDescent="0.25">
      <c r="A31" s="24">
        <v>24</v>
      </c>
      <c r="B31" s="40">
        <v>721</v>
      </c>
      <c r="C31" s="41" t="s">
        <v>53</v>
      </c>
      <c r="D31" s="26">
        <v>42984.013404166675</v>
      </c>
      <c r="E31" s="42">
        <v>32124.210210000005</v>
      </c>
      <c r="F31" s="28">
        <v>42206.611109999998</v>
      </c>
      <c r="G31" s="29"/>
      <c r="H31" s="29"/>
      <c r="I31" s="30">
        <f t="shared" si="4"/>
        <v>0</v>
      </c>
      <c r="J31" s="43">
        <f t="shared" si="5"/>
        <v>10082.400899999993</v>
      </c>
      <c r="K31" s="44">
        <f t="shared" si="0"/>
        <v>31.385677139111181</v>
      </c>
      <c r="L31" s="45">
        <f t="shared" si="1"/>
        <v>-777.40229416667717</v>
      </c>
      <c r="M31" s="33">
        <v>35858.800000000003</v>
      </c>
      <c r="N31" s="34">
        <v>46984.891840000011</v>
      </c>
      <c r="O31" s="46">
        <f t="shared" si="2"/>
        <v>11126.091840000008</v>
      </c>
      <c r="P31" s="36">
        <f t="shared" si="3"/>
        <v>31.027507445871038</v>
      </c>
      <c r="Q31" s="37">
        <v>0</v>
      </c>
      <c r="R31" s="45">
        <v>413.80886999999984</v>
      </c>
      <c r="T31" s="39"/>
    </row>
    <row r="32" spans="1:20" ht="19.5" customHeight="1" x14ac:dyDescent="0.25">
      <c r="A32" s="51">
        <v>25</v>
      </c>
      <c r="B32" s="52">
        <v>515</v>
      </c>
      <c r="C32" s="53" t="s">
        <v>54</v>
      </c>
      <c r="D32" s="26">
        <v>142580.24768333332</v>
      </c>
      <c r="E32" s="42">
        <v>106183.15795000002</v>
      </c>
      <c r="F32" s="28">
        <v>130066.53041999998</v>
      </c>
      <c r="G32" s="29">
        <v>1989.5756899999999</v>
      </c>
      <c r="H32" s="29">
        <v>-4281.9316600000002</v>
      </c>
      <c r="I32" s="47">
        <f t="shared" si="4"/>
        <v>-2292.3559700000005</v>
      </c>
      <c r="J32" s="43">
        <f t="shared" si="5"/>
        <v>23883.372469999958</v>
      </c>
      <c r="K32" s="44">
        <f t="shared" si="0"/>
        <v>22.492618350309627</v>
      </c>
      <c r="L32" s="45">
        <f t="shared" si="1"/>
        <v>-12513.717263333339</v>
      </c>
      <c r="M32" s="33">
        <v>122599.3</v>
      </c>
      <c r="N32" s="34">
        <v>145618.70679800003</v>
      </c>
      <c r="O32" s="46">
        <f t="shared" si="2"/>
        <v>23019.406798000025</v>
      </c>
      <c r="P32" s="36">
        <f t="shared" si="3"/>
        <v>18.776132325388502</v>
      </c>
      <c r="Q32" s="37">
        <v>158.22999999999999</v>
      </c>
      <c r="R32" s="45">
        <v>1767.567590000006</v>
      </c>
      <c r="T32" s="39"/>
    </row>
    <row r="33" spans="1:20" ht="19.5" customHeight="1" x14ac:dyDescent="0.25">
      <c r="A33" s="24">
        <v>26</v>
      </c>
      <c r="B33" s="40">
        <v>218</v>
      </c>
      <c r="C33" s="41" t="s">
        <v>55</v>
      </c>
      <c r="D33" s="26">
        <v>37139.290033333338</v>
      </c>
      <c r="E33" s="42">
        <v>20017.199570000004</v>
      </c>
      <c r="F33" s="28">
        <v>30759.593919999999</v>
      </c>
      <c r="G33" s="29">
        <v>1790.73795</v>
      </c>
      <c r="H33" s="29">
        <v>-3946.9188100000006</v>
      </c>
      <c r="I33" s="47">
        <f t="shared" si="4"/>
        <v>-2156.1808600000004</v>
      </c>
      <c r="J33" s="43">
        <f t="shared" si="5"/>
        <v>10742.394349999995</v>
      </c>
      <c r="K33" s="44">
        <f t="shared" si="0"/>
        <v>53.665820298358511</v>
      </c>
      <c r="L33" s="45">
        <f t="shared" si="1"/>
        <v>-6379.6961133333389</v>
      </c>
      <c r="M33" s="33">
        <v>23983.3</v>
      </c>
      <c r="N33" s="34">
        <v>33394.638310000002</v>
      </c>
      <c r="O33" s="46">
        <f t="shared" si="2"/>
        <v>9411.3383100000028</v>
      </c>
      <c r="P33" s="36">
        <f t="shared" si="3"/>
        <v>39.241214970416934</v>
      </c>
      <c r="Q33" s="37">
        <v>1.04</v>
      </c>
      <c r="R33" s="107">
        <v>-3154.8739100000003</v>
      </c>
      <c r="T33" s="39"/>
    </row>
    <row r="34" spans="1:20" ht="19.5" customHeight="1" x14ac:dyDescent="0.25">
      <c r="A34" s="24">
        <v>27</v>
      </c>
      <c r="B34" s="40">
        <v>400</v>
      </c>
      <c r="C34" s="41" t="s">
        <v>56</v>
      </c>
      <c r="D34" s="26">
        <v>28735.7156875</v>
      </c>
      <c r="E34" s="42">
        <v>21115.326569999997</v>
      </c>
      <c r="F34" s="28">
        <v>27662.955990000006</v>
      </c>
      <c r="G34" s="29">
        <v>1138.8955699999999</v>
      </c>
      <c r="H34" s="29">
        <v>-3256.6709000000001</v>
      </c>
      <c r="I34" s="47">
        <f t="shared" si="4"/>
        <v>-2117.7753300000004</v>
      </c>
      <c r="J34" s="43">
        <f t="shared" si="5"/>
        <v>6547.6294200000084</v>
      </c>
      <c r="K34" s="44">
        <f t="shared" si="0"/>
        <v>31.008894881610217</v>
      </c>
      <c r="L34" s="45">
        <f t="shared" si="1"/>
        <v>-1072.7596974999942</v>
      </c>
      <c r="M34" s="33">
        <v>23583.3</v>
      </c>
      <c r="N34" s="34">
        <v>33042.234410000005</v>
      </c>
      <c r="O34" s="46">
        <f t="shared" si="2"/>
        <v>9458.9344100000053</v>
      </c>
      <c r="P34" s="36">
        <f t="shared" si="3"/>
        <v>40.10861249273853</v>
      </c>
      <c r="Q34" s="37">
        <v>0</v>
      </c>
      <c r="R34" s="45">
        <v>122.47964999999931</v>
      </c>
      <c r="T34" s="39"/>
    </row>
    <row r="35" spans="1:20" ht="19.5" customHeight="1" x14ac:dyDescent="0.25">
      <c r="A35" s="51">
        <v>28</v>
      </c>
      <c r="B35" s="52">
        <v>540</v>
      </c>
      <c r="C35" s="53" t="s">
        <v>57</v>
      </c>
      <c r="D35" s="26">
        <v>119598.66536250002</v>
      </c>
      <c r="E35" s="42">
        <v>90865.955720000027</v>
      </c>
      <c r="F35" s="28">
        <v>114535.80268999997</v>
      </c>
      <c r="G35" s="29">
        <v>824.61523999999997</v>
      </c>
      <c r="H35" s="29">
        <v>-3617.5711099999999</v>
      </c>
      <c r="I35" s="47">
        <f t="shared" si="4"/>
        <v>-2792.9558699999998</v>
      </c>
      <c r="J35" s="43">
        <f t="shared" si="5"/>
        <v>23669.84696999994</v>
      </c>
      <c r="K35" s="44">
        <f t="shared" si="0"/>
        <v>26.049191671892686</v>
      </c>
      <c r="L35" s="45">
        <f t="shared" si="1"/>
        <v>-5062.8626725000504</v>
      </c>
      <c r="M35" s="33">
        <v>107346.9</v>
      </c>
      <c r="N35" s="34">
        <v>125534.58757899997</v>
      </c>
      <c r="O35" s="46">
        <f t="shared" si="2"/>
        <v>18187.687578999976</v>
      </c>
      <c r="P35" s="36">
        <f t="shared" si="3"/>
        <v>16.942908997837833</v>
      </c>
      <c r="Q35" s="37">
        <v>121.21</v>
      </c>
      <c r="R35" s="45">
        <v>2827.0322900000028</v>
      </c>
      <c r="T35" s="39"/>
    </row>
    <row r="36" spans="1:20" ht="19.5" customHeight="1" x14ac:dyDescent="0.25">
      <c r="A36" s="48">
        <v>29</v>
      </c>
      <c r="B36" s="49">
        <v>337</v>
      </c>
      <c r="C36" s="50" t="s">
        <v>58</v>
      </c>
      <c r="D36" s="26">
        <v>51333.807845833326</v>
      </c>
      <c r="E36" s="42">
        <v>28480.228359999997</v>
      </c>
      <c r="F36" s="28">
        <v>37658.065759999998</v>
      </c>
      <c r="G36" s="29">
        <v>1182.9503199999999</v>
      </c>
      <c r="H36" s="29">
        <v>-5284.1188699999993</v>
      </c>
      <c r="I36" s="47">
        <f t="shared" si="4"/>
        <v>-4101.1685499999994</v>
      </c>
      <c r="J36" s="43">
        <f t="shared" si="5"/>
        <v>9177.8374000000003</v>
      </c>
      <c r="K36" s="44">
        <f t="shared" si="0"/>
        <v>32.225294277801908</v>
      </c>
      <c r="L36" s="45">
        <f t="shared" si="1"/>
        <v>-13675.742085833328</v>
      </c>
      <c r="M36" s="33">
        <v>34413.199999999997</v>
      </c>
      <c r="N36" s="34">
        <v>44901.256650000003</v>
      </c>
      <c r="O36" s="46">
        <f t="shared" si="2"/>
        <v>10488.056650000006</v>
      </c>
      <c r="P36" s="36">
        <f t="shared" si="3"/>
        <v>30.476842171027414</v>
      </c>
      <c r="Q36" s="37">
        <v>44.51</v>
      </c>
      <c r="R36" s="107">
        <v>-4201.8998900000006</v>
      </c>
      <c r="T36" s="39"/>
    </row>
    <row r="37" spans="1:20" ht="19.5" customHeight="1" x14ac:dyDescent="0.25">
      <c r="A37" s="24">
        <v>30</v>
      </c>
      <c r="B37" s="40">
        <v>201</v>
      </c>
      <c r="C37" s="41" t="s">
        <v>59</v>
      </c>
      <c r="D37" s="26">
        <v>47372.492312499999</v>
      </c>
      <c r="E37" s="42">
        <v>34028.134839999999</v>
      </c>
      <c r="F37" s="28">
        <v>47594.624160000007</v>
      </c>
      <c r="G37" s="29"/>
      <c r="H37" s="29"/>
      <c r="I37" s="30">
        <f t="shared" si="4"/>
        <v>0</v>
      </c>
      <c r="J37" s="43">
        <f t="shared" si="5"/>
        <v>13566.489320000008</v>
      </c>
      <c r="K37" s="44">
        <f t="shared" si="0"/>
        <v>39.868448223182156</v>
      </c>
      <c r="L37" s="32">
        <f t="shared" si="1"/>
        <v>222.13184750000801</v>
      </c>
      <c r="M37" s="33">
        <v>50327.9</v>
      </c>
      <c r="N37" s="34">
        <v>53622.931279999997</v>
      </c>
      <c r="O37" s="46">
        <f t="shared" si="2"/>
        <v>3295.0312799999956</v>
      </c>
      <c r="P37" s="36">
        <f t="shared" si="3"/>
        <v>6.5471265043842521</v>
      </c>
      <c r="Q37" s="37">
        <v>15.77</v>
      </c>
      <c r="R37" s="45">
        <v>0</v>
      </c>
      <c r="T37" s="39"/>
    </row>
    <row r="38" spans="1:20" ht="19.5" customHeight="1" x14ac:dyDescent="0.25">
      <c r="A38" s="24">
        <v>31</v>
      </c>
      <c r="B38" s="40">
        <v>209</v>
      </c>
      <c r="C38" s="41" t="s">
        <v>60</v>
      </c>
      <c r="D38" s="26">
        <v>30947.879112500006</v>
      </c>
      <c r="E38" s="42">
        <v>29397.291499999999</v>
      </c>
      <c r="F38" s="28">
        <v>34192.786500000017</v>
      </c>
      <c r="G38" s="29">
        <v>4979.7453800000003</v>
      </c>
      <c r="H38" s="29">
        <v>-4698.94985</v>
      </c>
      <c r="I38" s="30">
        <f t="shared" si="4"/>
        <v>280.79553000000033</v>
      </c>
      <c r="J38" s="43">
        <f t="shared" si="5"/>
        <v>4795.4950000000172</v>
      </c>
      <c r="K38" s="44">
        <f t="shared" si="0"/>
        <v>16.312710305301479</v>
      </c>
      <c r="L38" s="32">
        <f t="shared" si="1"/>
        <v>3244.9073875000104</v>
      </c>
      <c r="M38" s="33">
        <v>34681.5</v>
      </c>
      <c r="N38" s="34">
        <v>40850.137810000029</v>
      </c>
      <c r="O38" s="46">
        <f t="shared" si="2"/>
        <v>6168.6378100000293</v>
      </c>
      <c r="P38" s="36">
        <f t="shared" si="3"/>
        <v>17.786536943327206</v>
      </c>
      <c r="Q38" s="37">
        <v>0</v>
      </c>
      <c r="R38" s="45">
        <v>1805.7392500000001</v>
      </c>
      <c r="T38" s="39"/>
    </row>
    <row r="39" spans="1:20" ht="19.5" customHeight="1" x14ac:dyDescent="0.25">
      <c r="A39" s="54">
        <v>32</v>
      </c>
      <c r="B39" s="55">
        <v>376</v>
      </c>
      <c r="C39" s="56" t="s">
        <v>61</v>
      </c>
      <c r="D39" s="26">
        <v>50541.143158333325</v>
      </c>
      <c r="E39" s="42">
        <v>36154.379140000005</v>
      </c>
      <c r="F39" s="28">
        <v>46879.581230000003</v>
      </c>
      <c r="G39" s="29">
        <v>818.21555000000001</v>
      </c>
      <c r="H39" s="29">
        <v>-1882.6342400000001</v>
      </c>
      <c r="I39" s="47">
        <f t="shared" si="4"/>
        <v>-1064.41869</v>
      </c>
      <c r="J39" s="43">
        <f t="shared" si="5"/>
        <v>10725.202089999999</v>
      </c>
      <c r="K39" s="44">
        <f t="shared" si="0"/>
        <v>29.665015262657334</v>
      </c>
      <c r="L39" s="45">
        <f t="shared" si="1"/>
        <v>-3661.5619283333217</v>
      </c>
      <c r="M39" s="33">
        <v>43018.8</v>
      </c>
      <c r="N39" s="34">
        <v>53762.470239999995</v>
      </c>
      <c r="O39" s="46">
        <f t="shared" si="2"/>
        <v>10743.670239999992</v>
      </c>
      <c r="P39" s="36">
        <f t="shared" si="3"/>
        <v>24.974360605130769</v>
      </c>
      <c r="Q39" s="37">
        <v>14.6</v>
      </c>
      <c r="R39" s="45">
        <v>5431.4600100000025</v>
      </c>
      <c r="T39" s="39"/>
    </row>
    <row r="40" spans="1:20" ht="19.5" customHeight="1" x14ac:dyDescent="0.25">
      <c r="A40" s="54">
        <v>33</v>
      </c>
      <c r="B40" s="55">
        <v>138</v>
      </c>
      <c r="C40" s="56" t="s">
        <v>62</v>
      </c>
      <c r="D40" s="26">
        <v>279187.40238749998</v>
      </c>
      <c r="E40" s="42">
        <v>211051.16484000001</v>
      </c>
      <c r="F40" s="28">
        <v>280318.92413999996</v>
      </c>
      <c r="G40" s="29"/>
      <c r="H40" s="29"/>
      <c r="I40" s="30">
        <f t="shared" si="4"/>
        <v>0</v>
      </c>
      <c r="J40" s="43">
        <f t="shared" si="5"/>
        <v>69267.759299999947</v>
      </c>
      <c r="K40" s="44">
        <f t="shared" si="0"/>
        <v>32.820363418753232</v>
      </c>
      <c r="L40" s="32">
        <f t="shared" si="1"/>
        <v>1131.5217524999753</v>
      </c>
      <c r="M40" s="33">
        <v>266040.90000000002</v>
      </c>
      <c r="N40" s="34">
        <v>308205.04454999999</v>
      </c>
      <c r="O40" s="46">
        <f t="shared" si="2"/>
        <v>42164.144549999968</v>
      </c>
      <c r="P40" s="36">
        <f t="shared" si="3"/>
        <v>15.848745268114769</v>
      </c>
      <c r="Q40" s="37">
        <v>4247.24</v>
      </c>
      <c r="R40" s="45">
        <v>43872.264020000002</v>
      </c>
      <c r="T40" s="39"/>
    </row>
    <row r="41" spans="1:20" ht="19.5" customHeight="1" x14ac:dyDescent="0.25">
      <c r="A41" s="54">
        <v>34</v>
      </c>
      <c r="B41" s="55">
        <v>701</v>
      </c>
      <c r="C41" s="57" t="s">
        <v>63</v>
      </c>
      <c r="D41" s="26">
        <v>306546.20002083329</v>
      </c>
      <c r="E41" s="42">
        <v>230538.80060999995</v>
      </c>
      <c r="F41" s="28">
        <v>282916.70559000003</v>
      </c>
      <c r="G41" s="29">
        <v>8020.0775700000004</v>
      </c>
      <c r="H41" s="29">
        <v>-6519.4122500000003</v>
      </c>
      <c r="I41" s="30">
        <f t="shared" si="4"/>
        <v>1500.6653200000001</v>
      </c>
      <c r="J41" s="43">
        <f t="shared" si="5"/>
        <v>52377.904980000079</v>
      </c>
      <c r="K41" s="44">
        <f t="shared" si="0"/>
        <v>22.719778554156363</v>
      </c>
      <c r="L41" s="45">
        <f t="shared" si="1"/>
        <v>-23629.494430833263</v>
      </c>
      <c r="M41" s="33">
        <v>280371.8</v>
      </c>
      <c r="N41" s="34">
        <v>326502.51743999985</v>
      </c>
      <c r="O41" s="46">
        <f t="shared" si="2"/>
        <v>46130.717439999862</v>
      </c>
      <c r="P41" s="36">
        <f t="shared" si="3"/>
        <v>16.453408452633212</v>
      </c>
      <c r="Q41" s="37">
        <v>2296.27</v>
      </c>
      <c r="R41" s="107">
        <v>-36942.027589999998</v>
      </c>
      <c r="T41" s="39"/>
    </row>
    <row r="42" spans="1:20" ht="19.5" customHeight="1" x14ac:dyDescent="0.25">
      <c r="A42" s="24">
        <v>35</v>
      </c>
      <c r="B42" s="40">
        <v>145</v>
      </c>
      <c r="C42" s="41" t="s">
        <v>64</v>
      </c>
      <c r="D42" s="26">
        <v>95636.87</v>
      </c>
      <c r="E42" s="42">
        <v>70208.171469999987</v>
      </c>
      <c r="F42" s="28">
        <v>88788.55111</v>
      </c>
      <c r="G42" s="29">
        <v>3181.6970200000001</v>
      </c>
      <c r="H42" s="29">
        <v>-0.50390000000000001</v>
      </c>
      <c r="I42" s="30">
        <f t="shared" si="4"/>
        <v>3181.1931199999999</v>
      </c>
      <c r="J42" s="43">
        <f t="shared" si="5"/>
        <v>18580.379640000014</v>
      </c>
      <c r="K42" s="44">
        <f t="shared" si="0"/>
        <v>26.464696702633006</v>
      </c>
      <c r="L42" s="45">
        <f t="shared" si="1"/>
        <v>-6848.318889999995</v>
      </c>
      <c r="M42" s="33">
        <v>82940.600000000006</v>
      </c>
      <c r="N42" s="34">
        <v>90273.991529999999</v>
      </c>
      <c r="O42" s="46">
        <f t="shared" si="2"/>
        <v>7333.3915299999935</v>
      </c>
      <c r="P42" s="36">
        <f t="shared" si="3"/>
        <v>8.8417391844283628</v>
      </c>
      <c r="Q42" s="37">
        <v>473.61</v>
      </c>
      <c r="R42" s="107">
        <v>-12429.77067</v>
      </c>
      <c r="T42" s="39"/>
    </row>
    <row r="43" spans="1:20" ht="19.5" customHeight="1" x14ac:dyDescent="0.25">
      <c r="A43" s="24">
        <v>36</v>
      </c>
      <c r="B43" s="40">
        <v>104</v>
      </c>
      <c r="C43" s="41" t="s">
        <v>65</v>
      </c>
      <c r="D43" s="26">
        <v>41415.059224999997</v>
      </c>
      <c r="E43" s="42">
        <v>42164.98749</v>
      </c>
      <c r="F43" s="28">
        <v>47356.247680000008</v>
      </c>
      <c r="G43" s="29"/>
      <c r="H43" s="29"/>
      <c r="I43" s="30">
        <f t="shared" si="4"/>
        <v>0</v>
      </c>
      <c r="J43" s="43">
        <f t="shared" si="5"/>
        <v>5191.2601900000082</v>
      </c>
      <c r="K43" s="44">
        <f t="shared" si="0"/>
        <v>12.311779272390851</v>
      </c>
      <c r="L43" s="32">
        <f t="shared" si="1"/>
        <v>5941.1884550000104</v>
      </c>
      <c r="M43" s="33">
        <v>51974.7</v>
      </c>
      <c r="N43" s="34">
        <v>53902.314779999986</v>
      </c>
      <c r="O43" s="46">
        <f t="shared" si="2"/>
        <v>1927.614779999989</v>
      </c>
      <c r="P43" s="36">
        <f t="shared" si="3"/>
        <v>3.708755952415288</v>
      </c>
      <c r="Q43" s="37">
        <v>0</v>
      </c>
      <c r="R43" s="45">
        <v>1593.7847200000001</v>
      </c>
      <c r="T43" s="39"/>
    </row>
    <row r="44" spans="1:20" ht="19.5" customHeight="1" x14ac:dyDescent="0.25">
      <c r="A44" s="51">
        <v>37</v>
      </c>
      <c r="B44" s="52">
        <v>322</v>
      </c>
      <c r="C44" s="53" t="s">
        <v>66</v>
      </c>
      <c r="D44" s="26">
        <v>55957.369050000008</v>
      </c>
      <c r="E44" s="42">
        <v>37940.321130000011</v>
      </c>
      <c r="F44" s="28">
        <v>51023.79204</v>
      </c>
      <c r="G44" s="29">
        <v>895.22271000000012</v>
      </c>
      <c r="H44" s="29">
        <v>-2592.5537400000003</v>
      </c>
      <c r="I44" s="47">
        <f t="shared" si="4"/>
        <v>-1697.3310300000003</v>
      </c>
      <c r="J44" s="43">
        <f t="shared" si="5"/>
        <v>13083.470909999989</v>
      </c>
      <c r="K44" s="44">
        <f t="shared" si="0"/>
        <v>34.484344149777598</v>
      </c>
      <c r="L44" s="45">
        <f t="shared" si="1"/>
        <v>-4933.5770100000082</v>
      </c>
      <c r="M44" s="33">
        <v>47748.4</v>
      </c>
      <c r="N44" s="34">
        <v>57778.94556</v>
      </c>
      <c r="O44" s="46">
        <f t="shared" si="2"/>
        <v>10030.545559999999</v>
      </c>
      <c r="P44" s="36">
        <f t="shared" si="3"/>
        <v>21.007082038351015</v>
      </c>
      <c r="Q44" s="37">
        <v>0</v>
      </c>
      <c r="R44" s="107">
        <v>-3267.3921699999992</v>
      </c>
      <c r="T44" s="39"/>
    </row>
    <row r="45" spans="1:20" ht="19.5" customHeight="1" x14ac:dyDescent="0.25">
      <c r="A45" s="24">
        <v>38</v>
      </c>
      <c r="B45" s="40">
        <v>228</v>
      </c>
      <c r="C45" s="41" t="s">
        <v>67</v>
      </c>
      <c r="D45" s="26">
        <v>74003.164520833336</v>
      </c>
      <c r="E45" s="42">
        <v>76072.733120000004</v>
      </c>
      <c r="F45" s="28">
        <v>91872.539900000003</v>
      </c>
      <c r="G45" s="29">
        <v>12343.278009999998</v>
      </c>
      <c r="H45" s="29">
        <v>-7673.1955000000007</v>
      </c>
      <c r="I45" s="30">
        <f t="shared" si="4"/>
        <v>4670.0825099999975</v>
      </c>
      <c r="J45" s="43">
        <f t="shared" si="5"/>
        <v>15799.806779999999</v>
      </c>
      <c r="K45" s="44">
        <f t="shared" si="0"/>
        <v>20.769342880157566</v>
      </c>
      <c r="L45" s="32">
        <f t="shared" si="1"/>
        <v>17869.375379166668</v>
      </c>
      <c r="M45" s="33">
        <v>92804.5</v>
      </c>
      <c r="N45" s="34">
        <v>104072.51033999998</v>
      </c>
      <c r="O45" s="46">
        <f t="shared" si="2"/>
        <v>11268.010339999979</v>
      </c>
      <c r="P45" s="36">
        <f t="shared" si="3"/>
        <v>12.141663755529081</v>
      </c>
      <c r="Q45" s="37">
        <v>5.71</v>
      </c>
      <c r="R45" s="107">
        <v>-11264.740029999999</v>
      </c>
      <c r="T45" s="39"/>
    </row>
    <row r="46" spans="1:20" ht="19.5" customHeight="1" x14ac:dyDescent="0.25">
      <c r="A46" s="51">
        <v>39</v>
      </c>
      <c r="B46" s="52">
        <v>366</v>
      </c>
      <c r="C46" s="53" t="s">
        <v>68</v>
      </c>
      <c r="D46" s="26">
        <v>38264.292004166666</v>
      </c>
      <c r="E46" s="42">
        <v>24325.102409999996</v>
      </c>
      <c r="F46" s="28">
        <v>35564.900959999999</v>
      </c>
      <c r="G46" s="29">
        <v>773.20659000000001</v>
      </c>
      <c r="H46" s="29">
        <v>-1659.4761999999996</v>
      </c>
      <c r="I46" s="47">
        <f t="shared" si="4"/>
        <v>-886.2696099999996</v>
      </c>
      <c r="J46" s="43">
        <f t="shared" si="5"/>
        <v>11239.798550000003</v>
      </c>
      <c r="K46" s="44">
        <f t="shared" si="0"/>
        <v>46.20658265092996</v>
      </c>
      <c r="L46" s="45">
        <f t="shared" si="1"/>
        <v>-2699.3910441666667</v>
      </c>
      <c r="M46" s="33">
        <v>31459.4</v>
      </c>
      <c r="N46" s="34">
        <v>40023.093260000009</v>
      </c>
      <c r="O46" s="46">
        <f t="shared" si="2"/>
        <v>8563.6932600000073</v>
      </c>
      <c r="P46" s="36">
        <f t="shared" si="3"/>
        <v>27.221413186519783</v>
      </c>
      <c r="Q46" s="37">
        <v>35.159999999999997</v>
      </c>
      <c r="R46" s="45">
        <v>2544.7017699999997</v>
      </c>
      <c r="T46" s="39"/>
    </row>
    <row r="47" spans="1:20" ht="35.25" customHeight="1" x14ac:dyDescent="0.25">
      <c r="A47" s="24">
        <v>40</v>
      </c>
      <c r="B47" s="40">
        <v>433</v>
      </c>
      <c r="C47" s="41" t="s">
        <v>69</v>
      </c>
      <c r="D47" s="26">
        <v>43426.281237500007</v>
      </c>
      <c r="E47" s="42">
        <v>27232.446569999996</v>
      </c>
      <c r="F47" s="28">
        <v>29197.977719999999</v>
      </c>
      <c r="G47" s="29"/>
      <c r="H47" s="29"/>
      <c r="I47" s="30">
        <f t="shared" si="4"/>
        <v>0</v>
      </c>
      <c r="J47" s="43">
        <f t="shared" si="5"/>
        <v>1965.5311500000025</v>
      </c>
      <c r="K47" s="44">
        <f t="shared" si="0"/>
        <v>7.2176076613156255</v>
      </c>
      <c r="L47" s="45">
        <f t="shared" si="1"/>
        <v>-14228.303517500008</v>
      </c>
      <c r="M47" s="33">
        <v>32976.6</v>
      </c>
      <c r="N47" s="34">
        <v>38984.48719</v>
      </c>
      <c r="O47" s="46">
        <f t="shared" si="2"/>
        <v>6007.8871900000013</v>
      </c>
      <c r="P47" s="36">
        <f t="shared" si="3"/>
        <v>18.218637427751801</v>
      </c>
      <c r="Q47" s="37">
        <v>0</v>
      </c>
      <c r="R47" s="107">
        <v>-754.24261000000024</v>
      </c>
      <c r="T47" s="39"/>
    </row>
    <row r="48" spans="1:20" ht="19.5" customHeight="1" x14ac:dyDescent="0.25">
      <c r="A48" s="54">
        <v>41</v>
      </c>
      <c r="B48" s="55">
        <v>391</v>
      </c>
      <c r="C48" s="56" t="s">
        <v>70</v>
      </c>
      <c r="D48" s="26">
        <v>74812.360987499997</v>
      </c>
      <c r="E48" s="42">
        <v>55516.653090000007</v>
      </c>
      <c r="F48" s="28">
        <v>65941.039799999999</v>
      </c>
      <c r="G48" s="29">
        <v>1465.8991099999998</v>
      </c>
      <c r="H48" s="29">
        <v>-4135.9544499999993</v>
      </c>
      <c r="I48" s="47">
        <f t="shared" si="4"/>
        <v>-2670.0553399999994</v>
      </c>
      <c r="J48" s="43">
        <f t="shared" si="5"/>
        <v>10424.386709999992</v>
      </c>
      <c r="K48" s="44">
        <f t="shared" si="0"/>
        <v>18.77704459795271</v>
      </c>
      <c r="L48" s="45">
        <f t="shared" si="1"/>
        <v>-8871.3211874999979</v>
      </c>
      <c r="M48" s="33">
        <v>66980.3</v>
      </c>
      <c r="N48" s="34">
        <v>77459.669779999967</v>
      </c>
      <c r="O48" s="46">
        <f t="shared" si="2"/>
        <v>10479.369779999965</v>
      </c>
      <c r="P48" s="36">
        <f t="shared" si="3"/>
        <v>15.645450647429129</v>
      </c>
      <c r="Q48" s="37">
        <v>81.05</v>
      </c>
      <c r="R48" s="45">
        <v>5286.5922699999937</v>
      </c>
      <c r="T48" s="39"/>
    </row>
    <row r="49" spans="1:20" ht="19.5" customHeight="1" x14ac:dyDescent="0.25">
      <c r="A49" s="24">
        <v>42</v>
      </c>
      <c r="B49" s="40">
        <v>238</v>
      </c>
      <c r="C49" s="41" t="s">
        <v>71</v>
      </c>
      <c r="D49" s="26">
        <v>34791.589958333338</v>
      </c>
      <c r="E49" s="42">
        <v>45143.509139999995</v>
      </c>
      <c r="F49" s="28">
        <v>59054.280700000018</v>
      </c>
      <c r="G49" s="29">
        <v>6740.887569999999</v>
      </c>
      <c r="H49" s="29">
        <v>-4011.8797300000006</v>
      </c>
      <c r="I49" s="30">
        <f t="shared" si="4"/>
        <v>2729.0078399999984</v>
      </c>
      <c r="J49" s="43">
        <f t="shared" si="5"/>
        <v>13910.771560000023</v>
      </c>
      <c r="K49" s="44">
        <f t="shared" si="0"/>
        <v>30.814555237298123</v>
      </c>
      <c r="L49" s="32">
        <f t="shared" si="1"/>
        <v>24262.69074166668</v>
      </c>
      <c r="M49" s="33">
        <v>65113.8</v>
      </c>
      <c r="N49" s="34">
        <v>74659.206140000024</v>
      </c>
      <c r="O49" s="46">
        <f t="shared" si="2"/>
        <v>9545.406140000021</v>
      </c>
      <c r="P49" s="36">
        <f t="shared" si="3"/>
        <v>14.659574683093311</v>
      </c>
      <c r="Q49" s="37">
        <v>0</v>
      </c>
      <c r="R49" s="45">
        <v>205.10717999999997</v>
      </c>
      <c r="T49" s="39"/>
    </row>
    <row r="50" spans="1:20" ht="19.5" customHeight="1" x14ac:dyDescent="0.25">
      <c r="A50" s="24">
        <v>43</v>
      </c>
      <c r="B50" s="40">
        <v>328</v>
      </c>
      <c r="C50" s="41" t="s">
        <v>72</v>
      </c>
      <c r="D50" s="26">
        <v>102863.81289583333</v>
      </c>
      <c r="E50" s="42">
        <v>67305.637659999978</v>
      </c>
      <c r="F50" s="28">
        <v>85366.07193999998</v>
      </c>
      <c r="G50" s="29">
        <v>1251.7968600000002</v>
      </c>
      <c r="H50" s="29">
        <v>-4952.7517700000008</v>
      </c>
      <c r="I50" s="47">
        <f t="shared" si="4"/>
        <v>-3700.9549100000004</v>
      </c>
      <c r="J50" s="43">
        <f t="shared" si="5"/>
        <v>18060.434280000001</v>
      </c>
      <c r="K50" s="44">
        <f t="shared" si="0"/>
        <v>26.833464339545785</v>
      </c>
      <c r="L50" s="45">
        <f t="shared" si="1"/>
        <v>-17497.740955833346</v>
      </c>
      <c r="M50" s="33">
        <v>87819.6</v>
      </c>
      <c r="N50" s="34">
        <v>89660.707149999987</v>
      </c>
      <c r="O50" s="46">
        <f t="shared" si="2"/>
        <v>1841.1071499999816</v>
      </c>
      <c r="P50" s="36">
        <f t="shared" si="3"/>
        <v>2.0964649690957202</v>
      </c>
      <c r="Q50" s="37">
        <v>301.55</v>
      </c>
      <c r="R50" s="45">
        <v>973.49408999999991</v>
      </c>
      <c r="T50" s="39"/>
    </row>
    <row r="51" spans="1:20" ht="19.5" customHeight="1" x14ac:dyDescent="0.25">
      <c r="A51" s="54">
        <v>44</v>
      </c>
      <c r="B51" s="55">
        <v>384</v>
      </c>
      <c r="C51" s="56" t="s">
        <v>73</v>
      </c>
      <c r="D51" s="26">
        <v>180275.1157583333</v>
      </c>
      <c r="E51" s="42">
        <v>145550.23032</v>
      </c>
      <c r="F51" s="28">
        <v>171429.50086999999</v>
      </c>
      <c r="G51" s="29">
        <v>3319.0856400000002</v>
      </c>
      <c r="H51" s="29">
        <v>-5783.7865599999996</v>
      </c>
      <c r="I51" s="47">
        <f t="shared" si="4"/>
        <v>-2464.7009199999993</v>
      </c>
      <c r="J51" s="43">
        <f t="shared" si="5"/>
        <v>25879.270549999987</v>
      </c>
      <c r="K51" s="44">
        <f t="shared" si="0"/>
        <v>17.780302025701374</v>
      </c>
      <c r="L51" s="45">
        <f t="shared" si="1"/>
        <v>-8845.614888333308</v>
      </c>
      <c r="M51" s="33">
        <v>179049.1</v>
      </c>
      <c r="N51" s="34">
        <v>196634.23298999999</v>
      </c>
      <c r="O51" s="46">
        <f t="shared" si="2"/>
        <v>17585.132989999984</v>
      </c>
      <c r="P51" s="36">
        <f t="shared" si="3"/>
        <v>9.8214026152602827</v>
      </c>
      <c r="Q51" s="37">
        <v>218.66</v>
      </c>
      <c r="R51" s="45">
        <v>10348.888200000001</v>
      </c>
      <c r="T51" s="39"/>
    </row>
    <row r="52" spans="1:20" ht="19.5" customHeight="1" x14ac:dyDescent="0.25">
      <c r="A52" s="24">
        <v>45</v>
      </c>
      <c r="B52" s="40">
        <v>722</v>
      </c>
      <c r="C52" s="41" t="s">
        <v>74</v>
      </c>
      <c r="D52" s="26">
        <v>17313.359079166665</v>
      </c>
      <c r="E52" s="42">
        <v>14260.592869999999</v>
      </c>
      <c r="F52" s="28">
        <v>16978.5965</v>
      </c>
      <c r="G52" s="29"/>
      <c r="H52" s="29"/>
      <c r="I52" s="30">
        <f t="shared" si="4"/>
        <v>0</v>
      </c>
      <c r="J52" s="43">
        <f t="shared" si="5"/>
        <v>2718.0036300000011</v>
      </c>
      <c r="K52" s="44">
        <f t="shared" si="0"/>
        <v>19.059541596744296</v>
      </c>
      <c r="L52" s="45">
        <f t="shared" si="1"/>
        <v>-334.76257916666509</v>
      </c>
      <c r="M52" s="33">
        <v>15872.3</v>
      </c>
      <c r="N52" s="34">
        <v>19072.791799999999</v>
      </c>
      <c r="O52" s="46">
        <f t="shared" si="2"/>
        <v>3200.4917999999998</v>
      </c>
      <c r="P52" s="36">
        <f t="shared" si="3"/>
        <v>20.164007736748928</v>
      </c>
      <c r="Q52" s="37">
        <v>0</v>
      </c>
      <c r="R52" s="45">
        <v>0</v>
      </c>
      <c r="T52" s="39"/>
    </row>
    <row r="53" spans="1:20" ht="19.5" customHeight="1" x14ac:dyDescent="0.25">
      <c r="A53" s="24">
        <v>46</v>
      </c>
      <c r="B53" s="40">
        <v>101</v>
      </c>
      <c r="C53" s="41" t="s">
        <v>75</v>
      </c>
      <c r="D53" s="26">
        <v>94625.010637500003</v>
      </c>
      <c r="E53" s="42">
        <v>74501.140589999995</v>
      </c>
      <c r="F53" s="28">
        <v>75704.227250000011</v>
      </c>
      <c r="G53" s="29">
        <v>3762.6098099999995</v>
      </c>
      <c r="H53" s="29">
        <v>-5999.0198399999999</v>
      </c>
      <c r="I53" s="47">
        <f t="shared" si="4"/>
        <v>-2236.4100300000005</v>
      </c>
      <c r="J53" s="43">
        <f t="shared" si="5"/>
        <v>1203.0866600000154</v>
      </c>
      <c r="K53" s="44">
        <f t="shared" si="0"/>
        <v>1.6148566994711189</v>
      </c>
      <c r="L53" s="45">
        <f t="shared" si="1"/>
        <v>-18920.783387499992</v>
      </c>
      <c r="M53" s="33">
        <v>88714.5</v>
      </c>
      <c r="N53" s="34">
        <v>94600.835250000018</v>
      </c>
      <c r="O53" s="46">
        <f t="shared" si="2"/>
        <v>5886.3352500000183</v>
      </c>
      <c r="P53" s="36">
        <f t="shared" si="3"/>
        <v>6.6351444803273552</v>
      </c>
      <c r="Q53" s="37">
        <v>59.02</v>
      </c>
      <c r="R53" s="45">
        <v>6525.1967599999989</v>
      </c>
      <c r="T53" s="39"/>
    </row>
    <row r="54" spans="1:20" ht="19.5" customHeight="1" x14ac:dyDescent="0.25">
      <c r="A54" s="24">
        <v>47</v>
      </c>
      <c r="B54" s="40">
        <v>206</v>
      </c>
      <c r="C54" s="41" t="s">
        <v>76</v>
      </c>
      <c r="D54" s="26">
        <v>42126.157479166664</v>
      </c>
      <c r="E54" s="42">
        <v>28372.001660000002</v>
      </c>
      <c r="F54" s="28">
        <v>36229.153709999999</v>
      </c>
      <c r="G54" s="29">
        <v>1186.2176600000003</v>
      </c>
      <c r="H54" s="29">
        <v>-5333.4592700000003</v>
      </c>
      <c r="I54" s="47">
        <f t="shared" si="4"/>
        <v>-4147.24161</v>
      </c>
      <c r="J54" s="43">
        <f t="shared" si="5"/>
        <v>7857.152049999997</v>
      </c>
      <c r="K54" s="44">
        <f t="shared" si="0"/>
        <v>27.693330009483702</v>
      </c>
      <c r="L54" s="45">
        <f t="shared" si="1"/>
        <v>-5897.0037691666657</v>
      </c>
      <c r="M54" s="33">
        <v>34245.9</v>
      </c>
      <c r="N54" s="34">
        <v>41709.189300000005</v>
      </c>
      <c r="O54" s="46">
        <f t="shared" si="2"/>
        <v>7463.289300000004</v>
      </c>
      <c r="P54" s="36">
        <f t="shared" si="3"/>
        <v>21.793234518584725</v>
      </c>
      <c r="Q54" s="37">
        <v>0.44</v>
      </c>
      <c r="R54" s="107">
        <v>-7599.1448899999996</v>
      </c>
      <c r="T54" s="39"/>
    </row>
    <row r="55" spans="1:20" ht="19.5" customHeight="1" x14ac:dyDescent="0.25">
      <c r="A55" s="24">
        <v>48</v>
      </c>
      <c r="B55" s="40">
        <v>718</v>
      </c>
      <c r="C55" s="41" t="s">
        <v>77</v>
      </c>
      <c r="D55" s="26">
        <v>63729.114933333331</v>
      </c>
      <c r="E55" s="42">
        <v>59596.458199999994</v>
      </c>
      <c r="F55" s="28">
        <v>62733.284679999997</v>
      </c>
      <c r="G55" s="29"/>
      <c r="H55" s="29"/>
      <c r="I55" s="30">
        <f t="shared" si="4"/>
        <v>0</v>
      </c>
      <c r="J55" s="43">
        <f t="shared" si="5"/>
        <v>3136.8264800000034</v>
      </c>
      <c r="K55" s="44">
        <f t="shared" si="0"/>
        <v>5.2634444642215357</v>
      </c>
      <c r="L55" s="45">
        <f t="shared" si="1"/>
        <v>-995.83025333333353</v>
      </c>
      <c r="M55" s="33">
        <v>67844.600000000006</v>
      </c>
      <c r="N55" s="34">
        <v>70818.450049999999</v>
      </c>
      <c r="O55" s="46">
        <f t="shared" si="2"/>
        <v>2973.8500499999936</v>
      </c>
      <c r="P55" s="36">
        <f t="shared" si="3"/>
        <v>4.3833260863797534</v>
      </c>
      <c r="Q55" s="37">
        <v>0</v>
      </c>
      <c r="R55" s="45">
        <v>0</v>
      </c>
      <c r="T55" s="39"/>
    </row>
    <row r="56" spans="1:20" ht="19.5" customHeight="1" x14ac:dyDescent="0.25">
      <c r="A56" s="24">
        <v>49</v>
      </c>
      <c r="B56" s="40">
        <v>717</v>
      </c>
      <c r="C56" s="41" t="s">
        <v>78</v>
      </c>
      <c r="D56" s="26">
        <v>14766.908583333334</v>
      </c>
      <c r="E56" s="42">
        <v>11870.67699</v>
      </c>
      <c r="F56" s="28">
        <v>14422.13355</v>
      </c>
      <c r="G56" s="29"/>
      <c r="H56" s="29"/>
      <c r="I56" s="30">
        <f t="shared" si="4"/>
        <v>0</v>
      </c>
      <c r="J56" s="43">
        <f t="shared" si="5"/>
        <v>2551.4565600000005</v>
      </c>
      <c r="K56" s="44">
        <f t="shared" si="0"/>
        <v>21.493774636015942</v>
      </c>
      <c r="L56" s="45">
        <f t="shared" si="1"/>
        <v>-344.77503333333334</v>
      </c>
      <c r="M56" s="33">
        <v>13287</v>
      </c>
      <c r="N56" s="34">
        <v>16104.525920000002</v>
      </c>
      <c r="O56" s="46">
        <f t="shared" si="2"/>
        <v>2817.5259200000019</v>
      </c>
      <c r="P56" s="36">
        <f t="shared" si="3"/>
        <v>21.205132234514949</v>
      </c>
      <c r="Q56" s="37">
        <v>0</v>
      </c>
      <c r="R56" s="45">
        <v>1285.3811099999998</v>
      </c>
      <c r="T56" s="39"/>
    </row>
    <row r="57" spans="1:20" ht="19.5" customHeight="1" x14ac:dyDescent="0.25">
      <c r="A57" s="24">
        <v>50</v>
      </c>
      <c r="B57" s="40">
        <v>188</v>
      </c>
      <c r="C57" s="41" t="s">
        <v>79</v>
      </c>
      <c r="D57" s="26">
        <v>31501.170770833327</v>
      </c>
      <c r="E57" s="42">
        <v>26987.400650000003</v>
      </c>
      <c r="F57" s="28">
        <v>33582.23962</v>
      </c>
      <c r="G57" s="29"/>
      <c r="H57" s="29"/>
      <c r="I57" s="30">
        <f t="shared" si="4"/>
        <v>0</v>
      </c>
      <c r="J57" s="43">
        <f t="shared" si="5"/>
        <v>6594.8389699999971</v>
      </c>
      <c r="K57" s="44">
        <f t="shared" si="0"/>
        <v>24.436732738838245</v>
      </c>
      <c r="L57" s="32">
        <f t="shared" si="1"/>
        <v>2081.0688491666733</v>
      </c>
      <c r="M57" s="33">
        <v>31155.5</v>
      </c>
      <c r="N57" s="34">
        <v>38679.318370000008</v>
      </c>
      <c r="O57" s="46">
        <f t="shared" si="2"/>
        <v>7523.8183700000081</v>
      </c>
      <c r="P57" s="36">
        <f t="shared" si="3"/>
        <v>24.149246104219174</v>
      </c>
      <c r="Q57" s="37">
        <v>38.659999999999997</v>
      </c>
      <c r="R57" s="107">
        <v>-1099.9675700000007</v>
      </c>
      <c r="T57" s="39"/>
    </row>
    <row r="58" spans="1:20" ht="19.5" customHeight="1" x14ac:dyDescent="0.25">
      <c r="A58" s="51">
        <v>51</v>
      </c>
      <c r="B58" s="52">
        <v>343</v>
      </c>
      <c r="C58" s="53" t="s">
        <v>80</v>
      </c>
      <c r="D58" s="26">
        <v>196437.56089999998</v>
      </c>
      <c r="E58" s="42">
        <v>145600.91423999998</v>
      </c>
      <c r="F58" s="28">
        <v>166531.81721000001</v>
      </c>
      <c r="G58" s="29">
        <v>2122.9096</v>
      </c>
      <c r="H58" s="29">
        <v>-5231.678890000001</v>
      </c>
      <c r="I58" s="47">
        <f t="shared" si="4"/>
        <v>-3108.7692900000011</v>
      </c>
      <c r="J58" s="43">
        <f t="shared" si="5"/>
        <v>20930.902970000025</v>
      </c>
      <c r="K58" s="44">
        <f t="shared" si="0"/>
        <v>14.375529906013341</v>
      </c>
      <c r="L58" s="45">
        <f t="shared" si="1"/>
        <v>-29905.743689999974</v>
      </c>
      <c r="M58" s="33">
        <v>188429.6</v>
      </c>
      <c r="N58" s="34">
        <v>195348.72698000001</v>
      </c>
      <c r="O58" s="46">
        <f t="shared" si="2"/>
        <v>6919.1269800000009</v>
      </c>
      <c r="P58" s="36">
        <f t="shared" si="3"/>
        <v>3.6719957904702767</v>
      </c>
      <c r="Q58" s="37">
        <v>1226.97</v>
      </c>
      <c r="R58" s="107">
        <v>-1526.0293500000007</v>
      </c>
      <c r="T58" s="39"/>
    </row>
    <row r="59" spans="1:20" ht="19.5" customHeight="1" x14ac:dyDescent="0.25">
      <c r="A59" s="24">
        <v>52</v>
      </c>
      <c r="B59" s="40">
        <v>205</v>
      </c>
      <c r="C59" s="41" t="s">
        <v>81</v>
      </c>
      <c r="D59" s="26">
        <v>42840.754300000001</v>
      </c>
      <c r="E59" s="42">
        <v>37421.07273</v>
      </c>
      <c r="F59" s="28">
        <v>44041.844440000008</v>
      </c>
      <c r="G59" s="29">
        <v>1245.4703500000001</v>
      </c>
      <c r="H59" s="29">
        <v>-4995.5144300000011</v>
      </c>
      <c r="I59" s="47">
        <f t="shared" si="4"/>
        <v>-3750.044080000001</v>
      </c>
      <c r="J59" s="43">
        <f t="shared" si="5"/>
        <v>6620.7717100000082</v>
      </c>
      <c r="K59" s="44">
        <f t="shared" si="0"/>
        <v>17.692629384972761</v>
      </c>
      <c r="L59" s="32">
        <f t="shared" si="1"/>
        <v>1201.0901400000075</v>
      </c>
      <c r="M59" s="33">
        <v>41394.800000000003</v>
      </c>
      <c r="N59" s="34">
        <v>50574.122829999993</v>
      </c>
      <c r="O59" s="46">
        <f t="shared" si="2"/>
        <v>9179.3228299999901</v>
      </c>
      <c r="P59" s="36">
        <f t="shared" si="3"/>
        <v>22.175062640718139</v>
      </c>
      <c r="Q59" s="37">
        <v>750</v>
      </c>
      <c r="R59" s="107">
        <v>-189.01242000000002</v>
      </c>
      <c r="T59" s="39"/>
    </row>
    <row r="60" spans="1:20" ht="19.5" customHeight="1" x14ac:dyDescent="0.25">
      <c r="A60" s="24">
        <v>53</v>
      </c>
      <c r="B60" s="40">
        <v>194</v>
      </c>
      <c r="C60" s="41" t="s">
        <v>82</v>
      </c>
      <c r="D60" s="26">
        <v>40610.03073333334</v>
      </c>
      <c r="E60" s="42">
        <v>32117.874879999988</v>
      </c>
      <c r="F60" s="28">
        <v>36608.324529999998</v>
      </c>
      <c r="G60" s="29">
        <v>1694.37913</v>
      </c>
      <c r="H60" s="29">
        <v>-7099.4044200000008</v>
      </c>
      <c r="I60" s="47">
        <f t="shared" si="4"/>
        <v>-5405.0252900000005</v>
      </c>
      <c r="J60" s="43">
        <f t="shared" si="5"/>
        <v>4490.4496500000096</v>
      </c>
      <c r="K60" s="44">
        <f t="shared" si="0"/>
        <v>13.981154316023066</v>
      </c>
      <c r="L60" s="45">
        <f t="shared" si="1"/>
        <v>-4001.7062033333423</v>
      </c>
      <c r="M60" s="33">
        <v>38319.5</v>
      </c>
      <c r="N60" s="34">
        <v>38807.53989</v>
      </c>
      <c r="O60" s="46">
        <f t="shared" si="2"/>
        <v>488.03989000000001</v>
      </c>
      <c r="P60" s="36">
        <f t="shared" si="3"/>
        <v>1.2736071451871851</v>
      </c>
      <c r="Q60" s="37">
        <v>5.74</v>
      </c>
      <c r="R60" s="45">
        <v>0</v>
      </c>
      <c r="T60" s="39"/>
    </row>
    <row r="61" spans="1:20" ht="19.5" customHeight="1" x14ac:dyDescent="0.25">
      <c r="A61" s="24">
        <v>54</v>
      </c>
      <c r="B61" s="40">
        <v>132</v>
      </c>
      <c r="C61" s="41" t="s">
        <v>83</v>
      </c>
      <c r="D61" s="26">
        <v>41421.257954166664</v>
      </c>
      <c r="E61" s="42">
        <v>32375.840350000002</v>
      </c>
      <c r="F61" s="28">
        <v>38065.141840000011</v>
      </c>
      <c r="G61" s="29">
        <v>1248.6903599999998</v>
      </c>
      <c r="H61" s="29">
        <v>-5567.85592</v>
      </c>
      <c r="I61" s="47">
        <f t="shared" si="4"/>
        <v>-4319.1655600000004</v>
      </c>
      <c r="J61" s="43">
        <f t="shared" si="5"/>
        <v>5689.3014900000089</v>
      </c>
      <c r="K61" s="44">
        <f t="shared" si="0"/>
        <v>17.572675885770522</v>
      </c>
      <c r="L61" s="45">
        <f t="shared" si="1"/>
        <v>-3356.1161141666526</v>
      </c>
      <c r="M61" s="33">
        <v>38664.5</v>
      </c>
      <c r="N61" s="34">
        <v>40441.137610000013</v>
      </c>
      <c r="O61" s="46">
        <f t="shared" si="2"/>
        <v>1776.6376100000125</v>
      </c>
      <c r="P61" s="36">
        <f t="shared" si="3"/>
        <v>4.5950099186592581</v>
      </c>
      <c r="Q61" s="37">
        <v>4.41</v>
      </c>
      <c r="R61" s="45">
        <v>5075.147930000001</v>
      </c>
      <c r="T61" s="39"/>
    </row>
    <row r="62" spans="1:20" ht="19.5" customHeight="1" x14ac:dyDescent="0.25">
      <c r="A62" s="24">
        <v>55</v>
      </c>
      <c r="B62" s="40">
        <v>297</v>
      </c>
      <c r="C62" s="41" t="s">
        <v>84</v>
      </c>
      <c r="D62" s="26">
        <v>32276.877462499997</v>
      </c>
      <c r="E62" s="42">
        <v>21920.588269999989</v>
      </c>
      <c r="F62" s="28">
        <v>26070.122200000002</v>
      </c>
      <c r="G62" s="29">
        <v>2291.0727700000002</v>
      </c>
      <c r="H62" s="29">
        <v>-2902.6158599999999</v>
      </c>
      <c r="I62" s="47">
        <f t="shared" si="4"/>
        <v>-611.54308999999967</v>
      </c>
      <c r="J62" s="43">
        <f t="shared" si="5"/>
        <v>4149.5339300000123</v>
      </c>
      <c r="K62" s="44">
        <f t="shared" si="0"/>
        <v>18.929847497199546</v>
      </c>
      <c r="L62" s="45">
        <f t="shared" si="1"/>
        <v>-6206.7552624999953</v>
      </c>
      <c r="M62" s="33">
        <v>27181.3</v>
      </c>
      <c r="N62" s="34">
        <v>30209.767700000004</v>
      </c>
      <c r="O62" s="46">
        <f t="shared" si="2"/>
        <v>3028.4677000000047</v>
      </c>
      <c r="P62" s="36">
        <f t="shared" si="3"/>
        <v>11.141732367473239</v>
      </c>
      <c r="Q62" s="37">
        <v>69.3</v>
      </c>
      <c r="R62" s="45">
        <v>0</v>
      </c>
      <c r="T62" s="39"/>
    </row>
    <row r="63" spans="1:20" ht="33.75" customHeight="1" x14ac:dyDescent="0.25">
      <c r="A63" s="51">
        <v>56</v>
      </c>
      <c r="B63" s="52">
        <v>142</v>
      </c>
      <c r="C63" s="53" t="s">
        <v>85</v>
      </c>
      <c r="D63" s="26">
        <v>137641.79296666666</v>
      </c>
      <c r="E63" s="42">
        <v>110872.12145999999</v>
      </c>
      <c r="F63" s="28">
        <v>148096.32295</v>
      </c>
      <c r="G63" s="29">
        <v>1946.15642</v>
      </c>
      <c r="H63" s="29">
        <v>-5183.0581499999998</v>
      </c>
      <c r="I63" s="47">
        <f t="shared" si="4"/>
        <v>-3236.9017299999996</v>
      </c>
      <c r="J63" s="43">
        <f t="shared" si="5"/>
        <v>37224.201490000007</v>
      </c>
      <c r="K63" s="44">
        <f t="shared" si="0"/>
        <v>33.573995879053882</v>
      </c>
      <c r="L63" s="32">
        <f t="shared" si="1"/>
        <v>10454.529983333341</v>
      </c>
      <c r="M63" s="33">
        <v>151585.70000000001</v>
      </c>
      <c r="N63" s="34">
        <v>163787.62358000001</v>
      </c>
      <c r="O63" s="46">
        <f t="shared" si="2"/>
        <v>12201.923580000002</v>
      </c>
      <c r="P63" s="36">
        <f t="shared" si="3"/>
        <v>8.0495215445784112</v>
      </c>
      <c r="Q63" s="37">
        <v>1170.68</v>
      </c>
      <c r="R63" s="107">
        <v>-4574.4620699999941</v>
      </c>
      <c r="T63" s="39"/>
    </row>
    <row r="64" spans="1:20" ht="19.5" customHeight="1" x14ac:dyDescent="0.25">
      <c r="A64" s="24">
        <v>57</v>
      </c>
      <c r="B64" s="40">
        <v>495</v>
      </c>
      <c r="C64" s="41" t="s">
        <v>86</v>
      </c>
      <c r="D64" s="26">
        <v>47696.605404166665</v>
      </c>
      <c r="E64" s="42">
        <v>35426.230899999995</v>
      </c>
      <c r="F64" s="28">
        <v>42537.59481000001</v>
      </c>
      <c r="G64" s="29">
        <v>1335.9088200000001</v>
      </c>
      <c r="H64" s="29">
        <v>-2451.3368200000004</v>
      </c>
      <c r="I64" s="47">
        <f t="shared" si="4"/>
        <v>-1115.4280000000003</v>
      </c>
      <c r="J64" s="43">
        <f t="shared" si="5"/>
        <v>7111.3639100000146</v>
      </c>
      <c r="K64" s="44">
        <f t="shared" si="0"/>
        <v>20.073724269662605</v>
      </c>
      <c r="L64" s="45">
        <f t="shared" si="1"/>
        <v>-5159.0105941666552</v>
      </c>
      <c r="M64" s="33">
        <v>45193.3</v>
      </c>
      <c r="N64" s="34">
        <v>45941.898760000011</v>
      </c>
      <c r="O64" s="46">
        <f t="shared" si="2"/>
        <v>748.59876000000804</v>
      </c>
      <c r="P64" s="36">
        <f t="shared" si="3"/>
        <v>1.6564374807770434</v>
      </c>
      <c r="Q64" s="37">
        <v>70.58</v>
      </c>
      <c r="R64" s="45">
        <v>1659.6324299999997</v>
      </c>
      <c r="T64" s="39"/>
    </row>
    <row r="65" spans="1:20" ht="19.5" customHeight="1" x14ac:dyDescent="0.25">
      <c r="A65" s="24">
        <v>58</v>
      </c>
      <c r="B65" s="40">
        <v>524</v>
      </c>
      <c r="C65" s="41" t="s">
        <v>87</v>
      </c>
      <c r="D65" s="26">
        <v>13754.981712499997</v>
      </c>
      <c r="E65" s="42">
        <v>13695.063050000001</v>
      </c>
      <c r="F65" s="28">
        <v>11787.45809</v>
      </c>
      <c r="G65" s="29"/>
      <c r="H65" s="29"/>
      <c r="I65" s="30">
        <f t="shared" si="4"/>
        <v>0</v>
      </c>
      <c r="J65" s="38">
        <f t="shared" si="5"/>
        <v>-1907.6049600000006</v>
      </c>
      <c r="K65" s="45">
        <f t="shared" si="0"/>
        <v>-13.929143320008308</v>
      </c>
      <c r="L65" s="45">
        <f t="shared" si="1"/>
        <v>-1967.5236224999971</v>
      </c>
      <c r="M65" s="33">
        <v>16335.1</v>
      </c>
      <c r="N65" s="34">
        <v>15021.38444</v>
      </c>
      <c r="O65" s="58">
        <f t="shared" si="2"/>
        <v>-1313.7155600000006</v>
      </c>
      <c r="P65" s="36">
        <f t="shared" si="3"/>
        <v>-8.042286609815676</v>
      </c>
      <c r="Q65" s="37">
        <v>0.35</v>
      </c>
      <c r="R65" s="107">
        <v>-2.4960100000000001</v>
      </c>
      <c r="T65" s="39"/>
    </row>
    <row r="66" spans="1:20" ht="19.5" customHeight="1" x14ac:dyDescent="0.25">
      <c r="A66" s="24">
        <v>59</v>
      </c>
      <c r="B66" s="40">
        <v>403</v>
      </c>
      <c r="C66" s="41" t="s">
        <v>88</v>
      </c>
      <c r="D66" s="26">
        <v>13279.037945833334</v>
      </c>
      <c r="E66" s="42">
        <v>15559.677359999998</v>
      </c>
      <c r="F66" s="28">
        <v>16811.577379999999</v>
      </c>
      <c r="G66" s="29"/>
      <c r="H66" s="29"/>
      <c r="I66" s="30">
        <f t="shared" si="4"/>
        <v>0</v>
      </c>
      <c r="J66" s="43">
        <f t="shared" si="5"/>
        <v>1251.9000200000009</v>
      </c>
      <c r="K66" s="44">
        <f t="shared" si="0"/>
        <v>8.0457967799404457</v>
      </c>
      <c r="L66" s="32">
        <f t="shared" si="1"/>
        <v>3532.5394341666652</v>
      </c>
      <c r="M66" s="33">
        <v>20658.3</v>
      </c>
      <c r="N66" s="34">
        <v>20328.174939999997</v>
      </c>
      <c r="O66" s="58">
        <f t="shared" si="2"/>
        <v>-330.12506000000212</v>
      </c>
      <c r="P66" s="36">
        <f t="shared" si="3"/>
        <v>-1.5980262654720008</v>
      </c>
      <c r="Q66" s="37">
        <v>0</v>
      </c>
      <c r="R66" s="45">
        <v>967.27837999999997</v>
      </c>
      <c r="T66" s="39"/>
    </row>
    <row r="67" spans="1:20" ht="19.5" customHeight="1" x14ac:dyDescent="0.25">
      <c r="A67" s="24">
        <v>60</v>
      </c>
      <c r="B67" s="40">
        <v>170</v>
      </c>
      <c r="C67" s="41" t="s">
        <v>89</v>
      </c>
      <c r="D67" s="26">
        <v>18391.326187500003</v>
      </c>
      <c r="E67" s="42">
        <v>13688.453939999999</v>
      </c>
      <c r="F67" s="28">
        <v>13922.561920000002</v>
      </c>
      <c r="G67" s="29"/>
      <c r="H67" s="29"/>
      <c r="I67" s="30">
        <f t="shared" si="4"/>
        <v>0</v>
      </c>
      <c r="J67" s="43">
        <f t="shared" si="5"/>
        <v>234.1079800000025</v>
      </c>
      <c r="K67" s="44">
        <f t="shared" si="0"/>
        <v>1.710258740878686</v>
      </c>
      <c r="L67" s="45">
        <f t="shared" si="1"/>
        <v>-4468.7642675000006</v>
      </c>
      <c r="M67" s="33">
        <v>17514.400000000001</v>
      </c>
      <c r="N67" s="34">
        <v>17969.12156</v>
      </c>
      <c r="O67" s="46">
        <f t="shared" si="2"/>
        <v>454.72155999999814</v>
      </c>
      <c r="P67" s="36">
        <f t="shared" si="3"/>
        <v>2.596272552870758</v>
      </c>
      <c r="Q67" s="37">
        <v>0</v>
      </c>
      <c r="R67" s="107">
        <v>-23.378610000000208</v>
      </c>
      <c r="T67" s="39"/>
    </row>
    <row r="68" spans="1:20" ht="19.5" customHeight="1" x14ac:dyDescent="0.25">
      <c r="A68" s="51">
        <v>61</v>
      </c>
      <c r="B68" s="52">
        <v>215</v>
      </c>
      <c r="C68" s="53" t="s">
        <v>90</v>
      </c>
      <c r="D68" s="26">
        <v>36829.033608333331</v>
      </c>
      <c r="E68" s="42">
        <v>27140.895420000001</v>
      </c>
      <c r="F68" s="28">
        <v>30894.455979999995</v>
      </c>
      <c r="G68" s="29">
        <v>2408.4883300000001</v>
      </c>
      <c r="H68" s="29">
        <v>-5749.4717300000002</v>
      </c>
      <c r="I68" s="47">
        <f t="shared" si="4"/>
        <v>-3340.9834000000001</v>
      </c>
      <c r="J68" s="43">
        <f t="shared" si="5"/>
        <v>3753.5605599999944</v>
      </c>
      <c r="K68" s="44">
        <f t="shared" si="0"/>
        <v>13.82990686900483</v>
      </c>
      <c r="L68" s="45">
        <f t="shared" si="1"/>
        <v>-5934.5776283333362</v>
      </c>
      <c r="M68" s="33">
        <v>34231.5</v>
      </c>
      <c r="N68" s="34">
        <v>36381.336620000016</v>
      </c>
      <c r="O68" s="46">
        <f t="shared" si="2"/>
        <v>2149.8366200000164</v>
      </c>
      <c r="P68" s="36">
        <f t="shared" si="3"/>
        <v>6.2802875129632554</v>
      </c>
      <c r="Q68" s="37">
        <v>0.56999999999999995</v>
      </c>
      <c r="R68" s="107">
        <v>-3322.2695599999997</v>
      </c>
      <c r="T68" s="39"/>
    </row>
    <row r="69" spans="1:20" ht="19.5" customHeight="1" x14ac:dyDescent="0.25">
      <c r="A69" s="24">
        <v>62</v>
      </c>
      <c r="B69" s="40">
        <v>119</v>
      </c>
      <c r="C69" s="41" t="s">
        <v>91</v>
      </c>
      <c r="D69" s="26">
        <v>21329.640041666673</v>
      </c>
      <c r="E69" s="42">
        <v>13851.718329999998</v>
      </c>
      <c r="F69" s="28">
        <v>12032.823750000001</v>
      </c>
      <c r="G69" s="29">
        <v>1028.4490799999999</v>
      </c>
      <c r="H69" s="29">
        <v>-5384.9670800000004</v>
      </c>
      <c r="I69" s="47">
        <f t="shared" si="4"/>
        <v>-4356.518</v>
      </c>
      <c r="J69" s="38">
        <f t="shared" si="5"/>
        <v>-1818.8945799999965</v>
      </c>
      <c r="K69" s="45">
        <f t="shared" si="0"/>
        <v>-13.131183703473397</v>
      </c>
      <c r="L69" s="45">
        <f t="shared" si="1"/>
        <v>-9296.8162916666715</v>
      </c>
      <c r="M69" s="33">
        <v>16066.8</v>
      </c>
      <c r="N69" s="34">
        <v>14893.462870000001</v>
      </c>
      <c r="O69" s="58">
        <f t="shared" si="2"/>
        <v>-1173.3371299999981</v>
      </c>
      <c r="P69" s="36">
        <f t="shared" si="3"/>
        <v>-7.3028675903104414</v>
      </c>
      <c r="Q69" s="37">
        <v>0</v>
      </c>
      <c r="R69" s="107">
        <v>-3307.50585</v>
      </c>
      <c r="T69" s="39"/>
    </row>
    <row r="70" spans="1:20" ht="19.5" customHeight="1" x14ac:dyDescent="0.25">
      <c r="A70" s="24">
        <v>63</v>
      </c>
      <c r="B70" s="40">
        <v>211</v>
      </c>
      <c r="C70" s="41" t="s">
        <v>92</v>
      </c>
      <c r="D70" s="26">
        <v>11509.499137500003</v>
      </c>
      <c r="E70" s="42">
        <v>13375.697469999999</v>
      </c>
      <c r="F70" s="28">
        <v>12166.914170000002</v>
      </c>
      <c r="G70" s="29"/>
      <c r="H70" s="29"/>
      <c r="I70" s="30">
        <f t="shared" si="4"/>
        <v>0</v>
      </c>
      <c r="J70" s="38">
        <f t="shared" si="5"/>
        <v>-1208.7832999999973</v>
      </c>
      <c r="K70" s="45">
        <f t="shared" si="0"/>
        <v>-9.0371608860857293</v>
      </c>
      <c r="L70" s="32">
        <f t="shared" si="1"/>
        <v>657.41503249999914</v>
      </c>
      <c r="M70" s="33">
        <v>16123.1</v>
      </c>
      <c r="N70" s="34">
        <v>15198.708070000001</v>
      </c>
      <c r="O70" s="58">
        <f t="shared" si="2"/>
        <v>-924.39192999999977</v>
      </c>
      <c r="P70" s="36">
        <f t="shared" si="3"/>
        <v>-5.7333386879694359</v>
      </c>
      <c r="Q70" s="37">
        <v>0</v>
      </c>
      <c r="R70" s="107">
        <v>-1825.97029</v>
      </c>
      <c r="T70" s="39"/>
    </row>
    <row r="71" spans="1:20" ht="19.5" customHeight="1" x14ac:dyDescent="0.25">
      <c r="A71" s="24">
        <v>64</v>
      </c>
      <c r="B71" s="40">
        <v>477</v>
      </c>
      <c r="C71" s="41" t="s">
        <v>93</v>
      </c>
      <c r="D71" s="26">
        <v>133751.84443333335</v>
      </c>
      <c r="E71" s="42">
        <v>106774.23228</v>
      </c>
      <c r="F71" s="28">
        <v>119931.15911999998</v>
      </c>
      <c r="G71" s="29">
        <v>1163.5932700000001</v>
      </c>
      <c r="H71" s="29">
        <v>-5188.2837399999999</v>
      </c>
      <c r="I71" s="47">
        <f t="shared" si="4"/>
        <v>-4024.6904699999996</v>
      </c>
      <c r="J71" s="43">
        <f t="shared" si="5"/>
        <v>13156.926839999986</v>
      </c>
      <c r="K71" s="44">
        <f t="shared" si="0"/>
        <v>12.322192872806468</v>
      </c>
      <c r="L71" s="45">
        <f t="shared" si="1"/>
        <v>-13820.685313333364</v>
      </c>
      <c r="M71" s="33">
        <v>133294.1</v>
      </c>
      <c r="N71" s="34">
        <v>138025.65945000001</v>
      </c>
      <c r="O71" s="46">
        <f t="shared" si="2"/>
        <v>4731.5594500000007</v>
      </c>
      <c r="P71" s="36">
        <f t="shared" si="3"/>
        <v>3.5497140908712339</v>
      </c>
      <c r="Q71" s="37">
        <v>231.56</v>
      </c>
      <c r="R71" s="45">
        <v>2128.6353399999971</v>
      </c>
      <c r="T71" s="39"/>
    </row>
    <row r="72" spans="1:20" ht="19.5" customHeight="1" x14ac:dyDescent="0.25">
      <c r="A72" s="24">
        <v>65</v>
      </c>
      <c r="B72" s="40">
        <v>312</v>
      </c>
      <c r="C72" s="41" t="s">
        <v>94</v>
      </c>
      <c r="D72" s="26">
        <v>9557.3474083333331</v>
      </c>
      <c r="E72" s="42">
        <v>9707.2568100000008</v>
      </c>
      <c r="F72" s="28">
        <v>8945.6286299999992</v>
      </c>
      <c r="G72" s="29"/>
      <c r="H72" s="29"/>
      <c r="I72" s="30">
        <f t="shared" si="4"/>
        <v>0</v>
      </c>
      <c r="J72" s="38">
        <f t="shared" si="5"/>
        <v>-761.62818000000152</v>
      </c>
      <c r="K72" s="45">
        <f t="shared" ref="K72:K96" si="6">F72/E72*100-100</f>
        <v>-7.845967145068272</v>
      </c>
      <c r="L72" s="45">
        <f t="shared" ref="L72:L97" si="7">F72-D72</f>
        <v>-611.71877833333383</v>
      </c>
      <c r="M72" s="33">
        <v>12608.1</v>
      </c>
      <c r="N72" s="34">
        <v>11172.270460000002</v>
      </c>
      <c r="O72" s="58">
        <f t="shared" ref="O72:O97" si="8">N72-M72</f>
        <v>-1435.8295399999988</v>
      </c>
      <c r="P72" s="36">
        <f t="shared" ref="P72:P97" si="9">N72/M72*100-100</f>
        <v>-11.388151585092103</v>
      </c>
      <c r="Q72" s="37">
        <v>1.92</v>
      </c>
      <c r="R72" s="45">
        <v>0</v>
      </c>
      <c r="T72" s="39"/>
    </row>
    <row r="73" spans="1:20" ht="19.5" customHeight="1" x14ac:dyDescent="0.25">
      <c r="A73" s="51">
        <v>66</v>
      </c>
      <c r="B73" s="52">
        <v>298</v>
      </c>
      <c r="C73" s="53" t="s">
        <v>95</v>
      </c>
      <c r="D73" s="26">
        <v>19556.924516666666</v>
      </c>
      <c r="E73" s="42">
        <v>13060.50692</v>
      </c>
      <c r="F73" s="28">
        <v>16033.947470000001</v>
      </c>
      <c r="G73" s="29">
        <v>1681.3439799999999</v>
      </c>
      <c r="H73" s="29">
        <v>-1889.4290900000001</v>
      </c>
      <c r="I73" s="47">
        <f t="shared" ref="I73:I96" si="10">G73+H73</f>
        <v>-208.08511000000021</v>
      </c>
      <c r="J73" s="43">
        <f t="shared" ref="J73:J96" si="11">F73-E73</f>
        <v>2973.4405500000012</v>
      </c>
      <c r="K73" s="44">
        <f t="shared" si="6"/>
        <v>22.766654986772906</v>
      </c>
      <c r="L73" s="45">
        <f t="shared" si="7"/>
        <v>-3522.977046666665</v>
      </c>
      <c r="M73" s="33">
        <v>17919.099999999999</v>
      </c>
      <c r="N73" s="34">
        <v>17218.840119999993</v>
      </c>
      <c r="O73" s="58">
        <f t="shared" si="8"/>
        <v>-700.25988000000507</v>
      </c>
      <c r="P73" s="36">
        <f t="shared" si="9"/>
        <v>-3.9078964903371656</v>
      </c>
      <c r="Q73" s="37">
        <v>6.71</v>
      </c>
      <c r="R73" s="45">
        <v>2220.6123000000007</v>
      </c>
      <c r="T73" s="39"/>
    </row>
    <row r="74" spans="1:20" ht="19.5" customHeight="1" x14ac:dyDescent="0.25">
      <c r="A74" s="54">
        <v>67</v>
      </c>
      <c r="B74" s="55">
        <v>410</v>
      </c>
      <c r="C74" s="56" t="s">
        <v>96</v>
      </c>
      <c r="D74" s="26">
        <v>119372.96594583333</v>
      </c>
      <c r="E74" s="42">
        <v>107634.7827</v>
      </c>
      <c r="F74" s="28">
        <v>111884.48599999999</v>
      </c>
      <c r="G74" s="29">
        <v>2727.1224400000001</v>
      </c>
      <c r="H74" s="29">
        <v>-4699.3991299999998</v>
      </c>
      <c r="I74" s="47">
        <f t="shared" si="10"/>
        <v>-1972.2766899999997</v>
      </c>
      <c r="J74" s="43">
        <f t="shared" si="11"/>
        <v>4249.7032999999938</v>
      </c>
      <c r="K74" s="44">
        <f t="shared" si="6"/>
        <v>3.9482620704914666</v>
      </c>
      <c r="L74" s="45">
        <f t="shared" si="7"/>
        <v>-7488.4799458333437</v>
      </c>
      <c r="M74" s="33">
        <v>116884.8</v>
      </c>
      <c r="N74" s="34">
        <v>125626.95043000003</v>
      </c>
      <c r="O74" s="46">
        <f t="shared" si="8"/>
        <v>8742.1504300000233</v>
      </c>
      <c r="P74" s="36">
        <f t="shared" si="9"/>
        <v>7.4792876661465186</v>
      </c>
      <c r="Q74" s="37">
        <v>136.62</v>
      </c>
      <c r="R74" s="45">
        <v>3776.8893700000044</v>
      </c>
      <c r="T74" s="39"/>
    </row>
    <row r="75" spans="1:20" ht="19.5" customHeight="1" x14ac:dyDescent="0.25">
      <c r="A75" s="24">
        <v>68</v>
      </c>
      <c r="B75" s="40">
        <v>217</v>
      </c>
      <c r="C75" s="41" t="s">
        <v>97</v>
      </c>
      <c r="D75" s="26">
        <v>43624.270604166668</v>
      </c>
      <c r="E75" s="42">
        <v>38646.082879999994</v>
      </c>
      <c r="F75" s="28">
        <v>40068.999410000011</v>
      </c>
      <c r="G75" s="29">
        <v>1338.2420500000001</v>
      </c>
      <c r="H75" s="29">
        <v>-6592.1858999999995</v>
      </c>
      <c r="I75" s="47">
        <f t="shared" si="10"/>
        <v>-5253.9438499999997</v>
      </c>
      <c r="J75" s="43">
        <f t="shared" si="11"/>
        <v>1422.9165300000168</v>
      </c>
      <c r="K75" s="44">
        <f t="shared" si="6"/>
        <v>3.6819165720321791</v>
      </c>
      <c r="L75" s="45">
        <f t="shared" si="7"/>
        <v>-3555.2711941666566</v>
      </c>
      <c r="M75" s="33">
        <v>46628</v>
      </c>
      <c r="N75" s="34">
        <v>45022.505789999996</v>
      </c>
      <c r="O75" s="58">
        <f t="shared" si="8"/>
        <v>-1605.4942100000044</v>
      </c>
      <c r="P75" s="36">
        <f t="shared" si="9"/>
        <v>-3.4431976709273471</v>
      </c>
      <c r="Q75" s="37">
        <v>0</v>
      </c>
      <c r="R75" s="45">
        <v>0</v>
      </c>
      <c r="T75" s="39"/>
    </row>
    <row r="76" spans="1:20" ht="39.75" customHeight="1" x14ac:dyDescent="0.25">
      <c r="A76" s="24">
        <v>69</v>
      </c>
      <c r="B76" s="40">
        <v>286</v>
      </c>
      <c r="C76" s="41" t="s">
        <v>98</v>
      </c>
      <c r="D76" s="26">
        <v>12273.927620833332</v>
      </c>
      <c r="E76" s="42">
        <v>9951.4003599999996</v>
      </c>
      <c r="F76" s="28">
        <v>9288.9330499999996</v>
      </c>
      <c r="G76" s="29"/>
      <c r="H76" s="29"/>
      <c r="I76" s="30">
        <f t="shared" si="10"/>
        <v>0</v>
      </c>
      <c r="J76" s="38">
        <f t="shared" si="11"/>
        <v>-662.46731</v>
      </c>
      <c r="K76" s="45">
        <f t="shared" si="6"/>
        <v>-6.6570260067398124</v>
      </c>
      <c r="L76" s="45">
        <f t="shared" si="7"/>
        <v>-2984.9945708333325</v>
      </c>
      <c r="M76" s="33">
        <v>14169.5</v>
      </c>
      <c r="N76" s="34">
        <v>11941.584180000002</v>
      </c>
      <c r="O76" s="58">
        <f t="shared" si="8"/>
        <v>-2227.9158199999983</v>
      </c>
      <c r="P76" s="36">
        <f t="shared" si="9"/>
        <v>-15.723319947775138</v>
      </c>
      <c r="Q76" s="37">
        <v>0</v>
      </c>
      <c r="R76" s="45">
        <v>0</v>
      </c>
      <c r="T76" s="39"/>
    </row>
    <row r="77" spans="1:20" ht="19.5" customHeight="1" x14ac:dyDescent="0.25">
      <c r="A77" s="24">
        <v>70</v>
      </c>
      <c r="B77" s="40">
        <v>195</v>
      </c>
      <c r="C77" s="41" t="s">
        <v>99</v>
      </c>
      <c r="D77" s="26">
        <v>26521.770624999997</v>
      </c>
      <c r="E77" s="42">
        <v>27611.197649999998</v>
      </c>
      <c r="F77" s="28">
        <v>31352.898119999998</v>
      </c>
      <c r="G77" s="29"/>
      <c r="H77" s="29"/>
      <c r="I77" s="30">
        <f t="shared" si="10"/>
        <v>0</v>
      </c>
      <c r="J77" s="43">
        <f t="shared" si="11"/>
        <v>3741.7004699999998</v>
      </c>
      <c r="K77" s="44">
        <f t="shared" si="6"/>
        <v>13.551387800811312</v>
      </c>
      <c r="L77" s="32">
        <f t="shared" si="7"/>
        <v>4831.1274950000006</v>
      </c>
      <c r="M77" s="33">
        <v>35504.9</v>
      </c>
      <c r="N77" s="34">
        <v>40260.575256999997</v>
      </c>
      <c r="O77" s="46">
        <f t="shared" si="8"/>
        <v>4755.6752569999953</v>
      </c>
      <c r="P77" s="36">
        <f t="shared" si="9"/>
        <v>13.39441952237577</v>
      </c>
      <c r="Q77" s="37">
        <v>0</v>
      </c>
      <c r="R77" s="107">
        <v>-23.91161</v>
      </c>
      <c r="T77" s="39"/>
    </row>
    <row r="78" spans="1:20" ht="19.5" customHeight="1" x14ac:dyDescent="0.25">
      <c r="A78" s="24">
        <v>71</v>
      </c>
      <c r="B78" s="40">
        <v>178</v>
      </c>
      <c r="C78" s="41" t="s">
        <v>100</v>
      </c>
      <c r="D78" s="26">
        <v>28230.916499999999</v>
      </c>
      <c r="E78" s="42">
        <v>23021.528790000004</v>
      </c>
      <c r="F78" s="28">
        <v>24096.295399999999</v>
      </c>
      <c r="G78" s="29"/>
      <c r="H78" s="29"/>
      <c r="I78" s="30">
        <f t="shared" si="10"/>
        <v>0</v>
      </c>
      <c r="J78" s="43">
        <f t="shared" si="11"/>
        <v>1074.7666099999951</v>
      </c>
      <c r="K78" s="44">
        <f t="shared" si="6"/>
        <v>4.6685284014102706</v>
      </c>
      <c r="L78" s="45">
        <f t="shared" si="7"/>
        <v>-4134.6211000000003</v>
      </c>
      <c r="M78" s="33">
        <v>31909.599999999999</v>
      </c>
      <c r="N78" s="34">
        <v>31840.595849999994</v>
      </c>
      <c r="O78" s="58">
        <f t="shared" si="8"/>
        <v>-69.004150000004302</v>
      </c>
      <c r="P78" s="36">
        <f t="shared" si="9"/>
        <v>-0.21624887181287988</v>
      </c>
      <c r="Q78" s="37">
        <v>23.69</v>
      </c>
      <c r="R78" s="107">
        <v>-2296.21398</v>
      </c>
      <c r="T78" s="39"/>
    </row>
    <row r="79" spans="1:20" ht="19.5" customHeight="1" x14ac:dyDescent="0.25">
      <c r="A79" s="24">
        <v>72</v>
      </c>
      <c r="B79" s="40">
        <v>240</v>
      </c>
      <c r="C79" s="41" t="s">
        <v>101</v>
      </c>
      <c r="D79" s="26">
        <v>75549.745308333338</v>
      </c>
      <c r="E79" s="42">
        <v>86740.932220000002</v>
      </c>
      <c r="F79" s="28">
        <v>84137.082419999992</v>
      </c>
      <c r="G79" s="29">
        <v>15347.087100000001</v>
      </c>
      <c r="H79" s="29">
        <v>-8710.7711900000013</v>
      </c>
      <c r="I79" s="30">
        <f t="shared" si="10"/>
        <v>6636.3159099999993</v>
      </c>
      <c r="J79" s="38">
        <f t="shared" si="11"/>
        <v>-2603.8498000000109</v>
      </c>
      <c r="K79" s="45">
        <f t="shared" si="6"/>
        <v>-3.0018697440279993</v>
      </c>
      <c r="L79" s="32">
        <f t="shared" si="7"/>
        <v>8587.3371116666531</v>
      </c>
      <c r="M79" s="33">
        <v>108521.60000000001</v>
      </c>
      <c r="N79" s="34">
        <v>104269.20220000004</v>
      </c>
      <c r="O79" s="58">
        <f t="shared" si="8"/>
        <v>-4252.3977999999624</v>
      </c>
      <c r="P79" s="36">
        <f t="shared" si="9"/>
        <v>-3.9184805605519557</v>
      </c>
      <c r="Q79" s="37">
        <v>0</v>
      </c>
      <c r="R79" s="45">
        <v>7096.5676299999977</v>
      </c>
      <c r="T79" s="39"/>
    </row>
    <row r="80" spans="1:20" ht="34.5" customHeight="1" x14ac:dyDescent="0.25">
      <c r="A80" s="24">
        <v>73</v>
      </c>
      <c r="B80" s="40">
        <v>389</v>
      </c>
      <c r="C80" s="41" t="s">
        <v>102</v>
      </c>
      <c r="D80" s="26">
        <v>11567.654454166668</v>
      </c>
      <c r="E80" s="42">
        <v>15038.882239999999</v>
      </c>
      <c r="F80" s="28">
        <v>15708.04171</v>
      </c>
      <c r="G80" s="29"/>
      <c r="H80" s="29"/>
      <c r="I80" s="30">
        <f t="shared" si="10"/>
        <v>0</v>
      </c>
      <c r="J80" s="43">
        <f t="shared" si="11"/>
        <v>669.15947000000051</v>
      </c>
      <c r="K80" s="44">
        <f t="shared" si="6"/>
        <v>4.4495292889533289</v>
      </c>
      <c r="L80" s="32">
        <f t="shared" si="7"/>
        <v>4140.3872558333314</v>
      </c>
      <c r="M80" s="33">
        <v>21481.3</v>
      </c>
      <c r="N80" s="34">
        <v>18828.220880000001</v>
      </c>
      <c r="O80" s="58">
        <f t="shared" si="8"/>
        <v>-2653.0791199999985</v>
      </c>
      <c r="P80" s="36">
        <f t="shared" si="9"/>
        <v>-12.350645072691123</v>
      </c>
      <c r="Q80" s="37">
        <v>0.35</v>
      </c>
      <c r="R80" s="45">
        <v>0</v>
      </c>
      <c r="T80" s="39"/>
    </row>
    <row r="81" spans="1:20" ht="19.5" customHeight="1" x14ac:dyDescent="0.25">
      <c r="A81" s="54">
        <v>74</v>
      </c>
      <c r="B81" s="55">
        <v>525</v>
      </c>
      <c r="C81" s="56" t="s">
        <v>103</v>
      </c>
      <c r="D81" s="26">
        <v>73465.769095833341</v>
      </c>
      <c r="E81" s="42">
        <v>57873.731639999998</v>
      </c>
      <c r="F81" s="28">
        <v>66502.670700000002</v>
      </c>
      <c r="G81" s="29">
        <v>1249.5972400000001</v>
      </c>
      <c r="H81" s="29">
        <v>-3859.7806</v>
      </c>
      <c r="I81" s="47">
        <f t="shared" si="10"/>
        <v>-2610.18336</v>
      </c>
      <c r="J81" s="43">
        <f t="shared" si="11"/>
        <v>8628.9390600000042</v>
      </c>
      <c r="K81" s="44">
        <f t="shared" si="6"/>
        <v>14.909940685483676</v>
      </c>
      <c r="L81" s="45">
        <f t="shared" si="7"/>
        <v>-6963.0983958333381</v>
      </c>
      <c r="M81" s="33">
        <v>75362.3</v>
      </c>
      <c r="N81" s="34">
        <v>74994.378019999975</v>
      </c>
      <c r="O81" s="58">
        <f t="shared" si="8"/>
        <v>-367.92198000002827</v>
      </c>
      <c r="P81" s="36">
        <f t="shared" si="9"/>
        <v>-0.48820428782033787</v>
      </c>
      <c r="Q81" s="37">
        <v>134.29</v>
      </c>
      <c r="R81" s="45">
        <v>3851.3027900000088</v>
      </c>
      <c r="T81" s="39"/>
    </row>
    <row r="82" spans="1:20" ht="19.5" customHeight="1" x14ac:dyDescent="0.25">
      <c r="A82" s="24">
        <v>75</v>
      </c>
      <c r="B82" s="40">
        <v>250</v>
      </c>
      <c r="C82" s="41" t="s">
        <v>104</v>
      </c>
      <c r="D82" s="26">
        <v>164470.77755416668</v>
      </c>
      <c r="E82" s="42">
        <v>138017.25540999998</v>
      </c>
      <c r="F82" s="28">
        <v>160488.42616000003</v>
      </c>
      <c r="G82" s="29">
        <v>2340.51719</v>
      </c>
      <c r="H82" s="29">
        <v>-5346.9608099999996</v>
      </c>
      <c r="I82" s="47">
        <f t="shared" si="10"/>
        <v>-3006.4436199999996</v>
      </c>
      <c r="J82" s="43">
        <f t="shared" si="11"/>
        <v>22471.170750000048</v>
      </c>
      <c r="K82" s="44">
        <f t="shared" si="6"/>
        <v>16.28142124928236</v>
      </c>
      <c r="L82" s="45">
        <f t="shared" si="7"/>
        <v>-3982.3513941666461</v>
      </c>
      <c r="M82" s="33">
        <v>175479.5</v>
      </c>
      <c r="N82" s="34">
        <v>183967.86106999998</v>
      </c>
      <c r="O82" s="46">
        <f t="shared" si="8"/>
        <v>8488.3610699999845</v>
      </c>
      <c r="P82" s="36">
        <f t="shared" si="9"/>
        <v>4.837238007858474</v>
      </c>
      <c r="Q82" s="37">
        <v>237.15</v>
      </c>
      <c r="R82" s="45">
        <v>10881.578450000001</v>
      </c>
      <c r="T82" s="39"/>
    </row>
    <row r="83" spans="1:20" ht="19.5" customHeight="1" x14ac:dyDescent="0.25">
      <c r="A83" s="54">
        <v>76</v>
      </c>
      <c r="B83" s="55">
        <v>398</v>
      </c>
      <c r="C83" s="56" t="s">
        <v>105</v>
      </c>
      <c r="D83" s="26">
        <v>59300.463212499999</v>
      </c>
      <c r="E83" s="42">
        <v>48543.935649999985</v>
      </c>
      <c r="F83" s="28">
        <v>51734.472590000012</v>
      </c>
      <c r="G83" s="29">
        <v>1876.3285000000001</v>
      </c>
      <c r="H83" s="29">
        <v>-5126.9632599999995</v>
      </c>
      <c r="I83" s="47">
        <f t="shared" si="10"/>
        <v>-3250.6347599999995</v>
      </c>
      <c r="J83" s="43">
        <f t="shared" si="11"/>
        <v>3190.5369400000272</v>
      </c>
      <c r="K83" s="44">
        <f t="shared" si="6"/>
        <v>6.5724727451100762</v>
      </c>
      <c r="L83" s="45">
        <f t="shared" si="7"/>
        <v>-7565.9906224999868</v>
      </c>
      <c r="M83" s="33">
        <v>60364</v>
      </c>
      <c r="N83" s="34">
        <v>60039.795330000001</v>
      </c>
      <c r="O83" s="58">
        <f t="shared" si="8"/>
        <v>-324.20466999999917</v>
      </c>
      <c r="P83" s="36">
        <f t="shared" si="9"/>
        <v>-0.53708281426015958</v>
      </c>
      <c r="Q83" s="37">
        <v>1.21</v>
      </c>
      <c r="R83" s="45">
        <v>1624.9507200000007</v>
      </c>
      <c r="T83" s="39"/>
    </row>
    <row r="84" spans="1:20" ht="19.5" customHeight="1" x14ac:dyDescent="0.25">
      <c r="A84" s="24">
        <v>77</v>
      </c>
      <c r="B84" s="40">
        <v>493</v>
      </c>
      <c r="C84" s="41" t="s">
        <v>106</v>
      </c>
      <c r="D84" s="26">
        <v>21324.975791666664</v>
      </c>
      <c r="E84" s="42">
        <v>15913.464250000001</v>
      </c>
      <c r="F84" s="28">
        <v>17668.088919999998</v>
      </c>
      <c r="G84" s="29"/>
      <c r="H84" s="29"/>
      <c r="I84" s="30">
        <f t="shared" si="10"/>
        <v>0</v>
      </c>
      <c r="J84" s="43">
        <f t="shared" si="11"/>
        <v>1754.6246699999974</v>
      </c>
      <c r="K84" s="44">
        <f t="shared" si="6"/>
        <v>11.026038343599495</v>
      </c>
      <c r="L84" s="45">
        <f t="shared" si="7"/>
        <v>-3656.8868716666657</v>
      </c>
      <c r="M84" s="33">
        <v>23761.5</v>
      </c>
      <c r="N84" s="34">
        <v>22189.546039999997</v>
      </c>
      <c r="O84" s="58">
        <f t="shared" si="8"/>
        <v>-1571.9539600000026</v>
      </c>
      <c r="P84" s="36">
        <f t="shared" si="9"/>
        <v>-6.6155501967468382</v>
      </c>
      <c r="Q84" s="37">
        <v>0</v>
      </c>
      <c r="R84" s="45">
        <v>0</v>
      </c>
      <c r="T84" s="39"/>
    </row>
    <row r="85" spans="1:20" ht="19.5" customHeight="1" x14ac:dyDescent="0.25">
      <c r="A85" s="51">
        <v>78</v>
      </c>
      <c r="B85" s="52">
        <v>458</v>
      </c>
      <c r="C85" s="53" t="s">
        <v>107</v>
      </c>
      <c r="D85" s="26">
        <v>78937.037299999996</v>
      </c>
      <c r="E85" s="42">
        <v>60988.178490000006</v>
      </c>
      <c r="F85" s="28">
        <v>67607.017129999993</v>
      </c>
      <c r="G85" s="29">
        <v>562.89535999999998</v>
      </c>
      <c r="H85" s="29">
        <v>-2923.5493500000002</v>
      </c>
      <c r="I85" s="47">
        <f t="shared" si="10"/>
        <v>-2360.6539900000002</v>
      </c>
      <c r="J85" s="43">
        <f t="shared" si="11"/>
        <v>6618.8386399999872</v>
      </c>
      <c r="K85" s="44">
        <f t="shared" si="6"/>
        <v>10.852658341132866</v>
      </c>
      <c r="L85" s="45">
        <f t="shared" si="7"/>
        <v>-11330.020170000003</v>
      </c>
      <c r="M85" s="33">
        <v>80001.100000000006</v>
      </c>
      <c r="N85" s="34">
        <v>76807.449699999983</v>
      </c>
      <c r="O85" s="58">
        <f t="shared" si="8"/>
        <v>-3193.650300000023</v>
      </c>
      <c r="P85" s="36">
        <f t="shared" si="9"/>
        <v>-3.9920079848902361</v>
      </c>
      <c r="Q85" s="37">
        <v>142.53</v>
      </c>
      <c r="R85" s="45">
        <v>944.44266000000061</v>
      </c>
      <c r="T85" s="39"/>
    </row>
    <row r="86" spans="1:20" ht="19.5" customHeight="1" x14ac:dyDescent="0.25">
      <c r="A86" s="51">
        <v>79</v>
      </c>
      <c r="B86" s="52">
        <v>443</v>
      </c>
      <c r="C86" s="53" t="s">
        <v>108</v>
      </c>
      <c r="D86" s="26">
        <v>134009.81988750002</v>
      </c>
      <c r="E86" s="42">
        <v>94467.261559999999</v>
      </c>
      <c r="F86" s="28">
        <v>113183.72217000002</v>
      </c>
      <c r="G86" s="29">
        <v>2710.1574699999996</v>
      </c>
      <c r="H86" s="29">
        <v>-5271.5052500000002</v>
      </c>
      <c r="I86" s="47">
        <f t="shared" si="10"/>
        <v>-2561.3477800000005</v>
      </c>
      <c r="J86" s="43">
        <f t="shared" si="11"/>
        <v>18716.460610000024</v>
      </c>
      <c r="K86" s="44">
        <f t="shared" si="6"/>
        <v>19.812642285721864</v>
      </c>
      <c r="L86" s="45">
        <f t="shared" si="7"/>
        <v>-20826.097717500001</v>
      </c>
      <c r="M86" s="33">
        <v>118831.8</v>
      </c>
      <c r="N86" s="34">
        <v>126290.06242999998</v>
      </c>
      <c r="O86" s="46">
        <f t="shared" si="8"/>
        <v>7458.2624299999734</v>
      </c>
      <c r="P86" s="36">
        <f t="shared" si="9"/>
        <v>6.2763186537610096</v>
      </c>
      <c r="Q86" s="37">
        <v>312.74</v>
      </c>
      <c r="R86" s="45">
        <v>2227.3750199999995</v>
      </c>
      <c r="T86" s="39"/>
    </row>
    <row r="87" spans="1:20" ht="19.5" customHeight="1" x14ac:dyDescent="0.25">
      <c r="A87" s="24">
        <v>80</v>
      </c>
      <c r="B87" s="40">
        <v>509</v>
      </c>
      <c r="C87" s="41" t="s">
        <v>109</v>
      </c>
      <c r="D87" s="26">
        <v>48609.143262500002</v>
      </c>
      <c r="E87" s="42">
        <v>39580.854250000004</v>
      </c>
      <c r="F87" s="28">
        <v>38333.940569999992</v>
      </c>
      <c r="G87" s="29">
        <v>1031.9669099999999</v>
      </c>
      <c r="H87" s="29">
        <v>-2546.23612</v>
      </c>
      <c r="I87" s="47">
        <f t="shared" si="10"/>
        <v>-1514.2692100000002</v>
      </c>
      <c r="J87" s="38">
        <f t="shared" si="11"/>
        <v>-1246.9136800000124</v>
      </c>
      <c r="K87" s="45">
        <f t="shared" si="6"/>
        <v>-3.1502950192137718</v>
      </c>
      <c r="L87" s="45">
        <f t="shared" si="7"/>
        <v>-10275.20269250001</v>
      </c>
      <c r="M87" s="33">
        <v>49243.9</v>
      </c>
      <c r="N87" s="34">
        <v>43790.64374</v>
      </c>
      <c r="O87" s="58">
        <f t="shared" si="8"/>
        <v>-5453.2562600000019</v>
      </c>
      <c r="P87" s="36">
        <f t="shared" si="9"/>
        <v>-11.073973141851084</v>
      </c>
      <c r="Q87" s="37">
        <v>0</v>
      </c>
      <c r="R87" s="45">
        <v>4452.1184300000004</v>
      </c>
      <c r="T87" s="39"/>
    </row>
    <row r="88" spans="1:20" ht="19.5" customHeight="1" x14ac:dyDescent="0.25">
      <c r="A88" s="54">
        <v>81</v>
      </c>
      <c r="B88" s="55">
        <v>360</v>
      </c>
      <c r="C88" s="56" t="s">
        <v>110</v>
      </c>
      <c r="D88" s="26">
        <v>120179.63737499999</v>
      </c>
      <c r="E88" s="42">
        <v>93473.555299999993</v>
      </c>
      <c r="F88" s="28">
        <v>106200.62647999998</v>
      </c>
      <c r="G88" s="29">
        <v>2705.6200699999999</v>
      </c>
      <c r="H88" s="29">
        <v>-2965.0378599999999</v>
      </c>
      <c r="I88" s="47">
        <f t="shared" si="10"/>
        <v>-259.41778999999997</v>
      </c>
      <c r="J88" s="43">
        <f t="shared" si="11"/>
        <v>12727.071179999984</v>
      </c>
      <c r="K88" s="44">
        <f t="shared" si="6"/>
        <v>13.615691774163196</v>
      </c>
      <c r="L88" s="45">
        <f t="shared" si="7"/>
        <v>-13979.010895000014</v>
      </c>
      <c r="M88" s="33">
        <v>118015.9</v>
      </c>
      <c r="N88" s="34">
        <v>122074.64378</v>
      </c>
      <c r="O88" s="46">
        <f t="shared" si="8"/>
        <v>4058.7437800000043</v>
      </c>
      <c r="P88" s="36">
        <f t="shared" si="9"/>
        <v>3.4391499619966623</v>
      </c>
      <c r="Q88" s="37">
        <v>231.42</v>
      </c>
      <c r="R88" s="45">
        <v>5014.9132300000056</v>
      </c>
      <c r="T88" s="39"/>
    </row>
    <row r="89" spans="1:20" ht="19.5" customHeight="1" x14ac:dyDescent="0.25">
      <c r="A89" s="24">
        <v>82</v>
      </c>
      <c r="B89" s="40">
        <v>235</v>
      </c>
      <c r="C89" s="41" t="s">
        <v>111</v>
      </c>
      <c r="D89" s="26">
        <v>52279.626595833332</v>
      </c>
      <c r="E89" s="42">
        <v>47311.615080000003</v>
      </c>
      <c r="F89" s="28">
        <v>52963.831049999993</v>
      </c>
      <c r="G89" s="29"/>
      <c r="H89" s="29"/>
      <c r="I89" s="30">
        <f t="shared" si="10"/>
        <v>0</v>
      </c>
      <c r="J89" s="43">
        <f t="shared" si="11"/>
        <v>5652.2159699999902</v>
      </c>
      <c r="K89" s="44">
        <f t="shared" si="6"/>
        <v>11.94678296321645</v>
      </c>
      <c r="L89" s="32">
        <f t="shared" si="7"/>
        <v>684.20445416666189</v>
      </c>
      <c r="M89" s="33">
        <v>62827.9</v>
      </c>
      <c r="N89" s="34">
        <v>54643.140819999993</v>
      </c>
      <c r="O89" s="58">
        <f t="shared" si="8"/>
        <v>-8184.7591800000082</v>
      </c>
      <c r="P89" s="36">
        <f t="shared" si="9"/>
        <v>-13.027268426925005</v>
      </c>
      <c r="Q89" s="37">
        <v>34.979999999999997</v>
      </c>
      <c r="R89" s="45">
        <v>3729.4932399999998</v>
      </c>
      <c r="T89" s="39"/>
    </row>
    <row r="90" spans="1:20" ht="19.5" customHeight="1" x14ac:dyDescent="0.25">
      <c r="A90" s="24">
        <v>83</v>
      </c>
      <c r="B90" s="40">
        <v>123</v>
      </c>
      <c r="C90" s="41" t="s">
        <v>112</v>
      </c>
      <c r="D90" s="26">
        <v>26542.239150000001</v>
      </c>
      <c r="E90" s="42">
        <v>41140.97666</v>
      </c>
      <c r="F90" s="28">
        <v>42450.025740000005</v>
      </c>
      <c r="G90" s="29"/>
      <c r="H90" s="29"/>
      <c r="I90" s="30">
        <f t="shared" si="10"/>
        <v>0</v>
      </c>
      <c r="J90" s="43">
        <f t="shared" si="11"/>
        <v>1309.0490800000043</v>
      </c>
      <c r="K90" s="44">
        <f t="shared" si="6"/>
        <v>3.1818619446454477</v>
      </c>
      <c r="L90" s="32">
        <f t="shared" si="7"/>
        <v>15907.786590000003</v>
      </c>
      <c r="M90" s="33">
        <v>57174</v>
      </c>
      <c r="N90" s="34">
        <v>49226.732650000005</v>
      </c>
      <c r="O90" s="58">
        <f t="shared" si="8"/>
        <v>-7947.2673499999946</v>
      </c>
      <c r="P90" s="36">
        <f t="shared" si="9"/>
        <v>-13.900142284954683</v>
      </c>
      <c r="Q90" s="37">
        <v>956.81</v>
      </c>
      <c r="R90" s="107">
        <v>-405.80630000000019</v>
      </c>
      <c r="T90" s="39"/>
    </row>
    <row r="91" spans="1:20" ht="19.5" customHeight="1" x14ac:dyDescent="0.25">
      <c r="A91" s="24">
        <v>84</v>
      </c>
      <c r="B91" s="40">
        <v>192</v>
      </c>
      <c r="C91" s="41" t="s">
        <v>113</v>
      </c>
      <c r="D91" s="26">
        <v>32390.614158333334</v>
      </c>
      <c r="E91" s="42">
        <v>30434.935899999997</v>
      </c>
      <c r="F91" s="28">
        <v>26655.56739</v>
      </c>
      <c r="G91" s="29">
        <v>14940.24389</v>
      </c>
      <c r="H91" s="29">
        <v>-11.71223</v>
      </c>
      <c r="I91" s="30">
        <f t="shared" si="10"/>
        <v>14928.531660000001</v>
      </c>
      <c r="J91" s="38">
        <f t="shared" si="11"/>
        <v>-3779.3685099999966</v>
      </c>
      <c r="K91" s="45">
        <f t="shared" si="6"/>
        <v>-12.417862559059955</v>
      </c>
      <c r="L91" s="45">
        <f t="shared" si="7"/>
        <v>-5735.0467683333336</v>
      </c>
      <c r="M91" s="33">
        <v>49391.8</v>
      </c>
      <c r="N91" s="34">
        <v>33656.440740000005</v>
      </c>
      <c r="O91" s="58">
        <f t="shared" si="8"/>
        <v>-15735.359259999997</v>
      </c>
      <c r="P91" s="36">
        <f t="shared" si="9"/>
        <v>-31.85824217785138</v>
      </c>
      <c r="Q91" s="37">
        <v>0</v>
      </c>
      <c r="R91" s="107">
        <v>-2782.6705999999999</v>
      </c>
      <c r="T91" s="39"/>
    </row>
    <row r="92" spans="1:20" ht="19.5" customHeight="1" x14ac:dyDescent="0.25">
      <c r="A92" s="51">
        <v>85</v>
      </c>
      <c r="B92" s="52">
        <v>296</v>
      </c>
      <c r="C92" s="53" t="s">
        <v>114</v>
      </c>
      <c r="D92" s="26">
        <v>105675.84561249999</v>
      </c>
      <c r="E92" s="42">
        <v>83109.97193</v>
      </c>
      <c r="F92" s="28">
        <v>84456.263789999997</v>
      </c>
      <c r="G92" s="29">
        <v>4740.4397200000003</v>
      </c>
      <c r="H92" s="29">
        <v>-4198.91068</v>
      </c>
      <c r="I92" s="30">
        <f t="shared" si="10"/>
        <v>541.52904000000035</v>
      </c>
      <c r="J92" s="43">
        <f>F92-E92</f>
        <v>1346.2918599999975</v>
      </c>
      <c r="K92" s="44">
        <f t="shared" si="6"/>
        <v>1.6198920884414605</v>
      </c>
      <c r="L92" s="45">
        <f t="shared" si="7"/>
        <v>-21219.581822499997</v>
      </c>
      <c r="M92" s="33">
        <v>111126.7</v>
      </c>
      <c r="N92" s="34">
        <v>102858.55730999996</v>
      </c>
      <c r="O92" s="58">
        <f t="shared" si="8"/>
        <v>-8268.142690000037</v>
      </c>
      <c r="P92" s="36">
        <f t="shared" si="9"/>
        <v>-7.440284549077802</v>
      </c>
      <c r="Q92" s="37">
        <v>136.51</v>
      </c>
      <c r="R92" s="45">
        <v>2538.1163299999971</v>
      </c>
      <c r="T92" s="39"/>
    </row>
    <row r="93" spans="1:20" ht="19.5" customHeight="1" x14ac:dyDescent="0.25">
      <c r="A93" s="24">
        <v>86</v>
      </c>
      <c r="B93" s="40">
        <v>700</v>
      </c>
      <c r="C93" s="41" t="s">
        <v>115</v>
      </c>
      <c r="D93" s="26">
        <v>581120.39357083326</v>
      </c>
      <c r="E93" s="42">
        <v>433336.47470999998</v>
      </c>
      <c r="F93" s="28">
        <v>528704.19172</v>
      </c>
      <c r="G93" s="29">
        <v>14066.893689999999</v>
      </c>
      <c r="H93" s="29">
        <v>-17905.13782</v>
      </c>
      <c r="I93" s="47">
        <f t="shared" si="10"/>
        <v>-3838.244130000001</v>
      </c>
      <c r="J93" s="43">
        <f t="shared" si="11"/>
        <v>95367.717010000022</v>
      </c>
      <c r="K93" s="44">
        <f t="shared" si="6"/>
        <v>22.007775152973807</v>
      </c>
      <c r="L93" s="45">
        <f t="shared" si="7"/>
        <v>-52416.201850833255</v>
      </c>
      <c r="M93" s="33">
        <v>557413.1</v>
      </c>
      <c r="N93" s="34">
        <v>600027.79843000008</v>
      </c>
      <c r="O93" s="46">
        <f t="shared" si="8"/>
        <v>42614.698430000106</v>
      </c>
      <c r="P93" s="36">
        <f t="shared" si="9"/>
        <v>7.6450837682142918</v>
      </c>
      <c r="Q93" s="37">
        <v>2856.23</v>
      </c>
      <c r="R93" s="45">
        <v>0</v>
      </c>
      <c r="T93" s="39"/>
    </row>
    <row r="94" spans="1:20" ht="19.5" customHeight="1" x14ac:dyDescent="0.25">
      <c r="A94" s="24">
        <v>87</v>
      </c>
      <c r="B94" s="40">
        <v>452</v>
      </c>
      <c r="C94" s="41" t="s">
        <v>116</v>
      </c>
      <c r="D94" s="26">
        <v>118411.92900833333</v>
      </c>
      <c r="E94" s="42">
        <v>111607.40282000002</v>
      </c>
      <c r="F94" s="28">
        <v>110950.69868</v>
      </c>
      <c r="G94" s="29">
        <v>3124.46092</v>
      </c>
      <c r="H94" s="29">
        <v>-4896.0950199999997</v>
      </c>
      <c r="I94" s="47">
        <f t="shared" si="10"/>
        <v>-1771.6340999999998</v>
      </c>
      <c r="J94" s="38">
        <f t="shared" si="11"/>
        <v>-656.7041400000162</v>
      </c>
      <c r="K94" s="45">
        <f t="shared" si="6"/>
        <v>-0.58840553888629188</v>
      </c>
      <c r="L94" s="45">
        <f t="shared" si="7"/>
        <v>-7461.2303283333313</v>
      </c>
      <c r="M94" s="33">
        <v>140271.79999999999</v>
      </c>
      <c r="N94" s="34">
        <v>127886.20128999998</v>
      </c>
      <c r="O94" s="58">
        <f t="shared" si="8"/>
        <v>-12385.598710000006</v>
      </c>
      <c r="P94" s="36">
        <f t="shared" si="9"/>
        <v>-8.8297139624642966</v>
      </c>
      <c r="Q94" s="37">
        <v>184.15</v>
      </c>
      <c r="R94" s="107">
        <v>-107.44622</v>
      </c>
      <c r="T94" s="39"/>
    </row>
    <row r="95" spans="1:20" ht="19.5" customHeight="1" x14ac:dyDescent="0.25">
      <c r="A95" s="54">
        <v>88</v>
      </c>
      <c r="B95" s="55">
        <v>473</v>
      </c>
      <c r="C95" s="56" t="s">
        <v>117</v>
      </c>
      <c r="D95" s="26">
        <v>107302.9536125</v>
      </c>
      <c r="E95" s="42">
        <v>91320.440380000015</v>
      </c>
      <c r="F95" s="28">
        <v>95703.927100000015</v>
      </c>
      <c r="G95" s="29">
        <v>1319.53412</v>
      </c>
      <c r="H95" s="29">
        <v>-4724.3737199999996</v>
      </c>
      <c r="I95" s="47">
        <f t="shared" si="10"/>
        <v>-3404.8395999999993</v>
      </c>
      <c r="J95" s="43">
        <f t="shared" si="11"/>
        <v>4383.4867200000008</v>
      </c>
      <c r="K95" s="44">
        <f t="shared" si="6"/>
        <v>4.8001156167880623</v>
      </c>
      <c r="L95" s="45">
        <f t="shared" si="7"/>
        <v>-11599.026512499986</v>
      </c>
      <c r="M95" s="33">
        <v>119353.1</v>
      </c>
      <c r="N95" s="34">
        <v>107681.58587</v>
      </c>
      <c r="O95" s="58">
        <f t="shared" si="8"/>
        <v>-11671.51413000001</v>
      </c>
      <c r="P95" s="36">
        <f t="shared" si="9"/>
        <v>-9.7789786189047589</v>
      </c>
      <c r="Q95" s="37">
        <v>100.43</v>
      </c>
      <c r="R95" s="45">
        <v>6023.296199999997</v>
      </c>
      <c r="T95" s="39"/>
    </row>
    <row r="96" spans="1:20" ht="19.5" customHeight="1" thickBot="1" x14ac:dyDescent="0.3">
      <c r="A96" s="59">
        <v>89</v>
      </c>
      <c r="B96" s="60">
        <v>702</v>
      </c>
      <c r="C96" s="61" t="s">
        <v>118</v>
      </c>
      <c r="D96" s="26">
        <v>625085.12463750003</v>
      </c>
      <c r="E96" s="62">
        <v>458714.79457999987</v>
      </c>
      <c r="F96" s="28">
        <v>522769.10950000014</v>
      </c>
      <c r="G96" s="29">
        <v>12648.638629999999</v>
      </c>
      <c r="H96" s="29">
        <v>-12092.727489999997</v>
      </c>
      <c r="I96" s="30">
        <f t="shared" si="10"/>
        <v>555.91114000000198</v>
      </c>
      <c r="J96" s="63">
        <f t="shared" si="11"/>
        <v>64054.314920000266</v>
      </c>
      <c r="K96" s="64">
        <f t="shared" si="6"/>
        <v>13.963865058821256</v>
      </c>
      <c r="L96" s="45">
        <f t="shared" si="7"/>
        <v>-102316.0151374999</v>
      </c>
      <c r="M96" s="33">
        <v>574415.69999999995</v>
      </c>
      <c r="N96" s="34">
        <v>591879.69766000018</v>
      </c>
      <c r="O96" s="65">
        <f t="shared" si="8"/>
        <v>17463.997660000226</v>
      </c>
      <c r="P96" s="66">
        <f t="shared" si="9"/>
        <v>3.0403064644647202</v>
      </c>
      <c r="Q96" s="37">
        <v>999.13</v>
      </c>
      <c r="R96" s="45">
        <v>47718.209549999912</v>
      </c>
      <c r="T96" s="39"/>
    </row>
    <row r="97" spans="1:20" ht="21" thickBot="1" x14ac:dyDescent="0.3">
      <c r="A97" s="146" t="s">
        <v>23</v>
      </c>
      <c r="B97" s="147"/>
      <c r="C97" s="148"/>
      <c r="D97" s="67">
        <f t="shared" ref="D97:E97" si="12">SUM(D8:D96)</f>
        <v>10215789.10591667</v>
      </c>
      <c r="E97" s="67">
        <f t="shared" si="12"/>
        <v>7678326.1839599982</v>
      </c>
      <c r="F97" s="67">
        <f>SUM(F8:F96)</f>
        <v>9753918.1052100006</v>
      </c>
      <c r="G97" s="68">
        <f t="shared" ref="G97:I97" si="13">SUM(G8:G96)</f>
        <v>260874.5558</v>
      </c>
      <c r="H97" s="68">
        <f t="shared" si="13"/>
        <v>-306707.00478999992</v>
      </c>
      <c r="I97" s="69">
        <f t="shared" si="13"/>
        <v>-45832.44898999999</v>
      </c>
      <c r="J97" s="70">
        <f>SUM(J8:J96)</f>
        <v>2075591.9212500001</v>
      </c>
      <c r="K97" s="69">
        <f>F97/E97*100-100</f>
        <v>27.031827920854795</v>
      </c>
      <c r="L97" s="71">
        <f t="shared" si="7"/>
        <v>-461871.00070666894</v>
      </c>
      <c r="M97" s="67">
        <f>SUM(M8:M96)</f>
        <v>9785051.1999999937</v>
      </c>
      <c r="N97" s="72">
        <f>SUM(N8:N96)</f>
        <v>11429019.464744</v>
      </c>
      <c r="O97" s="73">
        <f t="shared" si="8"/>
        <v>1643968.2647440061</v>
      </c>
      <c r="P97" s="74">
        <f t="shared" si="9"/>
        <v>16.800814131090164</v>
      </c>
      <c r="Q97" s="75">
        <f>SUM(Q8:Q96)</f>
        <v>96956.660000000018</v>
      </c>
      <c r="R97" s="76">
        <f>SUM(R8:R96)</f>
        <v>75228.948879999953</v>
      </c>
      <c r="T97" s="39"/>
    </row>
    <row r="98" spans="1:20" ht="51.75" customHeight="1" x14ac:dyDescent="0.3">
      <c r="A98" s="123" t="s">
        <v>119</v>
      </c>
      <c r="B98" s="124"/>
      <c r="C98" s="127" t="s">
        <v>120</v>
      </c>
      <c r="D98" s="128"/>
      <c r="E98" s="128"/>
      <c r="F98" s="128"/>
      <c r="G98" s="128"/>
      <c r="H98" s="128"/>
      <c r="I98" s="129"/>
      <c r="J98" s="77" t="s">
        <v>121</v>
      </c>
      <c r="K98" s="78">
        <f>80/89</f>
        <v>0.898876404494382</v>
      </c>
      <c r="L98" s="79" t="s">
        <v>122</v>
      </c>
      <c r="M98" s="80"/>
      <c r="N98" s="80"/>
      <c r="O98" s="81" t="s">
        <v>123</v>
      </c>
      <c r="P98" s="78">
        <f>67/89</f>
        <v>0.7528089887640449</v>
      </c>
      <c r="Q98" s="80"/>
      <c r="R98" s="82" t="s">
        <v>124</v>
      </c>
      <c r="T98" s="39"/>
    </row>
    <row r="99" spans="1:20" ht="51.75" customHeight="1" thickBot="1" x14ac:dyDescent="0.35">
      <c r="A99" s="125"/>
      <c r="B99" s="126"/>
      <c r="C99" s="130" t="s">
        <v>125</v>
      </c>
      <c r="D99" s="131"/>
      <c r="E99" s="131"/>
      <c r="F99" s="131"/>
      <c r="G99" s="131"/>
      <c r="H99" s="131"/>
      <c r="I99" s="132"/>
      <c r="J99" s="83" t="s">
        <v>126</v>
      </c>
      <c r="K99" s="84">
        <f>9/89</f>
        <v>0.10112359550561797</v>
      </c>
      <c r="L99" s="85" t="s">
        <v>127</v>
      </c>
      <c r="M99" s="86"/>
      <c r="N99" s="86"/>
      <c r="O99" s="87" t="s">
        <v>128</v>
      </c>
      <c r="P99" s="84">
        <f>22/89</f>
        <v>0.24719101123595505</v>
      </c>
      <c r="Q99" s="86"/>
      <c r="R99" s="88" t="s">
        <v>129</v>
      </c>
      <c r="T99" s="39"/>
    </row>
    <row r="100" spans="1:20" ht="20.25" customHeight="1" thickBot="1" x14ac:dyDescent="0.35">
      <c r="A100" s="89"/>
      <c r="B100" s="89"/>
      <c r="C100" s="90"/>
      <c r="D100" s="90"/>
      <c r="E100" s="90"/>
      <c r="F100" s="90"/>
      <c r="G100" s="90"/>
      <c r="H100" s="90"/>
      <c r="I100" s="90"/>
      <c r="J100" s="91"/>
      <c r="K100" s="92"/>
      <c r="L100" s="93"/>
      <c r="M100" s="94"/>
      <c r="N100" s="94"/>
      <c r="O100" s="91"/>
      <c r="P100" s="92"/>
      <c r="Q100" s="94"/>
      <c r="R100" s="95"/>
      <c r="T100" s="39"/>
    </row>
    <row r="101" spans="1:20" ht="29.25" customHeight="1" thickBot="1" x14ac:dyDescent="0.3">
      <c r="B101" s="96"/>
      <c r="C101" s="97" t="s">
        <v>130</v>
      </c>
      <c r="O101" s="39"/>
      <c r="T101" s="39"/>
    </row>
    <row r="102" spans="1:20" ht="29.25" customHeight="1" thickBot="1" x14ac:dyDescent="0.3">
      <c r="B102" s="99"/>
      <c r="C102" s="97" t="s">
        <v>131</v>
      </c>
      <c r="T102" s="39"/>
    </row>
    <row r="103" spans="1:20" ht="29.25" customHeight="1" thickBot="1" x14ac:dyDescent="0.35">
      <c r="B103" s="100"/>
      <c r="C103" s="97" t="s">
        <v>132</v>
      </c>
      <c r="O103" s="101"/>
      <c r="Q103" s="102"/>
      <c r="T103" s="39"/>
    </row>
    <row r="104" spans="1:20" x14ac:dyDescent="0.25">
      <c r="B104" s="103"/>
      <c r="C104" s="103"/>
    </row>
    <row r="105" spans="1:20" ht="26.25" customHeight="1" x14ac:dyDescent="0.25">
      <c r="B105" s="104" t="s">
        <v>133</v>
      </c>
      <c r="C105" s="105" t="s">
        <v>134</v>
      </c>
      <c r="D105" s="105"/>
      <c r="E105" s="105"/>
      <c r="O105" s="106"/>
    </row>
  </sheetData>
  <autoFilter ref="A7:T99"/>
  <mergeCells count="24">
    <mergeCell ref="A98:B99"/>
    <mergeCell ref="C98:I98"/>
    <mergeCell ref="C99:I99"/>
    <mergeCell ref="D5:D6"/>
    <mergeCell ref="E5:E6"/>
    <mergeCell ref="F5:F6"/>
    <mergeCell ref="G5:I5"/>
    <mergeCell ref="A97:C97"/>
    <mergeCell ref="Q1:R1"/>
    <mergeCell ref="A2:R2"/>
    <mergeCell ref="A4:A6"/>
    <mergeCell ref="B4:B6"/>
    <mergeCell ref="C4:C6"/>
    <mergeCell ref="E4:K4"/>
    <mergeCell ref="L4:L6"/>
    <mergeCell ref="M4:P4"/>
    <mergeCell ref="Q4:Q6"/>
    <mergeCell ref="R4:R6"/>
    <mergeCell ref="M5:M6"/>
    <mergeCell ref="N5:N6"/>
    <mergeCell ref="O5:O6"/>
    <mergeCell ref="P5:P6"/>
    <mergeCell ref="J5:J6"/>
    <mergeCell ref="K5:K6"/>
  </mergeCells>
  <pageMargins left="0.19685039370078741" right="0.19685039370078741" top="0.43307086614173229" bottom="0.39370078740157483" header="0.31496062992125984" footer="0.31496062992125984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Шашко Елена Вячеславовна</dc:creator>
  <cp:lastModifiedBy>marchenko_y_v</cp:lastModifiedBy>
  <cp:lastPrinted>2018-07-04T05:04:42Z</cp:lastPrinted>
  <dcterms:created xsi:type="dcterms:W3CDTF">2018-07-03T22:51:28Z</dcterms:created>
  <dcterms:modified xsi:type="dcterms:W3CDTF">2018-07-09T01:21:23Z</dcterms:modified>
</cp:coreProperties>
</file>