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525" windowWidth="15300" windowHeight="7785" activeTab="2"/>
  </bookViews>
  <sheets>
    <sheet name="Прил 1" sheetId="13" r:id="rId1"/>
    <sheet name="Прил 2" sheetId="10" r:id="rId2"/>
    <sheet name="Прил 3" sheetId="11" r:id="rId3"/>
    <sheet name="Прил 4" sheetId="7" r:id="rId4"/>
  </sheets>
  <definedNames>
    <definedName name="_xlnm.Print_Titles" localSheetId="0">'Прил 1'!$4:$6</definedName>
    <definedName name="_xlnm.Print_Titles" localSheetId="2">'Прил 3'!$4:$6</definedName>
    <definedName name="_xlnm.Print_Titles" localSheetId="3">'Прил 4'!$3:$5</definedName>
    <definedName name="_xlnm.Print_Area" localSheetId="3">'Прил 4'!$A$1:$I$107</definedName>
  </definedNames>
  <calcPr calcId="145621"/>
</workbook>
</file>

<file path=xl/calcChain.xml><?xml version="1.0" encoding="utf-8"?>
<calcChain xmlns="http://schemas.openxmlformats.org/spreadsheetml/2006/main">
  <c r="L50" i="11" l="1"/>
  <c r="J50" i="11"/>
  <c r="G50" i="11"/>
  <c r="H50" i="11" s="1"/>
  <c r="K50" i="11" s="1"/>
  <c r="E50" i="11"/>
  <c r="D50" i="11"/>
  <c r="L49" i="11"/>
  <c r="J49" i="11"/>
  <c r="H49" i="11"/>
  <c r="K49" i="11" s="1"/>
  <c r="L48" i="11"/>
  <c r="J48" i="11"/>
  <c r="H48" i="11"/>
  <c r="K48" i="11" s="1"/>
  <c r="L47" i="11"/>
  <c r="J47" i="11"/>
  <c r="H47" i="11"/>
  <c r="K47" i="11" s="1"/>
  <c r="L46" i="11"/>
  <c r="J46" i="11"/>
  <c r="H46" i="11"/>
  <c r="K46" i="11" s="1"/>
  <c r="L45" i="11"/>
  <c r="J45" i="11"/>
  <c r="H45" i="11"/>
  <c r="K45" i="11" s="1"/>
  <c r="L44" i="11"/>
  <c r="J44" i="11"/>
  <c r="H44" i="11"/>
  <c r="K44" i="11" s="1"/>
  <c r="L43" i="11"/>
  <c r="J43" i="11"/>
  <c r="H43" i="11"/>
  <c r="K43" i="11" s="1"/>
  <c r="L42" i="11"/>
  <c r="J42" i="11"/>
  <c r="H42" i="11"/>
  <c r="K42" i="11" s="1"/>
  <c r="L41" i="11"/>
  <c r="J41" i="11"/>
  <c r="H41" i="11"/>
  <c r="K41" i="11" s="1"/>
  <c r="L40" i="11"/>
  <c r="J40" i="11"/>
  <c r="H40" i="11"/>
  <c r="K40" i="11" s="1"/>
  <c r="L39" i="11"/>
  <c r="J39" i="11"/>
  <c r="H39" i="11"/>
  <c r="K39" i="11" s="1"/>
  <c r="L38" i="11"/>
  <c r="J38" i="11"/>
  <c r="H38" i="11"/>
  <c r="K38" i="11" s="1"/>
  <c r="L37" i="11"/>
  <c r="J37" i="11"/>
  <c r="H37" i="11"/>
  <c r="K37" i="11" s="1"/>
  <c r="L36" i="11"/>
  <c r="J36" i="11"/>
  <c r="H36" i="11"/>
  <c r="K36" i="11" s="1"/>
  <c r="L35" i="11"/>
  <c r="J35" i="11"/>
  <c r="H35" i="11"/>
  <c r="K35" i="11" s="1"/>
  <c r="L34" i="11"/>
  <c r="J34" i="11"/>
  <c r="H34" i="11"/>
  <c r="K34" i="11" s="1"/>
  <c r="L33" i="11"/>
  <c r="J33" i="11"/>
  <c r="H33" i="11"/>
  <c r="K33" i="11" s="1"/>
  <c r="L32" i="11"/>
  <c r="J32" i="11"/>
  <c r="H32" i="11"/>
  <c r="K32" i="11" s="1"/>
  <c r="L31" i="11"/>
  <c r="J31" i="11"/>
  <c r="H31" i="11"/>
  <c r="K31" i="11" s="1"/>
  <c r="L30" i="11"/>
  <c r="J30" i="11"/>
  <c r="H30" i="11"/>
  <c r="K30" i="11" s="1"/>
  <c r="L29" i="11"/>
  <c r="J29" i="11"/>
  <c r="H29" i="11"/>
  <c r="K29" i="11" s="1"/>
  <c r="L28" i="11"/>
  <c r="J28" i="11"/>
  <c r="H28" i="11"/>
  <c r="K28" i="11" s="1"/>
  <c r="L27" i="11"/>
  <c r="J27" i="11"/>
  <c r="H27" i="11"/>
  <c r="K27" i="11" s="1"/>
  <c r="L26" i="11"/>
  <c r="J26" i="11"/>
  <c r="H26" i="11"/>
  <c r="K26" i="11" s="1"/>
  <c r="L25" i="11"/>
  <c r="J25" i="11"/>
  <c r="H25" i="11"/>
  <c r="K25" i="11" s="1"/>
  <c r="L24" i="11"/>
  <c r="J24" i="11"/>
  <c r="H24" i="11"/>
  <c r="K24" i="11" s="1"/>
  <c r="L23" i="11"/>
  <c r="J23" i="11"/>
  <c r="H23" i="11"/>
  <c r="K23" i="11" s="1"/>
  <c r="L22" i="11"/>
  <c r="J22" i="11"/>
  <c r="H22" i="11"/>
  <c r="K22" i="11" s="1"/>
  <c r="L21" i="11"/>
  <c r="J21" i="11"/>
  <c r="H21" i="11"/>
  <c r="K21" i="11" s="1"/>
  <c r="L20" i="11"/>
  <c r="J20" i="11"/>
  <c r="H20" i="11"/>
  <c r="K20" i="11" s="1"/>
  <c r="L19" i="11"/>
  <c r="J19" i="11"/>
  <c r="H19" i="11"/>
  <c r="K19" i="11" s="1"/>
  <c r="L18" i="11"/>
  <c r="J18" i="11"/>
  <c r="H18" i="11"/>
  <c r="K18" i="11" s="1"/>
  <c r="L17" i="11"/>
  <c r="J17" i="11"/>
  <c r="H17" i="11"/>
  <c r="K17" i="11" s="1"/>
  <c r="L16" i="11"/>
  <c r="J16" i="11"/>
  <c r="H16" i="11"/>
  <c r="K16" i="11" s="1"/>
  <c r="L15" i="11"/>
  <c r="J15" i="11"/>
  <c r="H15" i="11"/>
  <c r="K15" i="11" s="1"/>
  <c r="L14" i="11"/>
  <c r="J14" i="11"/>
  <c r="H14" i="11"/>
  <c r="K14" i="11" s="1"/>
  <c r="L13" i="11"/>
  <c r="J13" i="11"/>
  <c r="H13" i="11"/>
  <c r="K13" i="11" s="1"/>
  <c r="L12" i="11"/>
  <c r="J12" i="11"/>
  <c r="H12" i="11"/>
  <c r="K12" i="11" s="1"/>
  <c r="L11" i="11"/>
  <c r="J11" i="11"/>
  <c r="H11" i="11"/>
  <c r="K11" i="11" s="1"/>
  <c r="L10" i="11"/>
  <c r="J10" i="11"/>
  <c r="H10" i="11"/>
  <c r="K10" i="11" s="1"/>
  <c r="L9" i="11"/>
  <c r="J9" i="11"/>
  <c r="H9" i="11"/>
  <c r="K9" i="11" s="1"/>
  <c r="L8" i="11"/>
  <c r="J8" i="11"/>
  <c r="H8" i="11"/>
  <c r="K8" i="11" s="1"/>
  <c r="L7" i="11"/>
  <c r="J7" i="11"/>
  <c r="H7" i="11"/>
  <c r="K7" i="11" s="1"/>
  <c r="J20" i="10"/>
  <c r="F20" i="10"/>
  <c r="I20" i="10" s="1"/>
  <c r="K19" i="10"/>
  <c r="J19" i="10"/>
  <c r="I19" i="10"/>
  <c r="H19" i="10"/>
  <c r="K18" i="10"/>
  <c r="J18" i="10"/>
  <c r="I18" i="10"/>
  <c r="H18" i="10"/>
  <c r="K17" i="10"/>
  <c r="J17" i="10"/>
  <c r="I17" i="10"/>
  <c r="H17" i="10"/>
  <c r="K16" i="10"/>
  <c r="J16" i="10"/>
  <c r="I16" i="10"/>
  <c r="H16" i="10"/>
  <c r="K15" i="10"/>
  <c r="J15" i="10"/>
  <c r="I15" i="10"/>
  <c r="H15" i="10"/>
  <c r="K14" i="10"/>
  <c r="J14" i="10"/>
  <c r="I14" i="10"/>
  <c r="H14" i="10"/>
  <c r="K13" i="10"/>
  <c r="J13" i="10"/>
  <c r="I13" i="10"/>
  <c r="H13" i="10"/>
  <c r="K12" i="10"/>
  <c r="J12" i="10"/>
  <c r="I12" i="10"/>
  <c r="H12" i="10"/>
  <c r="K11" i="10"/>
  <c r="J11" i="10"/>
  <c r="I11" i="10"/>
  <c r="H11" i="10"/>
  <c r="K10" i="10"/>
  <c r="J10" i="10"/>
  <c r="I10" i="10"/>
  <c r="H10" i="10"/>
  <c r="K9" i="10"/>
  <c r="J9" i="10"/>
  <c r="I9" i="10"/>
  <c r="H9" i="10"/>
  <c r="K8" i="10"/>
  <c r="J8" i="10"/>
  <c r="I8" i="10"/>
  <c r="H8" i="10"/>
  <c r="K7" i="10"/>
  <c r="J7" i="10"/>
  <c r="I7" i="10"/>
  <c r="H7" i="10"/>
  <c r="K6" i="10"/>
  <c r="J6" i="10"/>
  <c r="I6" i="10"/>
  <c r="H6" i="10"/>
  <c r="H20" i="10" l="1"/>
  <c r="K20" i="10" s="1"/>
  <c r="I9" i="7" l="1"/>
  <c r="I10" i="7"/>
  <c r="I11" i="7"/>
  <c r="I13" i="7"/>
  <c r="I14" i="7"/>
  <c r="I15" i="7"/>
  <c r="I16" i="7"/>
  <c r="I17" i="7"/>
  <c r="I18" i="7"/>
  <c r="I20" i="7"/>
  <c r="I21" i="7"/>
  <c r="I22" i="7"/>
  <c r="I23" i="7"/>
  <c r="I24" i="7"/>
  <c r="I25" i="7"/>
  <c r="I27" i="7"/>
  <c r="I28" i="7"/>
  <c r="I29" i="7"/>
  <c r="I30" i="7"/>
  <c r="I32" i="7"/>
  <c r="I33" i="7"/>
  <c r="I34" i="7"/>
  <c r="I35" i="7"/>
  <c r="I37" i="7"/>
  <c r="I38" i="7"/>
  <c r="I39" i="7"/>
  <c r="I40" i="7"/>
  <c r="I41" i="7"/>
  <c r="I42" i="7"/>
  <c r="I43" i="7"/>
  <c r="I45" i="7"/>
  <c r="I47" i="7"/>
  <c r="I48" i="7"/>
  <c r="I50" i="7"/>
  <c r="I51" i="7"/>
  <c r="I52" i="7"/>
  <c r="I53" i="7"/>
  <c r="I54" i="7"/>
  <c r="I56" i="7"/>
  <c r="I57" i="7"/>
  <c r="I58" i="7"/>
  <c r="I60" i="7"/>
  <c r="I61" i="7"/>
  <c r="I62" i="7"/>
  <c r="I63" i="7"/>
  <c r="I65" i="7"/>
  <c r="I66" i="7"/>
  <c r="I67" i="7"/>
  <c r="I68" i="7"/>
  <c r="I69" i="7"/>
  <c r="I71" i="7"/>
  <c r="I72" i="7"/>
  <c r="I73" i="7"/>
  <c r="I74" i="7"/>
  <c r="I76" i="7"/>
  <c r="I77" i="7"/>
  <c r="I78" i="7"/>
  <c r="I80" i="7"/>
  <c r="I81" i="7"/>
  <c r="I82" i="7"/>
  <c r="I83" i="7"/>
  <c r="I84" i="7"/>
  <c r="I85" i="7"/>
  <c r="I86" i="7"/>
  <c r="I87" i="7"/>
  <c r="I88" i="7"/>
  <c r="I89" i="7"/>
  <c r="I91" i="7"/>
  <c r="I92" i="7"/>
  <c r="I94" i="7"/>
  <c r="I96" i="7"/>
  <c r="I97" i="7"/>
  <c r="I98" i="7"/>
  <c r="I99" i="7"/>
  <c r="I100" i="7"/>
  <c r="I102" i="7"/>
  <c r="I103" i="7"/>
  <c r="I104" i="7"/>
  <c r="I105" i="7"/>
  <c r="I106" i="7"/>
  <c r="H9" i="7"/>
  <c r="H10" i="7"/>
  <c r="H11" i="7"/>
  <c r="H13" i="7"/>
  <c r="H14" i="7"/>
  <c r="H15" i="7"/>
  <c r="H16" i="7"/>
  <c r="H17" i="7"/>
  <c r="H18" i="7"/>
  <c r="H20" i="7"/>
  <c r="H21" i="7"/>
  <c r="H22" i="7"/>
  <c r="H23" i="7"/>
  <c r="H24" i="7"/>
  <c r="H25" i="7"/>
  <c r="H27" i="7"/>
  <c r="H28" i="7"/>
  <c r="H29" i="7"/>
  <c r="H30" i="7"/>
  <c r="H32" i="7"/>
  <c r="H33" i="7"/>
  <c r="H34" i="7"/>
  <c r="H35" i="7"/>
  <c r="H37" i="7"/>
  <c r="H38" i="7"/>
  <c r="H39" i="7"/>
  <c r="H40" i="7"/>
  <c r="H41" i="7"/>
  <c r="H42" i="7"/>
  <c r="H43" i="7"/>
  <c r="H44" i="7"/>
  <c r="H45" i="7"/>
  <c r="H47" i="7"/>
  <c r="H48" i="7"/>
  <c r="H50" i="7"/>
  <c r="H51" i="7"/>
  <c r="H52" i="7"/>
  <c r="H53" i="7"/>
  <c r="H54" i="7"/>
  <c r="H56" i="7"/>
  <c r="H57" i="7"/>
  <c r="H58" i="7"/>
  <c r="H60" i="7"/>
  <c r="H61" i="7"/>
  <c r="H62" i="7"/>
  <c r="H63" i="7"/>
  <c r="H65" i="7"/>
  <c r="H66" i="7"/>
  <c r="H67" i="7"/>
  <c r="H68" i="7"/>
  <c r="H69" i="7"/>
  <c r="H71" i="7"/>
  <c r="H72" i="7"/>
  <c r="H73" i="7"/>
  <c r="H74" i="7"/>
  <c r="H76" i="7"/>
  <c r="H77" i="7"/>
  <c r="H78" i="7"/>
  <c r="H80" i="7"/>
  <c r="H81" i="7"/>
  <c r="H82" i="7"/>
  <c r="H83" i="7"/>
  <c r="H84" i="7"/>
  <c r="H85" i="7"/>
  <c r="H86" i="7"/>
  <c r="H87" i="7"/>
  <c r="H88" i="7"/>
  <c r="H89" i="7"/>
  <c r="H91" i="7"/>
  <c r="H92" i="7"/>
  <c r="H94" i="7"/>
  <c r="H96" i="7"/>
  <c r="H97" i="7"/>
  <c r="H98" i="7"/>
  <c r="H99" i="7"/>
  <c r="H100" i="7"/>
  <c r="H102" i="7"/>
  <c r="H103" i="7"/>
  <c r="H104" i="7"/>
  <c r="H105" i="7"/>
  <c r="H106" i="7"/>
  <c r="E9" i="7"/>
  <c r="E10" i="7"/>
  <c r="E11" i="7"/>
  <c r="E13" i="7"/>
  <c r="E14" i="7"/>
  <c r="E15" i="7"/>
  <c r="E16" i="7"/>
  <c r="E17" i="7"/>
  <c r="E18" i="7"/>
  <c r="E20" i="7"/>
  <c r="E21" i="7"/>
  <c r="E22" i="7"/>
  <c r="E23" i="7"/>
  <c r="E24" i="7"/>
  <c r="E25" i="7"/>
  <c r="E27" i="7"/>
  <c r="E28" i="7"/>
  <c r="E29" i="7"/>
  <c r="E30" i="7"/>
  <c r="E32" i="7"/>
  <c r="E33" i="7"/>
  <c r="E34" i="7"/>
  <c r="E35" i="7"/>
  <c r="E37" i="7"/>
  <c r="E38" i="7"/>
  <c r="E40" i="7"/>
  <c r="E41" i="7"/>
  <c r="E42" i="7"/>
  <c r="E43" i="7"/>
  <c r="E44" i="7"/>
  <c r="E47" i="7"/>
  <c r="E48" i="7"/>
  <c r="E50" i="7"/>
  <c r="E51" i="7"/>
  <c r="E52" i="7"/>
  <c r="E53" i="7"/>
  <c r="E54" i="7"/>
  <c r="E56" i="7"/>
  <c r="E57" i="7"/>
  <c r="E58" i="7"/>
  <c r="E60" i="7"/>
  <c r="E61" i="7"/>
  <c r="E62" i="7"/>
  <c r="E63" i="7"/>
  <c r="E65" i="7"/>
  <c r="E66" i="7"/>
  <c r="E67" i="7"/>
  <c r="E68" i="7"/>
  <c r="E69" i="7"/>
  <c r="E71" i="7"/>
  <c r="E72" i="7"/>
  <c r="E74" i="7"/>
  <c r="E76" i="7"/>
  <c r="E77" i="7"/>
  <c r="E78" i="7"/>
  <c r="E80" i="7"/>
  <c r="E81" i="7"/>
  <c r="E82" i="7"/>
  <c r="E83" i="7"/>
  <c r="E84" i="7"/>
  <c r="E85" i="7"/>
  <c r="E86" i="7"/>
  <c r="E87" i="7"/>
  <c r="E88" i="7"/>
  <c r="E89" i="7"/>
  <c r="E91" i="7"/>
  <c r="E92" i="7"/>
  <c r="E94" i="7"/>
  <c r="E96" i="7"/>
  <c r="E97" i="7"/>
  <c r="E98" i="7"/>
  <c r="E99" i="7"/>
  <c r="E100" i="7"/>
  <c r="E102" i="7"/>
  <c r="E103" i="7"/>
  <c r="E104" i="7"/>
  <c r="E105" i="7"/>
  <c r="E106" i="7"/>
  <c r="D9" i="7"/>
  <c r="D10" i="7"/>
  <c r="D11" i="7"/>
  <c r="D13" i="7"/>
  <c r="D14" i="7"/>
  <c r="D15" i="7"/>
  <c r="D16" i="7"/>
  <c r="D17" i="7"/>
  <c r="D18" i="7"/>
  <c r="D20" i="7"/>
  <c r="D21" i="7"/>
  <c r="D22" i="7"/>
  <c r="D23" i="7"/>
  <c r="D24" i="7"/>
  <c r="D25" i="7"/>
  <c r="D27" i="7"/>
  <c r="D28" i="7"/>
  <c r="D29" i="7"/>
  <c r="D30" i="7"/>
  <c r="D32" i="7"/>
  <c r="D33" i="7"/>
  <c r="D34" i="7"/>
  <c r="D35" i="7"/>
  <c r="D37" i="7"/>
  <c r="D38" i="7"/>
  <c r="D39" i="7"/>
  <c r="D40" i="7"/>
  <c r="D41" i="7"/>
  <c r="D42" i="7"/>
  <c r="D43" i="7"/>
  <c r="D44" i="7"/>
  <c r="D45" i="7"/>
  <c r="D47" i="7"/>
  <c r="D48" i="7"/>
  <c r="D50" i="7"/>
  <c r="D51" i="7"/>
  <c r="D52" i="7"/>
  <c r="D53" i="7"/>
  <c r="D54" i="7"/>
  <c r="D56" i="7"/>
  <c r="D57" i="7"/>
  <c r="D58" i="7"/>
  <c r="D60" i="7"/>
  <c r="D61" i="7"/>
  <c r="D62" i="7"/>
  <c r="D63" i="7"/>
  <c r="D65" i="7"/>
  <c r="D66" i="7"/>
  <c r="D67" i="7"/>
  <c r="D68" i="7"/>
  <c r="D69" i="7"/>
  <c r="D71" i="7"/>
  <c r="D72" i="7"/>
  <c r="D73" i="7"/>
  <c r="D74" i="7"/>
  <c r="D76" i="7"/>
  <c r="D77" i="7"/>
  <c r="D78" i="7"/>
  <c r="D80" i="7"/>
  <c r="D81" i="7"/>
  <c r="D82" i="7"/>
  <c r="D83" i="7"/>
  <c r="D84" i="7"/>
  <c r="D85" i="7"/>
  <c r="D86" i="7"/>
  <c r="D87" i="7"/>
  <c r="D88" i="7"/>
  <c r="D89" i="7"/>
  <c r="D91" i="7"/>
  <c r="D92" i="7"/>
  <c r="D94" i="7"/>
  <c r="D96" i="7"/>
  <c r="D97" i="7"/>
  <c r="D98" i="7"/>
  <c r="D99" i="7"/>
  <c r="D100" i="7"/>
  <c r="D102" i="7"/>
  <c r="D103" i="7"/>
  <c r="D104" i="7"/>
  <c r="D105" i="7"/>
  <c r="D106" i="7"/>
  <c r="F101" i="7" l="1"/>
  <c r="G101" i="7"/>
  <c r="F95" i="7"/>
  <c r="G95" i="7"/>
  <c r="F93" i="7"/>
  <c r="G93" i="7"/>
  <c r="G90" i="7"/>
  <c r="F79" i="7"/>
  <c r="G79" i="7"/>
  <c r="F75" i="7"/>
  <c r="G75" i="7"/>
  <c r="F70" i="7"/>
  <c r="G70" i="7"/>
  <c r="F64" i="7"/>
  <c r="G64" i="7"/>
  <c r="F59" i="7"/>
  <c r="G59" i="7"/>
  <c r="F55" i="7"/>
  <c r="G55" i="7"/>
  <c r="F49" i="7"/>
  <c r="G49" i="7"/>
  <c r="F46" i="7"/>
  <c r="G46" i="7"/>
  <c r="F36" i="7"/>
  <c r="G36" i="7"/>
  <c r="F31" i="7"/>
  <c r="G31" i="7"/>
  <c r="F26" i="7"/>
  <c r="G26" i="7"/>
  <c r="F19" i="7"/>
  <c r="G19" i="7"/>
  <c r="F12" i="7"/>
  <c r="G12" i="7"/>
  <c r="F8" i="7"/>
  <c r="G8" i="7"/>
  <c r="C79" i="7"/>
  <c r="B79" i="7"/>
  <c r="C46" i="7"/>
  <c r="B46" i="7"/>
  <c r="C101" i="7"/>
  <c r="B101" i="7"/>
  <c r="C95" i="7"/>
  <c r="B95" i="7"/>
  <c r="C93" i="7"/>
  <c r="B93" i="7"/>
  <c r="C90" i="7"/>
  <c r="B90" i="7"/>
  <c r="C75" i="7"/>
  <c r="B75" i="7"/>
  <c r="C70" i="7"/>
  <c r="B70" i="7"/>
  <c r="C64" i="7"/>
  <c r="B64" i="7"/>
  <c r="C59" i="7"/>
  <c r="B59" i="7"/>
  <c r="C55" i="7"/>
  <c r="B55" i="7"/>
  <c r="C49" i="7"/>
  <c r="B49" i="7"/>
  <c r="C36" i="7"/>
  <c r="B36" i="7"/>
  <c r="C31" i="7"/>
  <c r="B31" i="7"/>
  <c r="C26" i="7"/>
  <c r="B26" i="7"/>
  <c r="C19" i="7"/>
  <c r="B19" i="7"/>
  <c r="C12" i="7"/>
  <c r="B12" i="7"/>
  <c r="C8" i="7"/>
  <c r="B8" i="7"/>
  <c r="E8" i="7" l="1"/>
  <c r="D8" i="7"/>
  <c r="E19" i="7"/>
  <c r="D19" i="7"/>
  <c r="E31" i="7"/>
  <c r="D31" i="7"/>
  <c r="E49" i="7"/>
  <c r="D49" i="7"/>
  <c r="E55" i="7"/>
  <c r="D55" i="7"/>
  <c r="E64" i="7"/>
  <c r="D64" i="7"/>
  <c r="D75" i="7"/>
  <c r="E75" i="7"/>
  <c r="D93" i="7"/>
  <c r="E93" i="7"/>
  <c r="D95" i="7"/>
  <c r="E95" i="7"/>
  <c r="I8" i="7"/>
  <c r="H8" i="7"/>
  <c r="I12" i="7"/>
  <c r="H12" i="7"/>
  <c r="I26" i="7"/>
  <c r="H26" i="7"/>
  <c r="I31" i="7"/>
  <c r="H31" i="7"/>
  <c r="H46" i="7"/>
  <c r="I46" i="7"/>
  <c r="I59" i="7"/>
  <c r="H59" i="7"/>
  <c r="E46" i="7"/>
  <c r="D46" i="7"/>
  <c r="D79" i="7"/>
  <c r="E79" i="7"/>
  <c r="E12" i="7"/>
  <c r="D12" i="7"/>
  <c r="E26" i="7"/>
  <c r="D26" i="7"/>
  <c r="E36" i="7"/>
  <c r="D36" i="7"/>
  <c r="E59" i="7"/>
  <c r="D59" i="7"/>
  <c r="E70" i="7"/>
  <c r="D70" i="7"/>
  <c r="E90" i="7"/>
  <c r="D90" i="7"/>
  <c r="D101" i="7"/>
  <c r="E101" i="7"/>
  <c r="I19" i="7"/>
  <c r="H19" i="7"/>
  <c r="I36" i="7"/>
  <c r="H36" i="7"/>
  <c r="I49" i="7"/>
  <c r="H49" i="7"/>
  <c r="I55" i="7"/>
  <c r="H55" i="7"/>
  <c r="H64" i="7"/>
  <c r="I64" i="7"/>
  <c r="H70" i="7"/>
  <c r="I70" i="7"/>
  <c r="I75" i="7"/>
  <c r="H75" i="7"/>
  <c r="I79" i="7"/>
  <c r="H79" i="7"/>
  <c r="H90" i="7"/>
  <c r="I90" i="7"/>
  <c r="I93" i="7"/>
  <c r="H93" i="7"/>
  <c r="I95" i="7"/>
  <c r="H95" i="7"/>
  <c r="I101" i="7"/>
  <c r="H101" i="7"/>
  <c r="G7" i="7"/>
  <c r="B7" i="7"/>
  <c r="B107" i="7" s="1"/>
  <c r="F7" i="7"/>
  <c r="F107" i="7" s="1"/>
  <c r="C7" i="7"/>
  <c r="G107" i="7" l="1"/>
  <c r="H7" i="7"/>
  <c r="I7" i="7"/>
  <c r="C107" i="7"/>
  <c r="E7" i="7"/>
  <c r="D7" i="7"/>
  <c r="I107" i="7" l="1"/>
  <c r="H107" i="7"/>
  <c r="D107" i="7"/>
  <c r="E107" i="7"/>
</calcChain>
</file>

<file path=xl/sharedStrings.xml><?xml version="1.0" encoding="utf-8"?>
<sst xmlns="http://schemas.openxmlformats.org/spreadsheetml/2006/main" count="307" uniqueCount="281">
  <si>
    <t>Наименование</t>
  </si>
  <si>
    <t>Государственные программы Приморского края</t>
  </si>
  <si>
    <t>Государственная программа  "Развитие здравоохранения Приморского края" на 2013-2020 годы</t>
  </si>
  <si>
    <t>Подпрограмма "Формирование эффективной системы организации медицинской помощи"</t>
  </si>
  <si>
    <t>Подпрограмма "Совершенствование медицинской помощи, укрепление здоровья населения и формирование здорового образа жизни"</t>
  </si>
  <si>
    <t>Подпрограмма "Развитие кадрового потенциала"</t>
  </si>
  <si>
    <t>Государственная программа "Развитие  образования Приморского края" на 2013-2020 годы</t>
  </si>
  <si>
    <t>Подпрограмма "Развитие системы дошкольного образования"</t>
  </si>
  <si>
    <t>Подпрограмма "Развитие системы общего образования"</t>
  </si>
  <si>
    <t>Подпрограмма "Развитие системы дополнительного образования, отдыха, оздоровления и занятости детей и подростков Приморского края"</t>
  </si>
  <si>
    <t>Подпрограмма "Развитие профессионального образования Приморского края"</t>
  </si>
  <si>
    <t>Подпрограмма "Реализация отдельных полномочий органа исполнительной власти в сфере образования"</t>
  </si>
  <si>
    <t>Подпрограмма "Содействие созданию в Приморском крае новых мест в общеобразовательных организациях Приморского края"</t>
  </si>
  <si>
    <t>Подпрограмма "Социальная поддержка семей и детей"</t>
  </si>
  <si>
    <t>Подпрограмма "Социальная поддержка пенсионеров Приморского края"</t>
  </si>
  <si>
    <t>Подпрограмма "Предоставление  мер социальной поддержки по обеспечению жильем отдельных категорий граждан"</t>
  </si>
  <si>
    <t>Государственная программа "Содействие занятости населения Приморского края на 2013-2020 годы"</t>
  </si>
  <si>
    <t>Подпрограмма "Повышение мобильности трудовых ресурсов"</t>
  </si>
  <si>
    <t>Подпрограмма "Мероприятия в сфере занятости населения"</t>
  </si>
  <si>
    <t>Подпрограмма "Улучшение условий и охраны труда в Приморском крае"</t>
  </si>
  <si>
    <t>Государственная программа "Развитие культуры Приморского края на 2013-2020 годы"</t>
  </si>
  <si>
    <t>Подпрограмма  "Мероприятия в сфере культуры и охраны объектов историко-культурного наследия"</t>
  </si>
  <si>
    <t>Подпрограмма "Поддержка учреждений культуры в Приморском крае"</t>
  </si>
  <si>
    <t>Подпрограмма "Управление государственной программой Приморского края"</t>
  </si>
  <si>
    <t>Государственная программа "Обеспечение доступным жильем и качественными услугами жилищно-коммунального хозяйства населения Приморского края" на 2013-2020 годы</t>
  </si>
  <si>
    <t>Подпрограмма "Сейсмобезопасность территории Приморского края" на 2013-2020 годы</t>
  </si>
  <si>
    <t>Подпрограмма "Формирование современной городской среды муниципальных образований Приморского края на 2017 год"</t>
  </si>
  <si>
    <t>Государственная программа "Защита населения и территории от чрезвычайных ситуаций, обеспечение пожарной безопасности и безопасности на водных объектах Приморского края" на 2013-2017 годы</t>
  </si>
  <si>
    <t>Подпрограмма "Пожарная безопасность"</t>
  </si>
  <si>
    <t>Государственная программа "Охрана окружающей среды Приморского края" на 2013-2020 годы</t>
  </si>
  <si>
    <t>Подпрограмма "Обращение с твердыми бытовыми и промышленными отходами в Приморском крае"</t>
  </si>
  <si>
    <t>Подпрограмма "Развитие водохозяйственного комплекса Приморского края"</t>
  </si>
  <si>
    <t>Подпрограмма "Биологическое разнообразие Приморского края"</t>
  </si>
  <si>
    <t>Подпрограмма "Обеспечение реализации государственной программы"</t>
  </si>
  <si>
    <t>Подпрограмма "Повышение уровня экологической культуры населения Приморского края"</t>
  </si>
  <si>
    <t>Государственная программа "Развитие физической культуры и спорта Приморского края" на 2013-2020 годы</t>
  </si>
  <si>
    <t>Подпрограмма "Развитие массовой физической культуры и спорта в Приморском крае"</t>
  </si>
  <si>
    <t>Подпрограмма "Подготовка спортивного резерва в Приморском крае"</t>
  </si>
  <si>
    <t>Подпрограмма " Развитие спорта высших достижений в Приморском крае "</t>
  </si>
  <si>
    <t>Государственная программа "Развитие туризма в Приморском крае" на 2013-2020 годы</t>
  </si>
  <si>
    <t>Подпрограмма "Развитие туристско-рекреационного комплекса на территории Приморского края"</t>
  </si>
  <si>
    <t>Подпрограмма "Повышение качества туристских услуг"</t>
  </si>
  <si>
    <t>Подпрограмма "Продвижение туристского продукта Приморского края на российском и мировом туристских рынках"</t>
  </si>
  <si>
    <t>Подпрограмма "Государственное управление в сфере международных и внешнеэкономических связей Приморского края"</t>
  </si>
  <si>
    <t>Государственная программа "Информационное общество" на 2013-2020 годы</t>
  </si>
  <si>
    <t>Подпрограмма "Развитие телекоммуникационной инфраструктуры органов государственной власти Приморского края и органов местного cамоуправления"</t>
  </si>
  <si>
    <t>Подпрограмма "Использование информационно-коммуникационных технологий в социально ориентированных областях"</t>
  </si>
  <si>
    <t>Подпрограмма "Развитие отрасли информационных технологий и телекоммуникаций"</t>
  </si>
  <si>
    <t>Подпрограмма "Использование результатов космической деятельности и современных геоинформационных технологий в интересах социально-экономического развития Приморского края"</t>
  </si>
  <si>
    <t>Подпрограмма "Информирование населения Приморского края о реализации государственных программ Приморского края и социально значимых проектах и мероприятиях в Приморском крае"</t>
  </si>
  <si>
    <t>Государственная программа "Развитие транспортного комплекса Приморского края" на 2013-2021 годы</t>
  </si>
  <si>
    <t>Государственная программа "Энергоэффективность, развитие газоснабжения и энергетики в Приморском крае" на 2013-2020 годы</t>
  </si>
  <si>
    <t>Подпрограмма "Устойчивое развитие сельских территорий Приморского края"</t>
  </si>
  <si>
    <t>Подпрограмма "Развитие оптово-распределительных центров и инфраструктуры системы социального питания"</t>
  </si>
  <si>
    <t>Подпрограмма "Снижение финансовых рисков и повышение финансовой устойчивости"</t>
  </si>
  <si>
    <t>Подпрограмма  "Сохранение и повышение плодородия почв. Ввод в оборот неиспользованной пашни и залежных земель сельскохозяйственного назначения"</t>
  </si>
  <si>
    <t>Подпрограмма  "Развитие мелиорации сельскохозяйственных земель Приморского края"</t>
  </si>
  <si>
    <t>Подпрограмма  "Развитие подотрасли растениеводства, переработки и реализации продукции растениеводства"</t>
  </si>
  <si>
    <t>Подпрограмма "Развитие подотрасли животноводства, племенного животноводства, комплексного оздоровления стада крупного рогатого скота, переработки и реализации продукции животноводства"</t>
  </si>
  <si>
    <t>Подпрограмма  "Поддержка малых форм хозяйствования, садоводческих и дачных объединений и обществ"</t>
  </si>
  <si>
    <t>Подпрограмма "Обеспечение функций управления реализации государственной программы  Приморского края"</t>
  </si>
  <si>
    <t>Государственная программа "Развитие рыбохозяйственного комплекса в Приморском крае на 2013-2017 годы"</t>
  </si>
  <si>
    <t>Подпрограмма "Стимулирование обновления и модернизации основных производственных фондов рыбохозяйственного комплекса в Приморском крае"</t>
  </si>
  <si>
    <t>Подпрограмма "Развитие системы государственного управления"</t>
  </si>
  <si>
    <t>Государственная программа "Развитие лесного хозяйства в Приморском крае на 2013-2020 годы"</t>
  </si>
  <si>
    <t>Подпрограмма "Охрана лесов от пожаров"</t>
  </si>
  <si>
    <t>Государственная программа "Экономическое развитие и инновационная экономика Приморского края" на 2013-2020 годы</t>
  </si>
  <si>
    <t>Непрограммные направления деятельности органов государственной власти</t>
  </si>
  <si>
    <t>ИТОГО</t>
  </si>
  <si>
    <t>Подпрограмма "Информационно-навигационное обеспечение автомобильных маршрутов по транспортному коридору "Восток-Запад" в Приморском крае</t>
  </si>
  <si>
    <t>Подпрограмма "Развитие дорожной отрасли в Приморском крае"</t>
  </si>
  <si>
    <t>Подпрограмма "Развитие транспортного комплекса в Приморском крае"</t>
  </si>
  <si>
    <t>Подпрограмма "Управление в сфере реализации развития транспортного  комплекса  и дорожной отрасли в Приморском крае"</t>
  </si>
  <si>
    <t xml:space="preserve">Подпрограмма "Создание и развитие системы газоснабжения Приморского края" </t>
  </si>
  <si>
    <t xml:space="preserve">Подпрограмма "Энергосбережение и повышение энергетической эффективности в Приморском крае" </t>
  </si>
  <si>
    <t xml:space="preserve">Государственная программа "Развитие сельского хозяйства и регулирования рынков сельскохозяйственной продукции, сырья и продовольствия. Повышение уровня жизни сельского населения Приморского края" </t>
  </si>
  <si>
    <t xml:space="preserve">Подпрограмма "Улучшение инвестиционного климата в Приморском крае" </t>
  </si>
  <si>
    <t xml:space="preserve">Подпрограмма "Развитие малого и среднего предпринимательства в Приморском крае" </t>
  </si>
  <si>
    <t xml:space="preserve">Подпрограмма "Долгосрочное финансовое планирование и организация бюджетного процесса, совершенствование межбюджетных отношений в Приморском крае" </t>
  </si>
  <si>
    <t xml:space="preserve">Подпрограмма "Управление имуществом, находящимся в собственности и ведении Приморского края" </t>
  </si>
  <si>
    <t>Подпрограмма "Поддержка социально ориентированных некоммерческих и иных общественных организаций в Приморском крае"</t>
  </si>
  <si>
    <t>Подпрограмма "Комплексные меры профилактики правонарушений, экстремизма и терроризма, незаконного потребления наркотических средств и психотропных веществ в Приморском крае"</t>
  </si>
  <si>
    <t xml:space="preserve">Подпрограмма "Повышение безопасности дорожного движения в Приморском крае" </t>
  </si>
  <si>
    <t>Подпрограмма "Обеспечение деятельности мировой юстиции в Приморском крае, финансовое обеспечение переданных федеральных полномочий и государственное управление в сфере реализации государственной программы"</t>
  </si>
  <si>
    <t xml:space="preserve">Подпрограмма "Обеспечение информационной безопасности детей в Приморском крае" </t>
  </si>
  <si>
    <t>Подпрограмма "Доступная среда"</t>
  </si>
  <si>
    <t>Подпрограмма "Социальная поддержка отдельных категорий граждан в Приморском крае"</t>
  </si>
  <si>
    <t>Подпрограмма "Модернизация и развитие социального обслуживания населения  в Приморском крае"</t>
  </si>
  <si>
    <t xml:space="preserve">Подпрограмма "Об оказании содействия добровольному переселению в Приморский край соотечественников, проживающих за рубежом" </t>
  </si>
  <si>
    <t xml:space="preserve">Подпрограмма "Стимулирование развития жилищного строительства на территории Приморского края" </t>
  </si>
  <si>
    <t xml:space="preserve">Подпрограмма "Обеспечение жильем молодых семей Приморского края" </t>
  </si>
  <si>
    <t xml:space="preserve">Подпрограмма "Обеспечение жилыми помещениями детей-сирот, детей, оставшихся без попечения родителей, лиц из числа детей-сирот и детей, оставшихся без попечения родителей" </t>
  </si>
  <si>
    <t xml:space="preserve">Подпрограмма "Чистая вода Приморского края" </t>
  </si>
  <si>
    <t xml:space="preserve">Подпрограмма "Создание условий для обеспечения качественными услугами жилищно-коммунального хозяйства Приморского края" </t>
  </si>
  <si>
    <t>Подпрограмма "Переселение граждан из аварийного жилищного фонда в Приморском крае"</t>
  </si>
  <si>
    <t xml:space="preserve">Подпрограмма "Развитие энергетики в Приморском крае" </t>
  </si>
  <si>
    <t>Государственная программа Приморского края "Безопасный край" на 2015-2020 годы</t>
  </si>
  <si>
    <t>Государственная программа "Социальная поддержка населения Приморского края на 2013-2020 годы"</t>
  </si>
  <si>
    <t>Приложение 3</t>
  </si>
  <si>
    <t>Подпрограмма "Обеспечение жильем отдельных категорий граждан Приморского края 
на 2013-2020 годы"</t>
  </si>
  <si>
    <t>Подпрограмма "Снижение рисков и смягчение последствий чрезвычайных ситуаций природного и техногенного характера в Приморском крае"</t>
  </si>
  <si>
    <t>Подпрограмма "Техническая и технологическая модернизация, инновационное развитие агропромышленного комплекса"</t>
  </si>
  <si>
    <t>Исполнено за 9 мес.2016 года</t>
  </si>
  <si>
    <t>Исполнено за 9 мес.2017 года</t>
  </si>
  <si>
    <t>Подпрограмма "Обеспечение деятельности государственных учреждений культуры, государственных образовательных учреждений в сфере культуры и архивного дела"</t>
  </si>
  <si>
    <t>%</t>
  </si>
  <si>
    <t>(тыс. рублей)</t>
  </si>
  <si>
    <t>Наименование разделов</t>
  </si>
  <si>
    <t>Рз</t>
  </si>
  <si>
    <t>Исполнение за 9 месяцев 2016 года</t>
  </si>
  <si>
    <t>Исполнение за 9 месяцев 2017 года</t>
  </si>
  <si>
    <t>тыс. рублей</t>
  </si>
  <si>
    <t>в %</t>
  </si>
  <si>
    <t>доля (%)</t>
  </si>
  <si>
    <t>Общегосударствен-ные вопросы</t>
  </si>
  <si>
    <t>01</t>
  </si>
  <si>
    <t>Национальная оборона</t>
  </si>
  <si>
    <t>02</t>
  </si>
  <si>
    <t>Национальная безопасность и правоохранительная деятельность</t>
  </si>
  <si>
    <t>03</t>
  </si>
  <si>
    <t>Национальная экономика</t>
  </si>
  <si>
    <t>04</t>
  </si>
  <si>
    <t>Жилищно-коммунальное хозяйство</t>
  </si>
  <si>
    <t>05</t>
  </si>
  <si>
    <t>Охрана окружающей среды</t>
  </si>
  <si>
    <t>06</t>
  </si>
  <si>
    <t>Образование</t>
  </si>
  <si>
    <t>07</t>
  </si>
  <si>
    <t>Культура, кинематография</t>
  </si>
  <si>
    <t>08</t>
  </si>
  <si>
    <t>Здравоохранение</t>
  </si>
  <si>
    <t>09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</si>
  <si>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</si>
  <si>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</si>
  <si>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</si>
  <si>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</si>
  <si>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 xml:space="preserve">Межбюджетные трансферты общего характера </t>
  </si>
  <si>
    <t>Всего</t>
  </si>
  <si>
    <t>№ п/п</t>
  </si>
  <si>
    <t>ГРБС</t>
  </si>
  <si>
    <t>Ведомство</t>
  </si>
  <si>
    <t>Исполнено за 9 месяцев 2016 года</t>
  </si>
  <si>
    <t>Исполнено за 9 месяцев 2017 года</t>
  </si>
  <si>
    <t>Администрация Приморского края</t>
  </si>
  <si>
    <t>Департамент финансов Приморского края</t>
  </si>
  <si>
    <t>Законодательное Собрание Приморского края</t>
  </si>
  <si>
    <t>Департамент транспорта и дорожного хозяйства Приморского края</t>
  </si>
  <si>
    <t>Департамент информатизации и телекоммуникаций Приморского края</t>
  </si>
  <si>
    <t>Архивный отдел Приморского края</t>
  </si>
  <si>
    <t>Уполномоченный по правам человека в Приморском крае</t>
  </si>
  <si>
    <t>Департамент сельского хозяйства и продовольствия Приморского края</t>
  </si>
  <si>
    <t>Департамент образования и науки Приморского края</t>
  </si>
  <si>
    <t>Департамент труда и социального развития Приморского края</t>
  </si>
  <si>
    <t>Департамент здравоохранения Приморского края</t>
  </si>
  <si>
    <t>Контрольно-счетная палата Приморского края</t>
  </si>
  <si>
    <t>Департамент лесного хозяйства Приморского края</t>
  </si>
  <si>
    <t>Департамент физической культуры и спорта Приморского края</t>
  </si>
  <si>
    <t>Департамент культуры Приморского края</t>
  </si>
  <si>
    <t>Департамент записи актов гражданского состояния Приморского края</t>
  </si>
  <si>
    <t>Избирательная комиссия Приморского края</t>
  </si>
  <si>
    <t>Департамент по жилищно-коммунальному хозяйству и топливным ресурсам Приморского края</t>
  </si>
  <si>
    <t>Департамент гражданской защиты Приморского края</t>
  </si>
  <si>
    <t>Департамент по тарифам Приморского края</t>
  </si>
  <si>
    <t>Департамент информационной политики Приморского края</t>
  </si>
  <si>
    <t>Инспекция регионального строительного надзора и контроля в области долевого строительства Приморского края</t>
  </si>
  <si>
    <t>Департамент по делам молодежи Приморского края</t>
  </si>
  <si>
    <t>Департамент градостроительства Приморского края</t>
  </si>
  <si>
    <t>Государственная ветеринарная инспекция Приморского края</t>
  </si>
  <si>
    <t>Департамент государственных программ и внутреннего государственного финансового контроля Приморского края</t>
  </si>
  <si>
    <t>Департамент земельных и имущественных отношений Приморского края</t>
  </si>
  <si>
    <t>Департамент туризма Приморского края</t>
  </si>
  <si>
    <t>Департамент по охране, контролю и регулированию использования объектов животного мира Приморского края</t>
  </si>
  <si>
    <t>Департамент рыбного хозяйства и водных биологических ресурсов Приморского края</t>
  </si>
  <si>
    <t>Департамент экономики и развития предпринимательства Приморского края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</si>
  <si>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</si>
  <si>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Уполномоченный по защите прав предпринимателей в Приморском крае</t>
  </si>
  <si>
    <t>Департамент энергетики Приморского края</t>
  </si>
  <si>
    <t>Департамент внутренней политики Приморского края</t>
  </si>
  <si>
    <t>Департамент природных ресурсов и охраны окружающей среды Приморского края</t>
  </si>
  <si>
    <t>Департамент международного сотрудничества Приморского края</t>
  </si>
  <si>
    <t>Департамент промышленности Приморского края</t>
  </si>
  <si>
    <t>Государственная жилищная инспекция Приморского края</t>
  </si>
  <si>
    <t>Департамент государственного заказа Приморского края</t>
  </si>
  <si>
    <t>Департамент по защите государственной тайны, информационной безопасности и мобилизационной подготовки Приморского края</t>
  </si>
  <si>
    <t>Департамент проектного управления Приморского края</t>
  </si>
  <si>
    <t>Инспекция по охране объектов культурного наследия Приморского края</t>
  </si>
  <si>
    <t>Наименование показателя</t>
  </si>
  <si>
    <t>Исполнение за 9 мес 2016 года</t>
  </si>
  <si>
    <t>Неисполненые назначения</t>
  </si>
  <si>
    <t>% исполнения</t>
  </si>
  <si>
    <t>Неисполненные назначения</t>
  </si>
  <si>
    <t>Доходы бюджета - ИТОГО</t>
  </si>
  <si>
    <t>НАЛОГОВЫЕ И НЕНАЛОГОВЫЕ ДОХОДЫ всего,</t>
  </si>
  <si>
    <t>в том числе:</t>
  </si>
  <si>
    <t>НАЛОГИ НА ПРИБЫЛЬ, ДОХОДЫ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</si>
  <si>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</si>
  <si>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</si>
  <si>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</si>
  <si>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</si>
  <si>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</si>
  <si>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</si>
  <si>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сельскохозяйственный налог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</si>
  <si>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</si>
  <si>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</si>
  <si>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</si>
  <si>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</si>
  <si>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НАЛОГИ, СБОРЫ И РЕГУЛЯРНЫЕ ПЛАТЕЖИ ЗА ПОЛЬЗОВАНИЕ ПРИРОДНЫМИ РЕСУРСАМИ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</si>
  <si>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</si>
  <si>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</si>
  <si>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ГОСУДАРСТВЕННАЯ ПОШЛИНА</t>
  </si>
  <si>
    <t>Государственная пошлина по делам, рассматриваемым Конституционным Судом Российской Федерации и конституционными (уставными) судами субъектов Российской Федерации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</si>
  <si>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</si>
  <si>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Государственная пошлина за государственную регистрацию, а также за совершение прочих юридически значимых действий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</si>
  <si>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</si>
  <si>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</si>
  <si>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</si>
  <si>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Проценты, полученные от предоставления бюджетных кредитов внутри страны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</si>
  <si>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</si>
  <si>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</si>
  <si>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Платежи от государственных и муниципальных унитарных предприятий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</si>
  <si>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</si>
  <si>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ПЛАТЕЖИ ПРИ ПОЛЬЗОВАНИИ ПРИРОДНЫМИ РЕСУРСАМИ</t>
  </si>
  <si>
    <t>Плата за негативное воздействие на окружающую среду</t>
  </si>
  <si>
    <t>Платежи при пользовании недрами</t>
  </si>
  <si>
    <t>Плата за использование лесов</t>
  </si>
  <si>
    <t>ДОХОДЫ ОТ ОКАЗАНИЯ ПЛАТНЫХ УСЛУГ (РАБОТ) И КОМПЕНСАЦИИ ЗАТРАТ ГОСУДАРСТВА</t>
  </si>
  <si>
    <t>Доходы от оказания платных услуг (работ)</t>
  </si>
  <si>
    <t>Доходы от компенсации затрат государства</t>
  </si>
  <si>
    <t>ДОХОДЫ ОТ ПРОДАЖИ МАТЕРИАЛЬНЫХ И НЕМАТЕРИАЛЬНЫХ АКТИВОВ</t>
  </si>
  <si>
    <t>Доходы от продажи квартир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</si>
  <si>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</si>
  <si>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Доходы от продажи земельных участков, находящихся в государственной и муниципальной собственности </t>
  </si>
  <si>
    <t>АДМИНИСТРАТИВНЫЕ ПЛАТЕЖИ И СБОРЫ</t>
  </si>
  <si>
    <t>Платежи, взимаемые государственными и муниципальными органами (организациями) за выполнение определенных функций</t>
  </si>
  <si>
    <t>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</si>
  <si>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>ШТРАФЫ, САНКЦИИ, ВОЗМЕЩЕНИЕ УЩЕРБА</t>
  </si>
  <si>
    <t>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</si>
  <si>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>Денежные взыскания (штрафы) за нарушение законодательства о налогах и сборах</t>
  </si>
  <si>
    <t>Денежные взыскания (штрафы) за нарушение бюджетного законодательства Российской Федерации</t>
  </si>
  <si>
    <t>Денежные взыскания (штрафы) и иные суммы, взыскиваемые с лиц, виновных в совершении преступлений, и в возмещение ущерба имуществу</t>
  </si>
  <si>
    <t>Доходы от возмещения ущерба при возникновении страховых случаев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</si>
  <si>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</si>
  <si>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Денежные взыскания (штрафы) за нарушение законодательства о рекламе</t>
  </si>
  <si>
    <t>Денежные взыскания (штрафы) за нарушение законодательства Российской Федерации о пожарной безопасности</t>
  </si>
  <si>
    <t>Денежные взыскания (штрафы) за правонарушения в области дорожного движения</t>
  </si>
  <si>
    <t>Денежные взыскания, налагаемые в возмещение ущерба, причиненного в результате незаконного иои нецелевого использования бюджетных средств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</si>
  <si>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</si>
  <si>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</si>
  <si>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>Прочие поступления от денежных взысканий (штрафов) и иных сумм в возмещение ущерба</t>
  </si>
  <si>
    <t>ПРОЧИЕ НЕНАЛОГОВЫЕ ДОХОДЫ</t>
  </si>
  <si>
    <t>Невыясненные поступления</t>
  </si>
  <si>
    <t>Прочие неналоговые доходы</t>
  </si>
  <si>
    <t>БЕЗВОЗМЕЗДНЫЕ ПОСТУПЛЕНИЯ, всего,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</si>
  <si>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</si>
  <si>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</si>
  <si>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Субсидии бюджетам бюджетной системы Российской Федерации (межбюджетные субсидии)</t>
  </si>
  <si>
    <t>Субвенции бюджетам бюджетной системы Российской Федерации</t>
  </si>
  <si>
    <t>Иные межбюджетные трансферты</t>
  </si>
  <si>
    <t>БЕЗВОЗМЕЗДНЫЕ ПОСТУПЛЕНИЯ ОТ ГОСУДАРСТВЕННЫХ (МУНИЦИПАЛЬНЫХ) ОРГАНИЗАЦИЙ</t>
  </si>
  <si>
    <t>БЕЗВОЗМЕЗДНЫЕ ПОСТУПЛЕНИЯ ОТ НЕГОСУДАРСТВЕННЫХ ОРГАНИЗАЦИЙ</t>
  </si>
  <si>
    <t>ПРОЧИЕ БЕЗВОЗМЕЗДНЫЕ ПОСТУПЛЕНИЯ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</si>
  <si>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</si>
  <si>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</si>
  <si>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 xml:space="preserve">Анализ исполнения краевого бюджета по доходам за соответствующие периоды 2016  и 2017 годов </t>
  </si>
  <si>
    <t>2016 год</t>
  </si>
  <si>
    <t>2017 год</t>
  </si>
  <si>
    <t>Годовые бюджетные назначения, утвержденные Законом от 06.09.2017 № 169-КЗ</t>
  </si>
  <si>
    <t>Исполнено за 9 мес 2017 года</t>
  </si>
  <si>
    <t>Годовые бюджетные назначения, утвержденные Законом от 06.09.2016 № 880-КЗ</t>
  </si>
  <si>
    <t>Анализ исполнения краевого бюджета по разделам бюджетной классификации расходов за 9 месяцев 2016 года и 9 месяцев 2017 года</t>
  </si>
  <si>
    <t>Приложение 1</t>
  </si>
  <si>
    <t>Приложение 2</t>
  </si>
  <si>
    <t>Отклонение 2017/2016</t>
  </si>
  <si>
    <t>Приложение 4</t>
  </si>
  <si>
    <t>Не исполненные бюджетные назначения</t>
  </si>
  <si>
    <t>% исп.</t>
  </si>
  <si>
    <t>Сумма</t>
  </si>
  <si>
    <t>Анализ исполнения расходов краевого бюджета за соответствующие периоды 2016 и 2017 годов в разрезе главных распорядителей бюджетных средств</t>
  </si>
  <si>
    <t xml:space="preserve">Анализ исполнения расходов краевого бюджета за соответствующие периоды 2016 и 2017 годов в разрезе подпрограмм государственных программ Приморского края и непрограммным направлениям деятельности органов государственной власти  </t>
  </si>
  <si>
    <t xml:space="preserve">Плановые назначения на 2016 год </t>
  </si>
  <si>
    <t xml:space="preserve">Плановые назначения на 2017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</si>
</sst>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,##0.00_ ;\-#,##0.00"/>
    <numFmt numFmtId="167" formatCode="dd\.mm\.yyyy"/>
  </numFmts>
  <fonts count="48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Arial Cyr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7.5"/>
      <name val="Times New Roman"/>
      <family val="1"/>
      <charset val="204"/>
    </font>
    <font>
      <sz val="7.5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7.5"/>
      <color rgb="FF000000"/>
      <name val="Times New Roman"/>
      <family val="1"/>
      <charset val="204"/>
    </font>
    <font>
      <sz val="8"/>
      <color rgb="FF000000"/>
      <name val="Arial Cyr"/>
    </font>
    <font>
      <sz val="7.5"/>
      <color rgb="FF000000"/>
      <name val="Times New Roman"/>
      <family val="1"/>
      <charset val="204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3"/>
      <color rgb="FF000000"/>
      <name val="Times New Roman"/>
      <family val="2"/>
    </font>
    <font>
      <sz val="10"/>
      <name val="Arial Cy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9"/>
      <color rgb="FF000000"/>
      <name val="Arial Cyr"/>
    </font>
    <font>
      <sz val="6"/>
      <color rgb="FF000000"/>
      <name val="Arial Cyr"/>
    </font>
    <font>
      <b/>
      <i/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 Cyr"/>
    </font>
    <font>
      <b/>
      <sz val="12"/>
      <color rgb="FF000000"/>
      <name val="Arial Cyr"/>
    </font>
    <font>
      <b/>
      <sz val="13"/>
      <color rgb="FF000000"/>
      <name val="Times New Roman"/>
      <family val="1"/>
      <charset val="204"/>
    </font>
    <font>
      <b/>
      <sz val="10"/>
      <color rgb="FF000000"/>
      <name val="Arial Cyr"/>
    </font>
    <font>
      <b/>
      <sz val="10"/>
      <color rgb="FF000000"/>
      <name val="Arial Cyr"/>
      <family val="2"/>
    </font>
    <font>
      <b/>
      <sz val="12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i/>
      <sz val="9"/>
      <color rgb="FF000000"/>
      <name val="Cambria"/>
      <family val="1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name val="Calibri"/>
      <family val="2"/>
    </font>
    <font>
      <b/>
      <sz val="12"/>
      <name val="Times New Roman"/>
      <family val="1"/>
      <charset val="204"/>
    </font>
    <font>
      <sz val="7.5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7.5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2DCDB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CC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CCCC"/>
      </patternFill>
    </fill>
    <fill>
      <patternFill patternType="solid">
        <fgColor rgb="FFC0C0C0"/>
      </patternFill>
    </fill>
    <fill>
      <patternFill patternType="solid">
        <fgColor rgb="FFC0C0C0"/>
        <bgColor indexed="64"/>
      </patternFill>
    </fill>
    <fill>
      <patternFill patternType="solid">
        <fgColor rgb="FFFFFF99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rgb="FFFFFFFF"/>
      </patternFill>
    </fill>
    <fill>
      <patternFill patternType="solid">
        <fgColor rgb="FFCCFFFF"/>
      </patternFill>
    </fill>
    <fill>
      <patternFill patternType="solid">
        <fgColor rgb="FFCCFFFF"/>
        <bgColor indexed="64"/>
      </patternFill>
    </fill>
    <fill>
      <patternFill patternType="solid">
        <fgColor rgb="FFFFFFFF"/>
      </patternFill>
    </fill>
    <fill>
      <patternFill patternType="solid">
        <fgColor rgb="FFD9D9D9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09">
    <xf numFmtId="0" fontId="0" fillId="0" borderId="0"/>
    <xf numFmtId="0" fontId="2" fillId="0" borderId="0"/>
    <xf numFmtId="0" fontId="6" fillId="0" borderId="0"/>
    <xf numFmtId="49" fontId="7" fillId="0" borderId="3">
      <alignment horizontal="left" vertical="top" wrapText="1"/>
    </xf>
    <xf numFmtId="4" fontId="7" fillId="4" borderId="3">
      <alignment horizontal="right" vertical="top" shrinkToFit="1"/>
    </xf>
    <xf numFmtId="0" fontId="2" fillId="0" borderId="0"/>
    <xf numFmtId="1" fontId="17" fillId="0" borderId="3">
      <alignment horizontal="center" vertical="center" wrapText="1"/>
    </xf>
    <xf numFmtId="4" fontId="17" fillId="0" borderId="3">
      <alignment horizontal="right" vertical="top"/>
    </xf>
    <xf numFmtId="0" fontId="7" fillId="0" borderId="0"/>
    <xf numFmtId="49" fontId="19" fillId="0" borderId="10">
      <alignment horizontal="center" shrinkToFit="1"/>
    </xf>
    <xf numFmtId="49" fontId="19" fillId="0" borderId="11">
      <alignment horizontal="center"/>
    </xf>
    <xf numFmtId="4" fontId="19" fillId="0" borderId="11">
      <alignment horizontal="right" shrinkToFit="1"/>
    </xf>
    <xf numFmtId="0" fontId="21" fillId="0" borderId="0"/>
    <xf numFmtId="0" fontId="21" fillId="0" borderId="0"/>
    <xf numFmtId="0" fontId="22" fillId="0" borderId="0">
      <alignment horizontal="left"/>
    </xf>
    <xf numFmtId="0" fontId="21" fillId="0" borderId="0"/>
    <xf numFmtId="0" fontId="21" fillId="0" borderId="0"/>
    <xf numFmtId="0" fontId="22" fillId="0" borderId="0">
      <alignment horizontal="left"/>
    </xf>
    <xf numFmtId="0" fontId="7" fillId="0" borderId="3">
      <alignment horizontal="left" wrapText="1"/>
    </xf>
    <xf numFmtId="1" fontId="23" fillId="0" borderId="3">
      <alignment horizontal="center" vertical="top" wrapText="1"/>
    </xf>
    <xf numFmtId="1" fontId="17" fillId="0" borderId="3">
      <alignment horizontal="center" vertical="top" wrapText="1"/>
    </xf>
    <xf numFmtId="0" fontId="7" fillId="0" borderId="0"/>
    <xf numFmtId="0" fontId="7" fillId="0" borderId="0"/>
    <xf numFmtId="0" fontId="24" fillId="0" borderId="0"/>
    <xf numFmtId="0" fontId="22" fillId="0" borderId="0"/>
    <xf numFmtId="0" fontId="7" fillId="0" borderId="0"/>
    <xf numFmtId="0" fontId="7" fillId="0" borderId="0"/>
    <xf numFmtId="0" fontId="24" fillId="0" borderId="0"/>
    <xf numFmtId="0" fontId="22" fillId="0" borderId="0"/>
    <xf numFmtId="0" fontId="21" fillId="0" borderId="0"/>
    <xf numFmtId="0" fontId="21" fillId="0" borderId="0"/>
    <xf numFmtId="0" fontId="22" fillId="0" borderId="0">
      <alignment horizontal="left"/>
    </xf>
    <xf numFmtId="49" fontId="7" fillId="0" borderId="0"/>
    <xf numFmtId="49" fontId="25" fillId="0" borderId="0">
      <alignment horizontal="center"/>
    </xf>
    <xf numFmtId="0" fontId="7" fillId="0" borderId="0">
      <alignment wrapText="1"/>
    </xf>
    <xf numFmtId="49" fontId="25" fillId="0" borderId="12">
      <alignment horizontal="center" wrapText="1"/>
    </xf>
    <xf numFmtId="0" fontId="19" fillId="0" borderId="0">
      <alignment wrapText="1"/>
    </xf>
    <xf numFmtId="49" fontId="25" fillId="0" borderId="13">
      <alignment horizontal="center" wrapText="1"/>
    </xf>
    <xf numFmtId="0" fontId="19" fillId="0" borderId="14">
      <alignment horizontal="left"/>
    </xf>
    <xf numFmtId="49" fontId="25" fillId="0" borderId="11">
      <alignment horizontal="center"/>
    </xf>
    <xf numFmtId="0" fontId="19" fillId="0" borderId="15">
      <alignment horizontal="left" wrapText="1" indent="2"/>
    </xf>
    <xf numFmtId="49" fontId="25" fillId="0" borderId="14"/>
    <xf numFmtId="0" fontId="19" fillId="0" borderId="16">
      <alignment horizontal="left" wrapText="1"/>
    </xf>
    <xf numFmtId="4" fontId="25" fillId="0" borderId="11">
      <alignment horizontal="right"/>
    </xf>
    <xf numFmtId="0" fontId="19" fillId="0" borderId="17">
      <alignment horizontal="left" wrapText="1" indent="2"/>
    </xf>
    <xf numFmtId="4" fontId="25" fillId="0" borderId="12">
      <alignment horizontal="right"/>
    </xf>
    <xf numFmtId="0" fontId="7" fillId="7" borderId="18"/>
    <xf numFmtId="49" fontId="25" fillId="0" borderId="0">
      <alignment horizontal="right"/>
    </xf>
    <xf numFmtId="0" fontId="7" fillId="7" borderId="19"/>
    <xf numFmtId="4" fontId="25" fillId="0" borderId="20">
      <alignment horizontal="right"/>
    </xf>
    <xf numFmtId="49" fontId="19" fillId="0" borderId="0">
      <alignment wrapText="1"/>
    </xf>
    <xf numFmtId="49" fontId="25" fillId="0" borderId="21">
      <alignment horizontal="center"/>
    </xf>
    <xf numFmtId="49" fontId="19" fillId="0" borderId="14">
      <alignment horizontal="left"/>
    </xf>
    <xf numFmtId="4" fontId="25" fillId="0" borderId="22">
      <alignment horizontal="right"/>
    </xf>
    <xf numFmtId="0" fontId="19" fillId="0" borderId="23">
      <alignment horizontal="center" vertical="center" shrinkToFit="1"/>
    </xf>
    <xf numFmtId="0" fontId="25" fillId="0" borderId="24">
      <alignment horizontal="left" wrapText="1"/>
    </xf>
    <xf numFmtId="0" fontId="19" fillId="0" borderId="25">
      <alignment horizontal="center" vertical="center" shrinkToFit="1"/>
    </xf>
    <xf numFmtId="0" fontId="26" fillId="0" borderId="26">
      <alignment horizontal="left" wrapText="1"/>
    </xf>
    <xf numFmtId="0" fontId="7" fillId="7" borderId="27"/>
    <xf numFmtId="0" fontId="25" fillId="0" borderId="28">
      <alignment horizontal="left" wrapText="1" indent="2"/>
    </xf>
    <xf numFmtId="49" fontId="19" fillId="0" borderId="0">
      <alignment horizontal="center"/>
    </xf>
    <xf numFmtId="0" fontId="22" fillId="0" borderId="29"/>
    <xf numFmtId="0" fontId="19" fillId="0" borderId="14">
      <alignment horizontal="center" shrinkToFit="1"/>
    </xf>
    <xf numFmtId="0" fontId="25" fillId="0" borderId="14"/>
    <xf numFmtId="49" fontId="19" fillId="0" borderId="12">
      <alignment horizontal="center" vertical="center"/>
    </xf>
    <xf numFmtId="0" fontId="22" fillId="0" borderId="14"/>
    <xf numFmtId="49" fontId="19" fillId="0" borderId="3">
      <alignment horizontal="center" vertical="center"/>
    </xf>
    <xf numFmtId="0" fontId="26" fillId="0" borderId="0">
      <alignment horizontal="center"/>
    </xf>
    <xf numFmtId="49" fontId="19" fillId="0" borderId="14">
      <alignment horizontal="center" vertical="center" shrinkToFit="1"/>
    </xf>
    <xf numFmtId="0" fontId="26" fillId="0" borderId="14"/>
    <xf numFmtId="166" fontId="19" fillId="0" borderId="3">
      <alignment horizontal="right" vertical="center" shrinkToFit="1"/>
    </xf>
    <xf numFmtId="0" fontId="25" fillId="0" borderId="30">
      <alignment horizontal="left" wrapText="1"/>
    </xf>
    <xf numFmtId="4" fontId="19" fillId="0" borderId="3">
      <alignment horizontal="right" shrinkToFit="1"/>
    </xf>
    <xf numFmtId="0" fontId="25" fillId="0" borderId="31">
      <alignment horizontal="left" wrapText="1" indent="1"/>
    </xf>
    <xf numFmtId="49" fontId="27" fillId="0" borderId="0"/>
    <xf numFmtId="0" fontId="25" fillId="0" borderId="30">
      <alignment horizontal="left" wrapText="1" indent="2"/>
    </xf>
    <xf numFmtId="49" fontId="7" fillId="0" borderId="14">
      <alignment shrinkToFit="1"/>
    </xf>
    <xf numFmtId="0" fontId="22" fillId="7" borderId="19"/>
    <xf numFmtId="49" fontId="19" fillId="0" borderId="14">
      <alignment horizontal="right"/>
    </xf>
    <xf numFmtId="0" fontId="25" fillId="0" borderId="32">
      <alignment horizontal="left" wrapText="1" indent="2"/>
    </xf>
    <xf numFmtId="166" fontId="19" fillId="0" borderId="21">
      <alignment horizontal="right" vertical="center" shrinkToFit="1"/>
    </xf>
    <xf numFmtId="0" fontId="25" fillId="0" borderId="0">
      <alignment horizontal="center" wrapText="1"/>
    </xf>
    <xf numFmtId="4" fontId="19" fillId="0" borderId="21">
      <alignment horizontal="right" shrinkToFit="1"/>
    </xf>
    <xf numFmtId="49" fontId="25" fillId="0" borderId="14">
      <alignment horizontal="left"/>
    </xf>
    <xf numFmtId="0" fontId="7" fillId="7" borderId="14"/>
    <xf numFmtId="49" fontId="25" fillId="0" borderId="10">
      <alignment horizontal="center" wrapText="1"/>
    </xf>
    <xf numFmtId="0" fontId="25" fillId="0" borderId="21">
      <alignment wrapText="1"/>
    </xf>
    <xf numFmtId="49" fontId="25" fillId="0" borderId="10">
      <alignment horizontal="center" shrinkToFit="1"/>
    </xf>
    <xf numFmtId="0" fontId="25" fillId="0" borderId="21"/>
    <xf numFmtId="49" fontId="25" fillId="0" borderId="11">
      <alignment horizontal="center" shrinkToFit="1"/>
    </xf>
    <xf numFmtId="49" fontId="19" fillId="0" borderId="21">
      <alignment horizontal="center" shrinkToFit="1"/>
    </xf>
    <xf numFmtId="0" fontId="25" fillId="0" borderId="33">
      <alignment horizontal="left" wrapText="1"/>
    </xf>
    <xf numFmtId="49" fontId="19" fillId="0" borderId="3">
      <alignment horizontal="center" vertical="center" shrinkToFit="1"/>
    </xf>
    <xf numFmtId="0" fontId="25" fillId="0" borderId="24">
      <alignment horizontal="left" wrapText="1" indent="1"/>
    </xf>
    <xf numFmtId="0" fontId="7" fillId="0" borderId="29">
      <alignment horizontal="left"/>
    </xf>
    <xf numFmtId="0" fontId="25" fillId="0" borderId="33">
      <alignment horizontal="left" wrapText="1" indent="2"/>
    </xf>
    <xf numFmtId="0" fontId="28" fillId="0" borderId="0">
      <alignment horizontal="center"/>
    </xf>
    <xf numFmtId="0" fontId="25" fillId="0" borderId="24">
      <alignment horizontal="left" wrapText="1" indent="2"/>
    </xf>
    <xf numFmtId="0" fontId="7" fillId="0" borderId="0">
      <alignment horizontal="left"/>
    </xf>
    <xf numFmtId="0" fontId="22" fillId="0" borderId="8"/>
    <xf numFmtId="49" fontId="19" fillId="0" borderId="0">
      <alignment horizontal="left"/>
    </xf>
    <xf numFmtId="0" fontId="22" fillId="0" borderId="34"/>
    <xf numFmtId="0" fontId="7" fillId="0" borderId="14"/>
    <xf numFmtId="0" fontId="26" fillId="0" borderId="35">
      <alignment horizontal="center" vertical="center" textRotation="90" wrapText="1"/>
    </xf>
    <xf numFmtId="0" fontId="7" fillId="0" borderId="3">
      <alignment horizontal="left"/>
    </xf>
    <xf numFmtId="0" fontId="26" fillId="0" borderId="29">
      <alignment horizontal="center" vertical="center" textRotation="90" wrapText="1"/>
    </xf>
    <xf numFmtId="0" fontId="7" fillId="0" borderId="29"/>
    <xf numFmtId="0" fontId="25" fillId="0" borderId="0">
      <alignment vertical="center"/>
    </xf>
    <xf numFmtId="0" fontId="7" fillId="7" borderId="36"/>
    <xf numFmtId="0" fontId="26" fillId="0" borderId="14">
      <alignment horizontal="center" vertical="center" textRotation="90" wrapText="1"/>
    </xf>
    <xf numFmtId="0" fontId="7" fillId="0" borderId="37">
      <alignment horizontal="left"/>
    </xf>
    <xf numFmtId="0" fontId="26" fillId="0" borderId="29">
      <alignment horizontal="center" vertical="center" textRotation="90"/>
    </xf>
    <xf numFmtId="0" fontId="19" fillId="0" borderId="14">
      <alignment horizontal="center" wrapText="1"/>
    </xf>
    <xf numFmtId="0" fontId="26" fillId="0" borderId="14">
      <alignment horizontal="center" vertical="center" textRotation="90"/>
    </xf>
    <xf numFmtId="0" fontId="28" fillId="0" borderId="29">
      <alignment horizontal="center"/>
    </xf>
    <xf numFmtId="0" fontId="26" fillId="0" borderId="35">
      <alignment horizontal="center" vertical="center" textRotation="90"/>
    </xf>
    <xf numFmtId="0" fontId="7" fillId="0" borderId="0">
      <alignment horizontal="center"/>
    </xf>
    <xf numFmtId="0" fontId="26" fillId="0" borderId="3">
      <alignment horizontal="center" vertical="center" textRotation="90"/>
    </xf>
    <xf numFmtId="0" fontId="19" fillId="0" borderId="14">
      <alignment horizontal="center"/>
    </xf>
    <xf numFmtId="0" fontId="4" fillId="0" borderId="14">
      <alignment wrapText="1"/>
    </xf>
    <xf numFmtId="0" fontId="19" fillId="0" borderId="0">
      <alignment horizontal="center"/>
    </xf>
    <xf numFmtId="0" fontId="4" fillId="0" borderId="3">
      <alignment wrapText="1"/>
    </xf>
    <xf numFmtId="0" fontId="27" fillId="0" borderId="0">
      <alignment horizontal="left"/>
    </xf>
    <xf numFmtId="0" fontId="4" fillId="0" borderId="29">
      <alignment wrapText="1"/>
    </xf>
    <xf numFmtId="0" fontId="19" fillId="0" borderId="37"/>
    <xf numFmtId="0" fontId="25" fillId="0" borderId="3">
      <alignment horizontal="center" vertical="top" wrapText="1"/>
    </xf>
    <xf numFmtId="0" fontId="28" fillId="0" borderId="0"/>
    <xf numFmtId="0" fontId="26" fillId="0" borderId="15"/>
    <xf numFmtId="49" fontId="7" fillId="0" borderId="37"/>
    <xf numFmtId="49" fontId="29" fillId="0" borderId="16">
      <alignment horizontal="left" vertical="center" wrapText="1"/>
    </xf>
    <xf numFmtId="49" fontId="28" fillId="0" borderId="0"/>
    <xf numFmtId="49" fontId="25" fillId="0" borderId="17">
      <alignment horizontal="left" vertical="center" wrapText="1" indent="2"/>
    </xf>
    <xf numFmtId="49" fontId="25" fillId="0" borderId="32">
      <alignment horizontal="left" vertical="center" wrapText="1" indent="3"/>
    </xf>
    <xf numFmtId="49" fontId="25" fillId="0" borderId="16">
      <alignment horizontal="left" vertical="center" wrapText="1" indent="3"/>
    </xf>
    <xf numFmtId="49" fontId="25" fillId="0" borderId="38">
      <alignment horizontal="left" vertical="center" wrapText="1" indent="3"/>
    </xf>
    <xf numFmtId="0" fontId="29" fillId="0" borderId="15">
      <alignment horizontal="left" vertical="center" wrapText="1"/>
    </xf>
    <xf numFmtId="49" fontId="25" fillId="0" borderId="29">
      <alignment horizontal="left" vertical="center" wrapText="1" indent="3"/>
    </xf>
    <xf numFmtId="49" fontId="25" fillId="0" borderId="0">
      <alignment horizontal="left" vertical="center" wrapText="1" indent="3"/>
    </xf>
    <xf numFmtId="49" fontId="25" fillId="0" borderId="14">
      <alignment horizontal="left" vertical="center" wrapText="1" indent="3"/>
    </xf>
    <xf numFmtId="49" fontId="29" fillId="0" borderId="15">
      <alignment horizontal="left" vertical="center" wrapText="1"/>
    </xf>
    <xf numFmtId="0" fontId="25" fillId="0" borderId="16">
      <alignment horizontal="left" vertical="center" wrapText="1"/>
    </xf>
    <xf numFmtId="0" fontId="25" fillId="0" borderId="38">
      <alignment horizontal="left" vertical="center" wrapText="1"/>
    </xf>
    <xf numFmtId="49" fontId="25" fillId="0" borderId="16">
      <alignment horizontal="left" vertical="center" wrapText="1"/>
    </xf>
    <xf numFmtId="49" fontId="25" fillId="0" borderId="38">
      <alignment horizontal="left" vertical="center" wrapText="1"/>
    </xf>
    <xf numFmtId="49" fontId="26" fillId="0" borderId="23">
      <alignment horizontal="center"/>
    </xf>
    <xf numFmtId="49" fontId="26" fillId="0" borderId="25">
      <alignment horizontal="center" vertical="center" wrapText="1"/>
    </xf>
    <xf numFmtId="49" fontId="25" fillId="0" borderId="39">
      <alignment horizontal="center" vertical="center" wrapText="1"/>
    </xf>
    <xf numFmtId="49" fontId="25" fillId="0" borderId="10">
      <alignment horizontal="center" vertical="center" wrapText="1"/>
    </xf>
    <xf numFmtId="49" fontId="25" fillId="0" borderId="25">
      <alignment horizontal="center" vertical="center" wrapText="1"/>
    </xf>
    <xf numFmtId="49" fontId="25" fillId="0" borderId="40">
      <alignment horizontal="center" vertical="center" wrapText="1"/>
    </xf>
    <xf numFmtId="49" fontId="25" fillId="0" borderId="37">
      <alignment horizontal="center" vertical="center" wrapText="1"/>
    </xf>
    <xf numFmtId="49" fontId="25" fillId="0" borderId="0">
      <alignment horizontal="center" vertical="center" wrapText="1"/>
    </xf>
    <xf numFmtId="49" fontId="25" fillId="0" borderId="14">
      <alignment horizontal="center" vertical="center" wrapText="1"/>
    </xf>
    <xf numFmtId="49" fontId="26" fillId="0" borderId="23">
      <alignment horizontal="center" vertical="center" wrapText="1"/>
    </xf>
    <xf numFmtId="0" fontId="26" fillId="0" borderId="23">
      <alignment horizontal="center" vertical="center"/>
    </xf>
    <xf numFmtId="0" fontId="25" fillId="0" borderId="39">
      <alignment horizontal="center" vertical="center"/>
    </xf>
    <xf numFmtId="0" fontId="25" fillId="0" borderId="10">
      <alignment horizontal="center" vertical="center"/>
    </xf>
    <xf numFmtId="0" fontId="25" fillId="0" borderId="25">
      <alignment horizontal="center" vertical="center"/>
    </xf>
    <xf numFmtId="0" fontId="26" fillId="0" borderId="25">
      <alignment horizontal="center" vertical="center"/>
    </xf>
    <xf numFmtId="0" fontId="25" fillId="0" borderId="40">
      <alignment horizontal="center" vertical="center"/>
    </xf>
    <xf numFmtId="49" fontId="26" fillId="0" borderId="23">
      <alignment horizontal="center" vertical="center"/>
    </xf>
    <xf numFmtId="49" fontId="25" fillId="0" borderId="39">
      <alignment horizontal="center" vertical="center"/>
    </xf>
    <xf numFmtId="49" fontId="25" fillId="0" borderId="10">
      <alignment horizontal="center" vertical="center"/>
    </xf>
    <xf numFmtId="49" fontId="25" fillId="0" borderId="25">
      <alignment horizontal="center" vertical="center"/>
    </xf>
    <xf numFmtId="49" fontId="25" fillId="0" borderId="40">
      <alignment horizontal="center" vertical="center"/>
    </xf>
    <xf numFmtId="49" fontId="25" fillId="0" borderId="14">
      <alignment horizontal="center"/>
    </xf>
    <xf numFmtId="0" fontId="25" fillId="0" borderId="29">
      <alignment horizontal="center"/>
    </xf>
    <xf numFmtId="0" fontId="25" fillId="0" borderId="0">
      <alignment horizontal="center"/>
    </xf>
    <xf numFmtId="49" fontId="25" fillId="0" borderId="14"/>
    <xf numFmtId="0" fontId="25" fillId="0" borderId="3">
      <alignment horizontal="center" vertical="top"/>
    </xf>
    <xf numFmtId="49" fontId="25" fillId="0" borderId="3">
      <alignment horizontal="center" vertical="top" wrapText="1"/>
    </xf>
    <xf numFmtId="0" fontId="25" fillId="0" borderId="8"/>
    <xf numFmtId="4" fontId="25" fillId="0" borderId="41">
      <alignment horizontal="right"/>
    </xf>
    <xf numFmtId="4" fontId="25" fillId="0" borderId="37">
      <alignment horizontal="right"/>
    </xf>
    <xf numFmtId="4" fontId="25" fillId="0" borderId="0">
      <alignment horizontal="right" shrinkToFit="1"/>
    </xf>
    <xf numFmtId="4" fontId="25" fillId="0" borderId="14">
      <alignment horizontal="right"/>
    </xf>
    <xf numFmtId="0" fontId="25" fillId="0" borderId="29"/>
    <xf numFmtId="0" fontId="25" fillId="0" borderId="3">
      <alignment horizontal="center" vertical="top" wrapText="1"/>
    </xf>
    <xf numFmtId="0" fontId="25" fillId="0" borderId="14">
      <alignment horizontal="center"/>
    </xf>
    <xf numFmtId="49" fontId="25" fillId="0" borderId="29">
      <alignment horizontal="center"/>
    </xf>
    <xf numFmtId="49" fontId="25" fillId="0" borderId="0">
      <alignment horizontal="left"/>
    </xf>
    <xf numFmtId="4" fontId="25" fillId="0" borderId="8">
      <alignment horizontal="right"/>
    </xf>
    <xf numFmtId="0" fontId="25" fillId="0" borderId="3">
      <alignment horizontal="center" vertical="top"/>
    </xf>
    <xf numFmtId="4" fontId="25" fillId="0" borderId="34">
      <alignment horizontal="right"/>
    </xf>
    <xf numFmtId="4" fontId="25" fillId="0" borderId="42">
      <alignment horizontal="right"/>
    </xf>
    <xf numFmtId="0" fontId="25" fillId="0" borderId="34"/>
    <xf numFmtId="0" fontId="30" fillId="0" borderId="43"/>
    <xf numFmtId="0" fontId="7" fillId="8" borderId="0"/>
    <xf numFmtId="0" fontId="7" fillId="8" borderId="0"/>
    <xf numFmtId="0" fontId="7" fillId="9" borderId="0"/>
    <xf numFmtId="0" fontId="7" fillId="7" borderId="0"/>
    <xf numFmtId="0" fontId="22" fillId="7" borderId="0"/>
    <xf numFmtId="0" fontId="7" fillId="0" borderId="0">
      <alignment horizontal="left" vertical="top" wrapText="1"/>
    </xf>
    <xf numFmtId="0" fontId="26" fillId="0" borderId="0"/>
    <xf numFmtId="0" fontId="7" fillId="0" borderId="0"/>
    <xf numFmtId="0" fontId="31" fillId="0" borderId="0">
      <alignment horizontal="center"/>
    </xf>
    <xf numFmtId="0" fontId="13" fillId="0" borderId="0"/>
    <xf numFmtId="0" fontId="32" fillId="0" borderId="0">
      <alignment horizontal="center" wrapText="1"/>
    </xf>
    <xf numFmtId="0" fontId="33" fillId="0" borderId="0">
      <alignment horizontal="center"/>
    </xf>
    <xf numFmtId="0" fontId="31" fillId="0" borderId="0"/>
    <xf numFmtId="0" fontId="25" fillId="0" borderId="0">
      <alignment horizontal="left"/>
    </xf>
    <xf numFmtId="0" fontId="32" fillId="0" borderId="0">
      <alignment horizontal="center"/>
    </xf>
    <xf numFmtId="0" fontId="17" fillId="0" borderId="0">
      <alignment horizontal="left"/>
    </xf>
    <xf numFmtId="0" fontId="19" fillId="0" borderId="0"/>
    <xf numFmtId="0" fontId="25" fillId="0" borderId="0"/>
    <xf numFmtId="0" fontId="7" fillId="0" borderId="0">
      <alignment wrapText="1"/>
    </xf>
    <xf numFmtId="0" fontId="19" fillId="0" borderId="0">
      <alignment horizontal="left"/>
    </xf>
    <xf numFmtId="0" fontId="30" fillId="0" borderId="0"/>
    <xf numFmtId="0" fontId="7" fillId="0" borderId="0">
      <alignment horizontal="right"/>
    </xf>
    <xf numFmtId="0" fontId="31" fillId="0" borderId="14">
      <alignment horizontal="center"/>
    </xf>
    <xf numFmtId="0" fontId="22" fillId="0" borderId="0"/>
    <xf numFmtId="0" fontId="7" fillId="8" borderId="14"/>
    <xf numFmtId="0" fontId="7" fillId="8" borderId="14"/>
    <xf numFmtId="0" fontId="7" fillId="9" borderId="14"/>
    <xf numFmtId="0" fontId="19" fillId="0" borderId="3">
      <alignment horizontal="center" vertical="top" wrapText="1"/>
    </xf>
    <xf numFmtId="0" fontId="22" fillId="7" borderId="14"/>
    <xf numFmtId="0" fontId="7" fillId="0" borderId="3">
      <alignment horizontal="center" vertical="center" wrapText="1"/>
    </xf>
    <xf numFmtId="0" fontId="17" fillId="0" borderId="3">
      <alignment horizontal="left" vertical="top" wrapText="1"/>
    </xf>
    <xf numFmtId="0" fontId="19" fillId="0" borderId="3">
      <alignment horizontal="center" vertical="center"/>
    </xf>
    <xf numFmtId="49" fontId="25" fillId="0" borderId="3">
      <alignment horizontal="center" vertical="center" wrapText="1"/>
    </xf>
    <xf numFmtId="0" fontId="7" fillId="0" borderId="44"/>
    <xf numFmtId="0" fontId="19" fillId="0" borderId="15">
      <alignment horizontal="left" wrapText="1"/>
    </xf>
    <xf numFmtId="49" fontId="25" fillId="0" borderId="3">
      <alignment horizontal="center" vertical="center" wrapText="1"/>
    </xf>
    <xf numFmtId="0" fontId="7" fillId="0" borderId="3">
      <alignment horizontal="center" vertical="center" shrinkToFit="1"/>
    </xf>
    <xf numFmtId="0" fontId="7" fillId="0" borderId="3">
      <alignment horizontal="center" vertical="center" shrinkToFit="1"/>
    </xf>
    <xf numFmtId="0" fontId="7" fillId="0" borderId="0"/>
    <xf numFmtId="0" fontId="19" fillId="0" borderId="17">
      <alignment horizontal="left" wrapText="1"/>
    </xf>
    <xf numFmtId="0" fontId="22" fillId="7" borderId="27"/>
    <xf numFmtId="0" fontId="7" fillId="8" borderId="29"/>
    <xf numFmtId="0" fontId="7" fillId="8" borderId="29"/>
    <xf numFmtId="0" fontId="7" fillId="9" borderId="29"/>
    <xf numFmtId="0" fontId="19" fillId="0" borderId="20">
      <alignment horizontal="left" wrapText="1" indent="2"/>
    </xf>
    <xf numFmtId="0" fontId="25" fillId="0" borderId="45">
      <alignment horizontal="left" wrapText="1"/>
    </xf>
    <xf numFmtId="0" fontId="34" fillId="0" borderId="3">
      <alignment horizontal="left"/>
    </xf>
    <xf numFmtId="0" fontId="17" fillId="0" borderId="0">
      <alignment horizontal="center"/>
    </xf>
    <xf numFmtId="0" fontId="7" fillId="7" borderId="29"/>
    <xf numFmtId="0" fontId="25" fillId="0" borderId="30">
      <alignment horizontal="left" wrapText="1" indent="1"/>
    </xf>
    <xf numFmtId="4" fontId="34" fillId="10" borderId="3">
      <alignment horizontal="right" vertical="top" shrinkToFit="1"/>
    </xf>
    <xf numFmtId="4" fontId="34" fillId="10" borderId="3">
      <alignment horizontal="right" vertical="top" shrinkToFit="1"/>
    </xf>
    <xf numFmtId="4" fontId="34" fillId="11" borderId="3">
      <alignment horizontal="right" vertical="top" shrinkToFit="1"/>
    </xf>
    <xf numFmtId="4" fontId="34" fillId="12" borderId="3">
      <alignment horizontal="right" vertical="top" shrinkToFit="1"/>
    </xf>
    <xf numFmtId="0" fontId="30" fillId="0" borderId="0"/>
    <xf numFmtId="0" fontId="25" fillId="0" borderId="21">
      <alignment horizontal="left" wrapText="1" indent="2"/>
    </xf>
    <xf numFmtId="0" fontId="7" fillId="8" borderId="27"/>
    <xf numFmtId="0" fontId="7" fillId="8" borderId="27"/>
    <xf numFmtId="0" fontId="17" fillId="0" borderId="46">
      <alignment horizontal="right"/>
    </xf>
    <xf numFmtId="4" fontId="35" fillId="12" borderId="3">
      <alignment horizontal="right" vertical="top" shrinkToFit="1"/>
    </xf>
    <xf numFmtId="0" fontId="19" fillId="0" borderId="14">
      <alignment horizontal="left" wrapText="1"/>
    </xf>
    <xf numFmtId="0" fontId="22" fillId="7" borderId="29"/>
    <xf numFmtId="0" fontId="7" fillId="0" borderId="29"/>
    <xf numFmtId="0" fontId="19" fillId="0" borderId="27">
      <alignment horizontal="left" wrapText="1"/>
    </xf>
    <xf numFmtId="0" fontId="36" fillId="0" borderId="0">
      <alignment horizontal="center" wrapText="1"/>
    </xf>
    <xf numFmtId="0" fontId="7" fillId="0" borderId="0">
      <alignment horizontal="left" wrapText="1"/>
    </xf>
    <xf numFmtId="0" fontId="8" fillId="0" borderId="3">
      <alignment horizontal="center"/>
    </xf>
    <xf numFmtId="0" fontId="19" fillId="0" borderId="29">
      <alignment horizontal="left"/>
    </xf>
    <xf numFmtId="0" fontId="37" fillId="0" borderId="0">
      <alignment horizontal="center" vertical="top"/>
    </xf>
    <xf numFmtId="49" fontId="7" fillId="0" borderId="3">
      <alignment horizontal="left" vertical="top" wrapText="1"/>
    </xf>
    <xf numFmtId="49" fontId="8" fillId="0" borderId="3">
      <alignment horizontal="center"/>
    </xf>
    <xf numFmtId="0" fontId="19" fillId="0" borderId="41">
      <alignment horizontal="center" vertical="center"/>
    </xf>
    <xf numFmtId="0" fontId="25" fillId="0" borderId="14">
      <alignment wrapText="1"/>
    </xf>
    <xf numFmtId="4" fontId="7" fillId="4" borderId="3">
      <alignment horizontal="right" vertical="top" shrinkToFit="1"/>
    </xf>
    <xf numFmtId="4" fontId="7" fillId="13" borderId="3">
      <alignment horizontal="right" vertical="top" shrinkToFit="1"/>
    </xf>
    <xf numFmtId="4" fontId="7" fillId="14" borderId="3">
      <alignment horizontal="right" vertical="top" shrinkToFit="1"/>
    </xf>
    <xf numFmtId="0" fontId="7" fillId="0" borderId="27">
      <alignment horizontal="center"/>
    </xf>
    <xf numFmtId="4" fontId="7" fillId="4" borderId="3">
      <alignment horizontal="right" vertical="top" shrinkToFit="1"/>
    </xf>
    <xf numFmtId="49" fontId="19" fillId="0" borderId="23">
      <alignment horizontal="center" wrapText="1"/>
    </xf>
    <xf numFmtId="0" fontId="25" fillId="0" borderId="27">
      <alignment wrapText="1"/>
    </xf>
    <xf numFmtId="0" fontId="7" fillId="8" borderId="27">
      <alignment horizontal="center"/>
    </xf>
    <xf numFmtId="0" fontId="7" fillId="8" borderId="27">
      <alignment horizontal="center"/>
    </xf>
    <xf numFmtId="0" fontId="7" fillId="9" borderId="27">
      <alignment horizontal="center"/>
    </xf>
    <xf numFmtId="49" fontId="19" fillId="0" borderId="39">
      <alignment horizontal="center" shrinkToFit="1"/>
    </xf>
    <xf numFmtId="0" fontId="25" fillId="0" borderId="29">
      <alignment horizontal="left"/>
    </xf>
    <xf numFmtId="0" fontId="7" fillId="8" borderId="0">
      <alignment horizontal="center"/>
    </xf>
    <xf numFmtId="0" fontId="7" fillId="8" borderId="0">
      <alignment horizontal="center"/>
    </xf>
    <xf numFmtId="0" fontId="7" fillId="9" borderId="0">
      <alignment horizontal="center"/>
    </xf>
    <xf numFmtId="0" fontId="22" fillId="7" borderId="47"/>
    <xf numFmtId="4" fontId="7" fillId="0" borderId="3">
      <alignment horizontal="right" vertical="top" shrinkToFit="1"/>
    </xf>
    <xf numFmtId="0" fontId="34" fillId="0" borderId="0"/>
    <xf numFmtId="49" fontId="25" fillId="0" borderId="23">
      <alignment horizontal="center" wrapText="1"/>
    </xf>
    <xf numFmtId="49" fontId="34" fillId="0" borderId="3">
      <alignment horizontal="left" vertical="top" wrapText="1"/>
    </xf>
    <xf numFmtId="49" fontId="19" fillId="0" borderId="12">
      <alignment horizontal="center"/>
    </xf>
    <xf numFmtId="49" fontId="25" fillId="0" borderId="39">
      <alignment horizontal="center" wrapText="1"/>
    </xf>
    <xf numFmtId="0" fontId="7" fillId="8" borderId="0">
      <alignment horizontal="left"/>
    </xf>
    <xf numFmtId="0" fontId="7" fillId="8" borderId="0">
      <alignment horizontal="left"/>
    </xf>
    <xf numFmtId="4" fontId="7" fillId="0" borderId="44">
      <alignment horizontal="right" shrinkToFit="1"/>
    </xf>
    <xf numFmtId="49" fontId="19" fillId="0" borderId="8">
      <alignment horizontal="center"/>
    </xf>
    <xf numFmtId="49" fontId="25" fillId="0" borderId="25">
      <alignment horizontal="center"/>
    </xf>
    <xf numFmtId="4" fontId="7" fillId="0" borderId="44">
      <alignment horizontal="right" shrinkToFit="1"/>
    </xf>
    <xf numFmtId="4" fontId="7" fillId="0" borderId="44">
      <alignment horizontal="right" shrinkToFit="1"/>
    </xf>
    <xf numFmtId="4" fontId="7" fillId="0" borderId="0">
      <alignment horizontal="right" shrinkToFit="1"/>
    </xf>
    <xf numFmtId="0" fontId="22" fillId="7" borderId="36"/>
    <xf numFmtId="4" fontId="7" fillId="0" borderId="0">
      <alignment horizontal="right" shrinkToFit="1"/>
    </xf>
    <xf numFmtId="4" fontId="7" fillId="0" borderId="0">
      <alignment horizontal="right" shrinkToFit="1"/>
    </xf>
    <xf numFmtId="0" fontId="7" fillId="9" borderId="0">
      <alignment horizontal="left"/>
    </xf>
    <xf numFmtId="49" fontId="19" fillId="0" borderId="0"/>
    <xf numFmtId="0" fontId="25" fillId="0" borderId="37"/>
    <xf numFmtId="0" fontId="7" fillId="8" borderId="29">
      <alignment horizontal="center"/>
    </xf>
    <xf numFmtId="0" fontId="7" fillId="8" borderId="29">
      <alignment horizontal="center"/>
    </xf>
    <xf numFmtId="0" fontId="7" fillId="9" borderId="29">
      <alignment horizontal="center"/>
    </xf>
    <xf numFmtId="49" fontId="19" fillId="0" borderId="29"/>
    <xf numFmtId="0" fontId="25" fillId="0" borderId="0">
      <alignment horizontal="center"/>
    </xf>
    <xf numFmtId="49" fontId="19" fillId="0" borderId="3">
      <alignment horizontal="center" vertical="top" wrapText="1"/>
    </xf>
    <xf numFmtId="49" fontId="25" fillId="0" borderId="29"/>
    <xf numFmtId="49" fontId="19" fillId="0" borderId="41">
      <alignment horizontal="center" vertical="center"/>
    </xf>
    <xf numFmtId="49" fontId="25" fillId="0" borderId="0"/>
    <xf numFmtId="4" fontId="19" fillId="0" borderId="12">
      <alignment horizontal="right" shrinkToFit="1"/>
    </xf>
    <xf numFmtId="49" fontId="25" fillId="0" borderId="12">
      <alignment horizontal="center"/>
    </xf>
    <xf numFmtId="4" fontId="19" fillId="0" borderId="8">
      <alignment horizontal="right" shrinkToFit="1"/>
    </xf>
    <xf numFmtId="49" fontId="25" fillId="0" borderId="8">
      <alignment horizontal="center"/>
    </xf>
    <xf numFmtId="4" fontId="38" fillId="0" borderId="3">
      <alignment horizontal="right" vertical="center" shrinkToFit="1"/>
    </xf>
    <xf numFmtId="49" fontId="25" fillId="0" borderId="3">
      <alignment horizontal="center"/>
    </xf>
    <xf numFmtId="0" fontId="34" fillId="0" borderId="46"/>
    <xf numFmtId="49" fontId="25" fillId="0" borderId="3">
      <alignment horizontal="center" vertical="center" wrapText="1"/>
    </xf>
    <xf numFmtId="0" fontId="19" fillId="0" borderId="48">
      <alignment horizontal="right"/>
    </xf>
    <xf numFmtId="49" fontId="25" fillId="0" borderId="41">
      <alignment horizontal="center" vertical="center" wrapText="1"/>
    </xf>
    <xf numFmtId="49" fontId="19" fillId="0" borderId="48">
      <alignment horizontal="right" vertical="center"/>
    </xf>
    <xf numFmtId="0" fontId="22" fillId="7" borderId="49"/>
    <xf numFmtId="49" fontId="19" fillId="0" borderId="48">
      <alignment horizontal="right"/>
    </xf>
    <xf numFmtId="4" fontId="25" fillId="0" borderId="3">
      <alignment horizontal="right"/>
    </xf>
    <xf numFmtId="49" fontId="19" fillId="0" borderId="48"/>
    <xf numFmtId="0" fontId="25" fillId="15" borderId="37"/>
    <xf numFmtId="0" fontId="19" fillId="0" borderId="14">
      <alignment horizontal="center"/>
    </xf>
    <xf numFmtId="0" fontId="25" fillId="15" borderId="0"/>
    <xf numFmtId="0" fontId="19" fillId="0" borderId="41">
      <alignment horizontal="center"/>
    </xf>
    <xf numFmtId="0" fontId="36" fillId="0" borderId="0">
      <alignment horizontal="center" wrapText="1"/>
    </xf>
    <xf numFmtId="49" fontId="19" fillId="0" borderId="50">
      <alignment horizontal="center"/>
    </xf>
    <xf numFmtId="0" fontId="39" fillId="0" borderId="46"/>
    <xf numFmtId="167" fontId="19" fillId="0" borderId="26">
      <alignment horizontal="center"/>
    </xf>
    <xf numFmtId="49" fontId="40" fillId="0" borderId="48">
      <alignment horizontal="right"/>
    </xf>
    <xf numFmtId="49" fontId="19" fillId="0" borderId="26">
      <alignment horizontal="center" vertical="center"/>
    </xf>
    <xf numFmtId="0" fontId="25" fillId="0" borderId="48">
      <alignment horizontal="right"/>
    </xf>
    <xf numFmtId="49" fontId="19" fillId="0" borderId="26">
      <alignment horizontal="center"/>
    </xf>
    <xf numFmtId="0" fontId="39" fillId="0" borderId="14"/>
    <xf numFmtId="49" fontId="19" fillId="0" borderId="51">
      <alignment horizontal="center"/>
    </xf>
    <xf numFmtId="0" fontId="25" fillId="0" borderId="41">
      <alignment horizontal="center"/>
    </xf>
    <xf numFmtId="0" fontId="1" fillId="0" borderId="0">
      <alignment horizontal="right"/>
    </xf>
    <xf numFmtId="49" fontId="22" fillId="0" borderId="50">
      <alignment horizontal="center"/>
    </xf>
    <xf numFmtId="0" fontId="1" fillId="0" borderId="44">
      <alignment horizontal="right"/>
    </xf>
    <xf numFmtId="167" fontId="25" fillId="0" borderId="26">
      <alignment horizontal="center"/>
    </xf>
    <xf numFmtId="0" fontId="1" fillId="0" borderId="43">
      <alignment horizontal="right"/>
    </xf>
    <xf numFmtId="0" fontId="25" fillId="0" borderId="52">
      <alignment horizontal="center"/>
    </xf>
    <xf numFmtId="0" fontId="31" fillId="0" borderId="14">
      <alignment horizontal="center"/>
    </xf>
    <xf numFmtId="49" fontId="25" fillId="0" borderId="28">
      <alignment horizontal="center"/>
    </xf>
    <xf numFmtId="0" fontId="7" fillId="0" borderId="9"/>
    <xf numFmtId="49" fontId="25" fillId="0" borderId="26">
      <alignment horizontal="center"/>
    </xf>
    <xf numFmtId="0" fontId="7" fillId="0" borderId="44"/>
    <xf numFmtId="0" fontId="25" fillId="0" borderId="26">
      <alignment horizontal="center"/>
    </xf>
    <xf numFmtId="49" fontId="1" fillId="0" borderId="0"/>
    <xf numFmtId="49" fontId="25" fillId="0" borderId="51">
      <alignment horizontal="center"/>
    </xf>
    <xf numFmtId="0" fontId="31" fillId="0" borderId="0">
      <alignment horizontal="center"/>
    </xf>
    <xf numFmtId="0" fontId="30" fillId="0" borderId="37"/>
    <xf numFmtId="0" fontId="19" fillId="0" borderId="32">
      <alignment horizontal="left" wrapText="1"/>
    </xf>
    <xf numFmtId="0" fontId="39" fillId="0" borderId="0"/>
    <xf numFmtId="0" fontId="7" fillId="7" borderId="53"/>
    <xf numFmtId="0" fontId="22" fillId="0" borderId="44"/>
    <xf numFmtId="0" fontId="19" fillId="0" borderId="21">
      <alignment horizontal="left" wrapText="1"/>
    </xf>
    <xf numFmtId="0" fontId="22" fillId="0" borderId="43"/>
    <xf numFmtId="0" fontId="30" fillId="0" borderId="29"/>
    <xf numFmtId="4" fontId="25" fillId="0" borderId="21">
      <alignment horizontal="right"/>
    </xf>
    <xf numFmtId="0" fontId="19" fillId="0" borderId="23">
      <alignment horizontal="center" shrinkToFit="1"/>
    </xf>
    <xf numFmtId="49" fontId="25" fillId="0" borderId="34">
      <alignment horizontal="center"/>
    </xf>
    <xf numFmtId="0" fontId="19" fillId="0" borderId="39">
      <alignment horizontal="center" shrinkToFit="1"/>
    </xf>
    <xf numFmtId="0" fontId="25" fillId="0" borderId="54">
      <alignment horizontal="left" wrapText="1"/>
    </xf>
    <xf numFmtId="49" fontId="19" fillId="0" borderId="10">
      <alignment horizontal="center" wrapText="1"/>
    </xf>
    <xf numFmtId="0" fontId="25" fillId="0" borderId="33">
      <alignment horizontal="left" wrapText="1" indent="1"/>
    </xf>
    <xf numFmtId="0" fontId="7" fillId="7" borderId="47"/>
    <xf numFmtId="0" fontId="25" fillId="0" borderId="26">
      <alignment horizontal="left" wrapText="1" indent="2"/>
    </xf>
    <xf numFmtId="49" fontId="19" fillId="0" borderId="55">
      <alignment horizontal="center" shrinkToFit="1"/>
    </xf>
    <xf numFmtId="0" fontId="22" fillId="7" borderId="18"/>
    <xf numFmtId="0" fontId="30" fillId="0" borderId="37"/>
    <xf numFmtId="0" fontId="25" fillId="15" borderId="19"/>
    <xf numFmtId="0" fontId="19" fillId="0" borderId="41">
      <alignment horizontal="center" vertical="center" shrinkToFit="1"/>
    </xf>
    <xf numFmtId="0" fontId="36" fillId="0" borderId="0">
      <alignment horizontal="left" wrapText="1"/>
    </xf>
    <xf numFmtId="49" fontId="19" fillId="0" borderId="11">
      <alignment horizontal="center" wrapText="1"/>
    </xf>
    <xf numFmtId="49" fontId="22" fillId="0" borderId="0"/>
    <xf numFmtId="49" fontId="19" fillId="0" borderId="13">
      <alignment horizontal="center"/>
    </xf>
    <xf numFmtId="0" fontId="25" fillId="0" borderId="0">
      <alignment horizontal="right"/>
    </xf>
    <xf numFmtId="49" fontId="19" fillId="0" borderId="41">
      <alignment horizontal="center" vertical="center" shrinkToFit="1"/>
    </xf>
    <xf numFmtId="49" fontId="25" fillId="0" borderId="0">
      <alignment horizontal="right"/>
    </xf>
    <xf numFmtId="166" fontId="19" fillId="0" borderId="8">
      <alignment horizontal="right" shrinkToFit="1"/>
    </xf>
    <xf numFmtId="0" fontId="25" fillId="0" borderId="0">
      <alignment horizontal="left" wrapText="1"/>
    </xf>
    <xf numFmtId="4" fontId="19" fillId="0" borderId="11">
      <alignment horizontal="right" wrapText="1"/>
    </xf>
    <xf numFmtId="0" fontId="25" fillId="0" borderId="14">
      <alignment horizontal="left"/>
    </xf>
    <xf numFmtId="4" fontId="19" fillId="0" borderId="13">
      <alignment horizontal="right" shrinkToFit="1"/>
    </xf>
    <xf numFmtId="0" fontId="25" fillId="0" borderId="31">
      <alignment horizontal="left" wrapText="1"/>
    </xf>
    <xf numFmtId="49" fontId="19" fillId="0" borderId="0">
      <alignment horizontal="right"/>
    </xf>
    <xf numFmtId="0" fontId="25" fillId="0" borderId="27"/>
    <xf numFmtId="4" fontId="19" fillId="0" borderId="22">
      <alignment horizontal="right" shrinkToFit="1"/>
    </xf>
    <xf numFmtId="0" fontId="26" fillId="0" borderId="56">
      <alignment horizontal="left" wrapText="1"/>
    </xf>
    <xf numFmtId="166" fontId="19" fillId="0" borderId="34">
      <alignment horizontal="right" shrinkToFit="1"/>
    </xf>
    <xf numFmtId="0" fontId="25" fillId="0" borderId="20">
      <alignment horizontal="left" wrapText="1" indent="2"/>
    </xf>
    <xf numFmtId="4" fontId="19" fillId="0" borderId="20">
      <alignment horizontal="right" wrapText="1"/>
    </xf>
    <xf numFmtId="49" fontId="25" fillId="0" borderId="0">
      <alignment horizontal="center" wrapText="1"/>
    </xf>
    <xf numFmtId="49" fontId="19" fillId="0" borderId="57">
      <alignment horizontal="center"/>
    </xf>
    <xf numFmtId="49" fontId="25" fillId="0" borderId="25">
      <alignment horizontal="center" wrapText="1"/>
    </xf>
    <xf numFmtId="0" fontId="31" fillId="0" borderId="44">
      <alignment horizontal="center"/>
    </xf>
    <xf numFmtId="0" fontId="25" fillId="0" borderId="58"/>
    <xf numFmtId="49" fontId="7" fillId="0" borderId="44"/>
    <xf numFmtId="0" fontId="25" fillId="0" borderId="55">
      <alignment horizontal="center" wrapText="1"/>
    </xf>
    <xf numFmtId="49" fontId="7" fillId="0" borderId="43"/>
    <xf numFmtId="0" fontId="22" fillId="7" borderId="37"/>
    <xf numFmtId="0" fontId="7" fillId="0" borderId="43">
      <alignment wrapText="1"/>
    </xf>
    <xf numFmtId="49" fontId="25" fillId="0" borderId="10">
      <alignment horizontal="center"/>
    </xf>
    <xf numFmtId="0" fontId="7" fillId="0" borderId="43"/>
    <xf numFmtId="0" fontId="22" fillId="0" borderId="37"/>
    <xf numFmtId="0" fontId="2" fillId="0" borderId="0"/>
    <xf numFmtId="0" fontId="41" fillId="0" borderId="0"/>
    <xf numFmtId="0" fontId="14" fillId="0" borderId="0"/>
    <xf numFmtId="0" fontId="21" fillId="0" borderId="0"/>
  </cellStyleXfs>
  <cellXfs count="118">
    <xf numFmtId="0" fontId="0" fillId="0" borderId="0" xfId="0"/>
    <xf numFmtId="0" fontId="5" fillId="2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3" xfId="3" applyNumberFormat="1" applyFont="1" applyFill="1" applyBorder="1" applyProtection="1">
      <alignment horizontal="left" vertical="top" wrapText="1"/>
      <protection locked="0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4" fontId="3" fillId="0" borderId="4" xfId="0" applyNumberFormat="1" applyFont="1" applyBorder="1" applyAlignment="1">
      <alignment horizontal="right" vertical="center"/>
    </xf>
    <xf numFmtId="165" fontId="3" fillId="6" borderId="1" xfId="0" applyNumberFormat="1" applyFont="1" applyFill="1" applyBorder="1" applyAlignment="1">
      <alignment horizontal="right" vertical="center"/>
    </xf>
    <xf numFmtId="0" fontId="12" fillId="0" borderId="1" xfId="0" applyFont="1" applyBorder="1" applyAlignment="1">
      <alignment vertical="center" wrapText="1"/>
    </xf>
    <xf numFmtId="165" fontId="12" fillId="6" borderId="1" xfId="0" applyNumberFormat="1" applyFont="1" applyFill="1" applyBorder="1" applyAlignment="1">
      <alignment horizontal="right" vertical="center"/>
    </xf>
    <xf numFmtId="165" fontId="12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4" fontId="12" fillId="0" borderId="4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165" fontId="4" fillId="6" borderId="1" xfId="0" applyNumberFormat="1" applyFont="1" applyFill="1" applyBorder="1" applyAlignment="1">
      <alignment horizontal="right" vertical="center"/>
    </xf>
    <xf numFmtId="2" fontId="4" fillId="6" borderId="1" xfId="0" applyNumberFormat="1" applyFont="1" applyFill="1" applyBorder="1" applyAlignment="1">
      <alignment horizontal="right" vertical="center"/>
    </xf>
    <xf numFmtId="164" fontId="4" fillId="6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right" vertical="center"/>
    </xf>
    <xf numFmtId="165" fontId="3" fillId="0" borderId="0" xfId="0" applyNumberFormat="1" applyFont="1" applyFill="1" applyAlignment="1"/>
    <xf numFmtId="164" fontId="4" fillId="0" borderId="1" xfId="0" applyNumberFormat="1" applyFont="1" applyFill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/>
    <xf numFmtId="0" fontId="4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165" fontId="5" fillId="0" borderId="7" xfId="0" applyNumberFormat="1" applyFont="1" applyBorder="1" applyAlignment="1">
      <alignment vertical="center"/>
    </xf>
    <xf numFmtId="2" fontId="5" fillId="0" borderId="7" xfId="0" applyNumberFormat="1" applyFont="1" applyBorder="1" applyAlignment="1">
      <alignment vertical="center"/>
    </xf>
    <xf numFmtId="165" fontId="5" fillId="6" borderId="7" xfId="0" applyNumberFormat="1" applyFont="1" applyFill="1" applyBorder="1" applyAlignment="1">
      <alignment horizontal="right" vertical="center"/>
    </xf>
    <xf numFmtId="2" fontId="5" fillId="6" borderId="1" xfId="0" applyNumberFormat="1" applyFont="1" applyFill="1" applyBorder="1" applyAlignment="1">
      <alignment horizontal="right" vertical="center"/>
    </xf>
    <xf numFmtId="164" fontId="5" fillId="6" borderId="7" xfId="0" applyNumberFormat="1" applyFont="1" applyFill="1" applyBorder="1" applyAlignment="1">
      <alignment horizontal="right" vertical="center"/>
    </xf>
    <xf numFmtId="165" fontId="5" fillId="6" borderId="1" xfId="0" applyNumberFormat="1" applyFont="1" applyFill="1" applyBorder="1" applyAlignment="1">
      <alignment horizontal="right"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5" fillId="0" borderId="0" xfId="5" applyFont="1" applyFill="1" applyBorder="1" applyAlignment="1"/>
    <xf numFmtId="0" fontId="15" fillId="0" borderId="0" xfId="5" applyFont="1" applyFill="1" applyBorder="1" applyAlignment="1">
      <alignment horizontal="center"/>
    </xf>
    <xf numFmtId="0" fontId="44" fillId="6" borderId="1" xfId="0" applyFont="1" applyFill="1" applyBorder="1" applyAlignment="1">
      <alignment horizontal="center" vertical="center" wrapText="1"/>
    </xf>
    <xf numFmtId="0" fontId="45" fillId="16" borderId="1" xfId="0" applyFont="1" applyFill="1" applyBorder="1" applyAlignment="1">
      <alignment vertical="center" wrapText="1"/>
    </xf>
    <xf numFmtId="0" fontId="18" fillId="16" borderId="1" xfId="0" applyFont="1" applyFill="1" applyBorder="1" applyAlignment="1">
      <alignment horizontal="justify" vertical="center" wrapText="1"/>
    </xf>
    <xf numFmtId="0" fontId="18" fillId="0" borderId="1" xfId="0" applyFont="1" applyBorder="1" applyAlignment="1">
      <alignment horizontal="justify" vertical="center" wrapText="1"/>
    </xf>
    <xf numFmtId="0" fontId="20" fillId="0" borderId="1" xfId="0" applyFont="1" applyBorder="1" applyAlignment="1">
      <alignment horizontal="justify" vertical="center" wrapText="1"/>
    </xf>
    <xf numFmtId="165" fontId="46" fillId="16" borderId="1" xfId="0" applyNumberFormat="1" applyFont="1" applyFill="1" applyBorder="1" applyAlignment="1">
      <alignment horizontal="right" vertical="center" wrapText="1"/>
    </xf>
    <xf numFmtId="165" fontId="46" fillId="16" borderId="1" xfId="0" applyNumberFormat="1" applyFont="1" applyFill="1" applyBorder="1" applyAlignment="1">
      <alignment horizontal="right" vertical="center"/>
    </xf>
    <xf numFmtId="165" fontId="46" fillId="0" borderId="1" xfId="0" applyNumberFormat="1" applyFont="1" applyBorder="1" applyAlignment="1">
      <alignment horizontal="right" vertical="center" wrapText="1"/>
    </xf>
    <xf numFmtId="165" fontId="46" fillId="0" borderId="1" xfId="0" applyNumberFormat="1" applyFont="1" applyBorder="1" applyAlignment="1">
      <alignment horizontal="right" vertical="center"/>
    </xf>
    <xf numFmtId="165" fontId="44" fillId="6" borderId="1" xfId="0" applyNumberFormat="1" applyFont="1" applyFill="1" applyBorder="1" applyAlignment="1">
      <alignment horizontal="right" vertical="center" wrapText="1"/>
    </xf>
    <xf numFmtId="165" fontId="44" fillId="0" borderId="1" xfId="0" applyNumberFormat="1" applyFont="1" applyBorder="1" applyAlignment="1">
      <alignment horizontal="right" vertical="center" wrapText="1"/>
    </xf>
    <xf numFmtId="165" fontId="44" fillId="0" borderId="1" xfId="0" applyNumberFormat="1" applyFont="1" applyBorder="1" applyAlignment="1">
      <alignment horizontal="right" vertical="center"/>
    </xf>
    <xf numFmtId="165" fontId="44" fillId="6" borderId="1" xfId="0" applyNumberFormat="1" applyFont="1" applyFill="1" applyBorder="1" applyAlignment="1">
      <alignment horizontal="right" vertical="center"/>
    </xf>
    <xf numFmtId="165" fontId="43" fillId="6" borderId="1" xfId="0" applyNumberFormat="1" applyFont="1" applyFill="1" applyBorder="1" applyAlignment="1">
      <alignment horizontal="right"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4" fontId="12" fillId="0" borderId="1" xfId="0" applyNumberFormat="1" applyFont="1" applyBorder="1"/>
    <xf numFmtId="165" fontId="12" fillId="0" borderId="1" xfId="0" applyNumberFormat="1" applyFont="1" applyBorder="1"/>
    <xf numFmtId="4" fontId="3" fillId="0" borderId="0" xfId="0" applyNumberFormat="1" applyFont="1"/>
    <xf numFmtId="165" fontId="3" fillId="0" borderId="0" xfId="0" applyNumberFormat="1" applyFont="1"/>
    <xf numFmtId="2" fontId="3" fillId="0" borderId="0" xfId="0" applyNumberFormat="1" applyFont="1" applyAlignment="1">
      <alignment horizontal="right" wrapText="1"/>
    </xf>
    <xf numFmtId="0" fontId="3" fillId="0" borderId="0" xfId="0" applyFont="1" applyAlignment="1"/>
    <xf numFmtId="165" fontId="3" fillId="0" borderId="0" xfId="0" applyNumberFormat="1" applyFont="1" applyAlignment="1"/>
    <xf numFmtId="2" fontId="3" fillId="0" borderId="0" xfId="0" applyNumberFormat="1" applyFont="1" applyAlignment="1"/>
    <xf numFmtId="2" fontId="3" fillId="0" borderId="1" xfId="0" applyNumberFormat="1" applyFont="1" applyBorder="1" applyAlignment="1"/>
    <xf numFmtId="164" fontId="3" fillId="0" borderId="1" xfId="0" applyNumberFormat="1" applyFont="1" applyBorder="1" applyAlignment="1"/>
    <xf numFmtId="0" fontId="5" fillId="0" borderId="7" xfId="0" applyFont="1" applyBorder="1" applyAlignment="1">
      <alignment vertical="center"/>
    </xf>
    <xf numFmtId="2" fontId="12" fillId="0" borderId="1" xfId="0" applyNumberFormat="1" applyFont="1" applyBorder="1" applyAlignment="1"/>
    <xf numFmtId="164" fontId="12" fillId="0" borderId="1" xfId="0" applyNumberFormat="1" applyFont="1" applyBorder="1" applyAlignment="1"/>
    <xf numFmtId="165" fontId="5" fillId="2" borderId="1" xfId="0" applyNumberFormat="1" applyFont="1" applyFill="1" applyBorder="1" applyAlignment="1">
      <alignment horizontal="right" vertical="center" wrapText="1"/>
    </xf>
    <xf numFmtId="165" fontId="5" fillId="3" borderId="1" xfId="0" applyNumberFormat="1" applyFont="1" applyFill="1" applyBorder="1" applyAlignment="1">
      <alignment horizontal="right" vertical="center" wrapText="1"/>
    </xf>
    <xf numFmtId="165" fontId="5" fillId="5" borderId="1" xfId="0" applyNumberFormat="1" applyFont="1" applyFill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5" fontId="4" fillId="2" borderId="1" xfId="0" applyNumberFormat="1" applyFont="1" applyFill="1" applyBorder="1" applyAlignment="1">
      <alignment horizontal="right" vertical="center" wrapText="1"/>
    </xf>
    <xf numFmtId="165" fontId="4" fillId="0" borderId="1" xfId="0" applyNumberFormat="1" applyFont="1" applyFill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0" fontId="3" fillId="0" borderId="0" xfId="0" applyFont="1" applyFill="1" applyAlignment="1">
      <alignment wrapText="1"/>
    </xf>
    <xf numFmtId="0" fontId="42" fillId="0" borderId="0" xfId="5" applyFont="1" applyFill="1" applyBorder="1" applyAlignment="1">
      <alignment horizontal="center"/>
    </xf>
    <xf numFmtId="0" fontId="47" fillId="0" borderId="0" xfId="0" applyFont="1" applyAlignment="1"/>
    <xf numFmtId="0" fontId="16" fillId="0" borderId="0" xfId="5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15" fillId="0" borderId="1" xfId="5" applyFont="1" applyFill="1" applyBorder="1" applyAlignment="1">
      <alignment horizontal="center"/>
    </xf>
    <xf numFmtId="0" fontId="43" fillId="6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right"/>
    </xf>
    <xf numFmtId="0" fontId="12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2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wrapText="1"/>
    </xf>
    <xf numFmtId="0" fontId="4" fillId="0" borderId="0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</cellXfs>
  <cellStyles count="409">
    <cellStyle name="br" xfId="12"/>
    <cellStyle name="br 2" xfId="13"/>
    <cellStyle name="br 3" xfId="14"/>
    <cellStyle name="col" xfId="15"/>
    <cellStyle name="col 2" xfId="16"/>
    <cellStyle name="col 3" xfId="17"/>
    <cellStyle name="st134" xfId="18"/>
    <cellStyle name="st24" xfId="19"/>
    <cellStyle name="st24 2" xfId="20"/>
    <cellStyle name="style0" xfId="21"/>
    <cellStyle name="style0 2" xfId="22"/>
    <cellStyle name="style0 3" xfId="23"/>
    <cellStyle name="style0 4" xfId="24"/>
    <cellStyle name="td" xfId="25"/>
    <cellStyle name="td 2" xfId="26"/>
    <cellStyle name="td 3" xfId="27"/>
    <cellStyle name="td 4" xfId="28"/>
    <cellStyle name="tr" xfId="29"/>
    <cellStyle name="tr 2" xfId="30"/>
    <cellStyle name="tr 3" xfId="31"/>
    <cellStyle name="xl100" xfId="32"/>
    <cellStyle name="xl100 2" xfId="33"/>
    <cellStyle name="xl101" xfId="34"/>
    <cellStyle name="xl101 2" xfId="35"/>
    <cellStyle name="xl102" xfId="36"/>
    <cellStyle name="xl102 2" xfId="37"/>
    <cellStyle name="xl103" xfId="38"/>
    <cellStyle name="xl103 2" xfId="39"/>
    <cellStyle name="xl104" xfId="40"/>
    <cellStyle name="xl104 2" xfId="41"/>
    <cellStyle name="xl105" xfId="42"/>
    <cellStyle name="xl105 2" xfId="43"/>
    <cellStyle name="xl106" xfId="44"/>
    <cellStyle name="xl106 2" xfId="45"/>
    <cellStyle name="xl107" xfId="46"/>
    <cellStyle name="xl107 2" xfId="47"/>
    <cellStyle name="xl108" xfId="48"/>
    <cellStyle name="xl108 2" xfId="49"/>
    <cellStyle name="xl109" xfId="50"/>
    <cellStyle name="xl109 2" xfId="51"/>
    <cellStyle name="xl110" xfId="52"/>
    <cellStyle name="xl110 2" xfId="53"/>
    <cellStyle name="xl111" xfId="54"/>
    <cellStyle name="xl111 2" xfId="55"/>
    <cellStyle name="xl112" xfId="56"/>
    <cellStyle name="xl112 2" xfId="57"/>
    <cellStyle name="xl113" xfId="58"/>
    <cellStyle name="xl113 2" xfId="59"/>
    <cellStyle name="xl114" xfId="60"/>
    <cellStyle name="xl114 2" xfId="61"/>
    <cellStyle name="xl115" xfId="62"/>
    <cellStyle name="xl115 2" xfId="63"/>
    <cellStyle name="xl116" xfId="64"/>
    <cellStyle name="xl116 2" xfId="65"/>
    <cellStyle name="xl117" xfId="66"/>
    <cellStyle name="xl117 2" xfId="67"/>
    <cellStyle name="xl118" xfId="68"/>
    <cellStyle name="xl118 2" xfId="69"/>
    <cellStyle name="xl119" xfId="70"/>
    <cellStyle name="xl119 2" xfId="71"/>
    <cellStyle name="xl120" xfId="72"/>
    <cellStyle name="xl120 2" xfId="73"/>
    <cellStyle name="xl121" xfId="74"/>
    <cellStyle name="xl121 2" xfId="75"/>
    <cellStyle name="xl122" xfId="76"/>
    <cellStyle name="xl122 2" xfId="77"/>
    <cellStyle name="xl123" xfId="78"/>
    <cellStyle name="xl123 2" xfId="79"/>
    <cellStyle name="xl124" xfId="80"/>
    <cellStyle name="xl124 2" xfId="81"/>
    <cellStyle name="xl125" xfId="82"/>
    <cellStyle name="xl125 2" xfId="83"/>
    <cellStyle name="xl126" xfId="84"/>
    <cellStyle name="xl126 2" xfId="85"/>
    <cellStyle name="xl127" xfId="86"/>
    <cellStyle name="xl127 2" xfId="87"/>
    <cellStyle name="xl128" xfId="88"/>
    <cellStyle name="xl128 2" xfId="89"/>
    <cellStyle name="xl129" xfId="90"/>
    <cellStyle name="xl129 2" xfId="91"/>
    <cellStyle name="xl130" xfId="92"/>
    <cellStyle name="xl130 2" xfId="93"/>
    <cellStyle name="xl131" xfId="94"/>
    <cellStyle name="xl131 2" xfId="95"/>
    <cellStyle name="xl132" xfId="96"/>
    <cellStyle name="xl132 2" xfId="97"/>
    <cellStyle name="xl133" xfId="98"/>
    <cellStyle name="xl133 2" xfId="99"/>
    <cellStyle name="xl134" xfId="100"/>
    <cellStyle name="xl134 2" xfId="101"/>
    <cellStyle name="xl135" xfId="102"/>
    <cellStyle name="xl135 2" xfId="103"/>
    <cellStyle name="xl136" xfId="104"/>
    <cellStyle name="xl136 2" xfId="105"/>
    <cellStyle name="xl137" xfId="106"/>
    <cellStyle name="xl137 2" xfId="107"/>
    <cellStyle name="xl138" xfId="108"/>
    <cellStyle name="xl138 2" xfId="109"/>
    <cellStyle name="xl139" xfId="110"/>
    <cellStyle name="xl139 2" xfId="111"/>
    <cellStyle name="xl140" xfId="112"/>
    <cellStyle name="xl140 2" xfId="113"/>
    <cellStyle name="xl141" xfId="114"/>
    <cellStyle name="xl141 2" xfId="115"/>
    <cellStyle name="xl142" xfId="116"/>
    <cellStyle name="xl142 2" xfId="117"/>
    <cellStyle name="xl143" xfId="118"/>
    <cellStyle name="xl143 2" xfId="119"/>
    <cellStyle name="xl144" xfId="120"/>
    <cellStyle name="xl144 2" xfId="121"/>
    <cellStyle name="xl145" xfId="122"/>
    <cellStyle name="xl145 2" xfId="123"/>
    <cellStyle name="xl146" xfId="124"/>
    <cellStyle name="xl146 2" xfId="125"/>
    <cellStyle name="xl147" xfId="126"/>
    <cellStyle name="xl147 2" xfId="127"/>
    <cellStyle name="xl148" xfId="128"/>
    <cellStyle name="xl148 2" xfId="129"/>
    <cellStyle name="xl149" xfId="130"/>
    <cellStyle name="xl149 2" xfId="131"/>
    <cellStyle name="xl150" xfId="132"/>
    <cellStyle name="xl151" xfId="133"/>
    <cellStyle name="xl152" xfId="134"/>
    <cellStyle name="xl153" xfId="135"/>
    <cellStyle name="xl154" xfId="136"/>
    <cellStyle name="xl155" xfId="137"/>
    <cellStyle name="xl156" xfId="138"/>
    <cellStyle name="xl157" xfId="139"/>
    <cellStyle name="xl158" xfId="140"/>
    <cellStyle name="xl159" xfId="141"/>
    <cellStyle name="xl160" xfId="142"/>
    <cellStyle name="xl161" xfId="143"/>
    <cellStyle name="xl162" xfId="144"/>
    <cellStyle name="xl163" xfId="145"/>
    <cellStyle name="xl164" xfId="146"/>
    <cellStyle name="xl165" xfId="147"/>
    <cellStyle name="xl166" xfId="148"/>
    <cellStyle name="xl167" xfId="149"/>
    <cellStyle name="xl168" xfId="150"/>
    <cellStyle name="xl169" xfId="151"/>
    <cellStyle name="xl170" xfId="152"/>
    <cellStyle name="xl171" xfId="153"/>
    <cellStyle name="xl172" xfId="154"/>
    <cellStyle name="xl173" xfId="155"/>
    <cellStyle name="xl174" xfId="156"/>
    <cellStyle name="xl175" xfId="157"/>
    <cellStyle name="xl176" xfId="158"/>
    <cellStyle name="xl177" xfId="159"/>
    <cellStyle name="xl178" xfId="160"/>
    <cellStyle name="xl179" xfId="161"/>
    <cellStyle name="xl180" xfId="162"/>
    <cellStyle name="xl181" xfId="163"/>
    <cellStyle name="xl182" xfId="164"/>
    <cellStyle name="xl183" xfId="165"/>
    <cellStyle name="xl184" xfId="166"/>
    <cellStyle name="xl185" xfId="167"/>
    <cellStyle name="xl186" xfId="168"/>
    <cellStyle name="xl187" xfId="169"/>
    <cellStyle name="xl188" xfId="170"/>
    <cellStyle name="xl189" xfId="171"/>
    <cellStyle name="xl190" xfId="172"/>
    <cellStyle name="xl191" xfId="173"/>
    <cellStyle name="xl192" xfId="174"/>
    <cellStyle name="xl193" xfId="175"/>
    <cellStyle name="xl194" xfId="176"/>
    <cellStyle name="xl195" xfId="177"/>
    <cellStyle name="xl196" xfId="178"/>
    <cellStyle name="xl197" xfId="179"/>
    <cellStyle name="xl198" xfId="180"/>
    <cellStyle name="xl199" xfId="181"/>
    <cellStyle name="xl200" xfId="182"/>
    <cellStyle name="xl201" xfId="183"/>
    <cellStyle name="xl202" xfId="184"/>
    <cellStyle name="xl203" xfId="185"/>
    <cellStyle name="xl204" xfId="186"/>
    <cellStyle name="xl21" xfId="187"/>
    <cellStyle name="xl21 2" xfId="188"/>
    <cellStyle name="xl21 3" xfId="189"/>
    <cellStyle name="xl21 4" xfId="190"/>
    <cellStyle name="xl21 5" xfId="191"/>
    <cellStyle name="xl22" xfId="192"/>
    <cellStyle name="xl22 2" xfId="8"/>
    <cellStyle name="xl22 3" xfId="193"/>
    <cellStyle name="xl23" xfId="194"/>
    <cellStyle name="xl23 2" xfId="195"/>
    <cellStyle name="xl23 3" xfId="196"/>
    <cellStyle name="xl24" xfId="197"/>
    <cellStyle name="xl24 2" xfId="198"/>
    <cellStyle name="xl24 3" xfId="199"/>
    <cellStyle name="xl24 4" xfId="200"/>
    <cellStyle name="xl25" xfId="201"/>
    <cellStyle name="xl25 2" xfId="202"/>
    <cellStyle name="xl25 3" xfId="203"/>
    <cellStyle name="xl25 4" xfId="204"/>
    <cellStyle name="xl26" xfId="205"/>
    <cellStyle name="xl26 2" xfId="206"/>
    <cellStyle name="xl26 3" xfId="207"/>
    <cellStyle name="xl27" xfId="208"/>
    <cellStyle name="xl27 2" xfId="6"/>
    <cellStyle name="xl27 3" xfId="209"/>
    <cellStyle name="xl27 4" xfId="210"/>
    <cellStyle name="xl28" xfId="211"/>
    <cellStyle name="xl28 2" xfId="212"/>
    <cellStyle name="xl28 3" xfId="213"/>
    <cellStyle name="xl28 4" xfId="214"/>
    <cellStyle name="xl28 5" xfId="215"/>
    <cellStyle name="xl29" xfId="216"/>
    <cellStyle name="xl29 2" xfId="217"/>
    <cellStyle name="xl29 3" xfId="218"/>
    <cellStyle name="xl29 4" xfId="219"/>
    <cellStyle name="xl30" xfId="220"/>
    <cellStyle name="xl30 2" xfId="221"/>
    <cellStyle name="xl30 3" xfId="222"/>
    <cellStyle name="xl31" xfId="223"/>
    <cellStyle name="xl31 2" xfId="224"/>
    <cellStyle name="xl31 3" xfId="225"/>
    <cellStyle name="xl31 4" xfId="226"/>
    <cellStyle name="xl31 5" xfId="227"/>
    <cellStyle name="xl32" xfId="228"/>
    <cellStyle name="xl32 2" xfId="229"/>
    <cellStyle name="xl32 3" xfId="230"/>
    <cellStyle name="xl32 4" xfId="231"/>
    <cellStyle name="xl32 5" xfId="232"/>
    <cellStyle name="xl33" xfId="233"/>
    <cellStyle name="xl33 2" xfId="234"/>
    <cellStyle name="xl33 3" xfId="235"/>
    <cellStyle name="xl33 4" xfId="236"/>
    <cellStyle name="xl34" xfId="237"/>
    <cellStyle name="xl34 2" xfId="238"/>
    <cellStyle name="xl34 3" xfId="239"/>
    <cellStyle name="xl34 4" xfId="7"/>
    <cellStyle name="xl34 5" xfId="240"/>
    <cellStyle name="xl34 6" xfId="241"/>
    <cellStyle name="xl34 7" xfId="242"/>
    <cellStyle name="xl35" xfId="243"/>
    <cellStyle name="xl35 2" xfId="244"/>
    <cellStyle name="xl35 3" xfId="245"/>
    <cellStyle name="xl35 4" xfId="246"/>
    <cellStyle name="xl35 5" xfId="247"/>
    <cellStyle name="xl35 6" xfId="248"/>
    <cellStyle name="xl36" xfId="249"/>
    <cellStyle name="xl36 2" xfId="250"/>
    <cellStyle name="xl36 3" xfId="251"/>
    <cellStyle name="xl37" xfId="252"/>
    <cellStyle name="xl37 2" xfId="253"/>
    <cellStyle name="xl37 3" xfId="254"/>
    <cellStyle name="xl37 4" xfId="255"/>
    <cellStyle name="xl38" xfId="3"/>
    <cellStyle name="xl38 2" xfId="256"/>
    <cellStyle name="xl38 3" xfId="257"/>
    <cellStyle name="xl38 4" xfId="258"/>
    <cellStyle name="xl38 5" xfId="259"/>
    <cellStyle name="xl39" xfId="4"/>
    <cellStyle name="xl39 2" xfId="260"/>
    <cellStyle name="xl39 3" xfId="261"/>
    <cellStyle name="xl39 4" xfId="262"/>
    <cellStyle name="xl39 5" xfId="263"/>
    <cellStyle name="xl39 6" xfId="264"/>
    <cellStyle name="xl39 7" xfId="265"/>
    <cellStyle name="xl39 8" xfId="266"/>
    <cellStyle name="xl40" xfId="267"/>
    <cellStyle name="xl40 2" xfId="268"/>
    <cellStyle name="xl40 3" xfId="269"/>
    <cellStyle name="xl40 4" xfId="270"/>
    <cellStyle name="xl40 5" xfId="271"/>
    <cellStyle name="xl41" xfId="272"/>
    <cellStyle name="xl41 2" xfId="273"/>
    <cellStyle name="xl41 3" xfId="274"/>
    <cellStyle name="xl41 4" xfId="9"/>
    <cellStyle name="xl41 5" xfId="275"/>
    <cellStyle name="xl42" xfId="276"/>
    <cellStyle name="xl42 2" xfId="277"/>
    <cellStyle name="xl42 3" xfId="278"/>
    <cellStyle name="xl43" xfId="279"/>
    <cellStyle name="xl43 2" xfId="280"/>
    <cellStyle name="xl43 3" xfId="281"/>
    <cellStyle name="xl44" xfId="282"/>
    <cellStyle name="xl44 2" xfId="283"/>
    <cellStyle name="xl44 3" xfId="284"/>
    <cellStyle name="xl44 4" xfId="285"/>
    <cellStyle name="xl44 5" xfId="286"/>
    <cellStyle name="xl45" xfId="287"/>
    <cellStyle name="xl45 2" xfId="288"/>
    <cellStyle name="xl45 3" xfId="289"/>
    <cellStyle name="xl45 4" xfId="10"/>
    <cellStyle name="xl45 5" xfId="290"/>
    <cellStyle name="xl46" xfId="291"/>
    <cellStyle name="xl46 2" xfId="292"/>
    <cellStyle name="xl46 3" xfId="293"/>
    <cellStyle name="xl46 4" xfId="294"/>
    <cellStyle name="xl46 5" xfId="295"/>
    <cellStyle name="xl47" xfId="296"/>
    <cellStyle name="xl47 2" xfId="297"/>
    <cellStyle name="xl47 3" xfId="298"/>
    <cellStyle name="xl47 4" xfId="299"/>
    <cellStyle name="xl47 5" xfId="300"/>
    <cellStyle name="xl48" xfId="301"/>
    <cellStyle name="xl48 2" xfId="302"/>
    <cellStyle name="xl49" xfId="303"/>
    <cellStyle name="xl49 2" xfId="304"/>
    <cellStyle name="xl50" xfId="305"/>
    <cellStyle name="xl50 2" xfId="306"/>
    <cellStyle name="xl51" xfId="307"/>
    <cellStyle name="xl51 2" xfId="308"/>
    <cellStyle name="xl52" xfId="309"/>
    <cellStyle name="xl52 2" xfId="11"/>
    <cellStyle name="xl52 3" xfId="310"/>
    <cellStyle name="xl53" xfId="311"/>
    <cellStyle name="xl53 2" xfId="312"/>
    <cellStyle name="xl54" xfId="313"/>
    <cellStyle name="xl54 2" xfId="314"/>
    <cellStyle name="xl55" xfId="315"/>
    <cellStyle name="xl55 2" xfId="316"/>
    <cellStyle name="xl56" xfId="317"/>
    <cellStyle name="xl56 2" xfId="318"/>
    <cellStyle name="xl57" xfId="319"/>
    <cellStyle name="xl57 2" xfId="320"/>
    <cellStyle name="xl58" xfId="321"/>
    <cellStyle name="xl58 2" xfId="322"/>
    <cellStyle name="xl59" xfId="323"/>
    <cellStyle name="xl59 2" xfId="324"/>
    <cellStyle name="xl60" xfId="325"/>
    <cellStyle name="xl60 2" xfId="326"/>
    <cellStyle name="xl61" xfId="327"/>
    <cellStyle name="xl61 2" xfId="328"/>
    <cellStyle name="xl62" xfId="329"/>
    <cellStyle name="xl62 2" xfId="330"/>
    <cellStyle name="xl63" xfId="331"/>
    <cellStyle name="xl63 2" xfId="332"/>
    <cellStyle name="xl64" xfId="333"/>
    <cellStyle name="xl64 2" xfId="334"/>
    <cellStyle name="xl65" xfId="335"/>
    <cellStyle name="xl65 2" xfId="336"/>
    <cellStyle name="xl66" xfId="337"/>
    <cellStyle name="xl66 2" xfId="338"/>
    <cellStyle name="xl67" xfId="339"/>
    <cellStyle name="xl67 2" xfId="340"/>
    <cellStyle name="xl68" xfId="341"/>
    <cellStyle name="xl68 2" xfId="342"/>
    <cellStyle name="xl69" xfId="343"/>
    <cellStyle name="xl69 2" xfId="344"/>
    <cellStyle name="xl70" xfId="345"/>
    <cellStyle name="xl70 2" xfId="346"/>
    <cellStyle name="xl71" xfId="347"/>
    <cellStyle name="xl71 2" xfId="348"/>
    <cellStyle name="xl72" xfId="349"/>
    <cellStyle name="xl72 2" xfId="350"/>
    <cellStyle name="xl73" xfId="351"/>
    <cellStyle name="xl73 2" xfId="352"/>
    <cellStyle name="xl74" xfId="353"/>
    <cellStyle name="xl74 2" xfId="354"/>
    <cellStyle name="xl75" xfId="355"/>
    <cellStyle name="xl75 2" xfId="356"/>
    <cellStyle name="xl76" xfId="357"/>
    <cellStyle name="xl76 2" xfId="358"/>
    <cellStyle name="xl77" xfId="359"/>
    <cellStyle name="xl77 2" xfId="360"/>
    <cellStyle name="xl78" xfId="361"/>
    <cellStyle name="xl78 2" xfId="362"/>
    <cellStyle name="xl79" xfId="363"/>
    <cellStyle name="xl79 2" xfId="364"/>
    <cellStyle name="xl80" xfId="365"/>
    <cellStyle name="xl80 2" xfId="366"/>
    <cellStyle name="xl81" xfId="367"/>
    <cellStyle name="xl81 2" xfId="368"/>
    <cellStyle name="xl82" xfId="369"/>
    <cellStyle name="xl82 2" xfId="370"/>
    <cellStyle name="xl83" xfId="371"/>
    <cellStyle name="xl83 2" xfId="372"/>
    <cellStyle name="xl84" xfId="373"/>
    <cellStyle name="xl84 2" xfId="374"/>
    <cellStyle name="xl85" xfId="375"/>
    <cellStyle name="xl85 2" xfId="376"/>
    <cellStyle name="xl86" xfId="377"/>
    <cellStyle name="xl86 2" xfId="378"/>
    <cellStyle name="xl87" xfId="379"/>
    <cellStyle name="xl87 2" xfId="380"/>
    <cellStyle name="xl88" xfId="381"/>
    <cellStyle name="xl88 2" xfId="382"/>
    <cellStyle name="xl89" xfId="383"/>
    <cellStyle name="xl89 2" xfId="384"/>
    <cellStyle name="xl90" xfId="385"/>
    <cellStyle name="xl90 2" xfId="386"/>
    <cellStyle name="xl91" xfId="387"/>
    <cellStyle name="xl91 2" xfId="388"/>
    <cellStyle name="xl92" xfId="389"/>
    <cellStyle name="xl92 2" xfId="390"/>
    <cellStyle name="xl93" xfId="391"/>
    <cellStyle name="xl93 2" xfId="392"/>
    <cellStyle name="xl94" xfId="393"/>
    <cellStyle name="xl94 2" xfId="394"/>
    <cellStyle name="xl95" xfId="395"/>
    <cellStyle name="xl95 2" xfId="396"/>
    <cellStyle name="xl96" xfId="397"/>
    <cellStyle name="xl96 2" xfId="398"/>
    <cellStyle name="xl97" xfId="399"/>
    <cellStyle name="xl97 2" xfId="400"/>
    <cellStyle name="xl98" xfId="401"/>
    <cellStyle name="xl98 2" xfId="402"/>
    <cellStyle name="xl99" xfId="403"/>
    <cellStyle name="xl99 2" xfId="404"/>
    <cellStyle name="Обычный" xfId="0" builtinId="0"/>
    <cellStyle name="Обычный 2" xfId="2"/>
    <cellStyle name="Обычный 2 2" xfId="5"/>
    <cellStyle name="Обычный 2 3" xfId="405"/>
    <cellStyle name="Обычный 3" xfId="1"/>
    <cellStyle name="Обычный 4" xfId="406"/>
    <cellStyle name="Обычный 5" xfId="407"/>
    <cellStyle name="Обычный 6" xfId="4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9"/>
  <sheetViews>
    <sheetView zoomScaleNormal="100" workbookViewId="0">
      <selection activeCell="L16" sqref="L16"/>
    </sheetView>
  </sheetViews>
  <sheetFormatPr defaultRowHeight="15" x14ac:dyDescent="0.25"/>
  <cols>
    <col min="1" max="1" width="32.140625" style="66" customWidth="1"/>
    <col min="2" max="2" width="13" style="66" customWidth="1"/>
    <col min="3" max="3" width="11.7109375" style="66" customWidth="1"/>
    <col min="4" max="4" width="13" style="66" customWidth="1"/>
    <col min="5" max="5" width="6.28515625" style="66" customWidth="1"/>
    <col min="6" max="6" width="13" style="66" customWidth="1"/>
    <col min="7" max="7" width="10.5703125" style="66" customWidth="1"/>
    <col min="8" max="8" width="13" style="66" customWidth="1"/>
    <col min="9" max="9" width="7.140625" style="66" customWidth="1"/>
    <col min="10" max="16384" width="9.140625" style="66"/>
  </cols>
  <sheetData>
    <row r="1" spans="1:9" x14ac:dyDescent="0.25">
      <c r="H1" s="95" t="s">
        <v>270</v>
      </c>
      <c r="I1" s="95"/>
    </row>
    <row r="3" spans="1:9" ht="15.75" x14ac:dyDescent="0.25">
      <c r="A3" s="89" t="s">
        <v>263</v>
      </c>
      <c r="B3" s="90"/>
      <c r="C3" s="90"/>
      <c r="D3" s="90"/>
      <c r="E3" s="90"/>
      <c r="F3" s="90"/>
      <c r="G3" s="90"/>
      <c r="H3" s="90"/>
      <c r="I3" s="90"/>
    </row>
    <row r="4" spans="1:9" x14ac:dyDescent="0.25">
      <c r="A4" s="51"/>
      <c r="B4" s="50"/>
      <c r="C4" s="50"/>
      <c r="D4" s="50"/>
      <c r="E4" s="50"/>
      <c r="F4" s="50"/>
      <c r="G4" s="50"/>
      <c r="H4" s="91" t="s">
        <v>106</v>
      </c>
      <c r="I4" s="92"/>
    </row>
    <row r="5" spans="1:9" x14ac:dyDescent="0.25">
      <c r="A5" s="94" t="s">
        <v>186</v>
      </c>
      <c r="B5" s="93" t="s">
        <v>264</v>
      </c>
      <c r="C5" s="93"/>
      <c r="D5" s="93"/>
      <c r="E5" s="93"/>
      <c r="F5" s="93" t="s">
        <v>265</v>
      </c>
      <c r="G5" s="93"/>
      <c r="H5" s="93"/>
      <c r="I5" s="93"/>
    </row>
    <row r="6" spans="1:9" ht="78.75" x14ac:dyDescent="0.25">
      <c r="A6" s="94"/>
      <c r="B6" s="52" t="s">
        <v>268</v>
      </c>
      <c r="C6" s="52" t="s">
        <v>187</v>
      </c>
      <c r="D6" s="52" t="s">
        <v>188</v>
      </c>
      <c r="E6" s="52" t="s">
        <v>189</v>
      </c>
      <c r="F6" s="52" t="s">
        <v>266</v>
      </c>
      <c r="G6" s="52" t="s">
        <v>267</v>
      </c>
      <c r="H6" s="52" t="s">
        <v>190</v>
      </c>
      <c r="I6" s="52" t="s">
        <v>189</v>
      </c>
    </row>
    <row r="7" spans="1:9" x14ac:dyDescent="0.25">
      <c r="A7" s="53" t="s">
        <v>191</v>
      </c>
      <c r="B7" s="57">
        <v>81953257.599999994</v>
      </c>
      <c r="C7" s="57">
        <v>61723697.299999997</v>
      </c>
      <c r="D7" s="57">
        <v>20229560.300000001</v>
      </c>
      <c r="E7" s="57">
        <v>75.3</v>
      </c>
      <c r="F7" s="57">
        <v>92330973.5</v>
      </c>
      <c r="G7" s="57">
        <v>69893151</v>
      </c>
      <c r="H7" s="58">
        <v>22437822.5</v>
      </c>
      <c r="I7" s="57">
        <v>75.7</v>
      </c>
    </row>
    <row r="8" spans="1:9" ht="19.5" x14ac:dyDescent="0.25">
      <c r="A8" s="54" t="s">
        <v>192</v>
      </c>
      <c r="B8" s="57">
        <v>64622217.700000003</v>
      </c>
      <c r="C8" s="57">
        <v>51015325.600000001</v>
      </c>
      <c r="D8" s="57">
        <v>13606892.1</v>
      </c>
      <c r="E8" s="57">
        <v>78.900000000000006</v>
      </c>
      <c r="F8" s="57">
        <v>67199617.5</v>
      </c>
      <c r="G8" s="57">
        <v>53704712.100000001</v>
      </c>
      <c r="H8" s="58">
        <v>13494905.4</v>
      </c>
      <c r="I8" s="57">
        <v>79.900000000000006</v>
      </c>
    </row>
    <row r="9" spans="1:9" x14ac:dyDescent="0.25">
      <c r="A9" s="55" t="s">
        <v>193</v>
      </c>
      <c r="B9" s="59"/>
      <c r="C9" s="59"/>
      <c r="D9" s="59"/>
      <c r="E9" s="59"/>
      <c r="F9" s="59"/>
      <c r="G9" s="59"/>
      <c r="H9" s="60"/>
      <c r="I9" s="59"/>
    </row>
    <row r="10" spans="1:9" x14ac:dyDescent="0.25">
      <c r="A10" s="56" t="s">
        <v>194</v>
      </c>
      <c r="B10" s="61">
        <v>42091016</v>
      </c>
      <c r="C10" s="61">
        <v>32790504.300000001</v>
      </c>
      <c r="D10" s="61">
        <v>9300511.6999999993</v>
      </c>
      <c r="E10" s="61">
        <v>77.900000000000006</v>
      </c>
      <c r="F10" s="62">
        <v>43205416</v>
      </c>
      <c r="G10" s="62">
        <v>34483325.100000001</v>
      </c>
      <c r="H10" s="63">
        <v>8722090.9000000004</v>
      </c>
      <c r="I10" s="61">
        <v>79.8</v>
      </c>
    </row>
    <row r="11" spans="1:9" x14ac:dyDescent="0.25">
      <c r="A11" s="56" t="s">
        <v>195</v>
      </c>
      <c r="B11" s="61">
        <v>16031260</v>
      </c>
      <c r="C11" s="61">
        <v>13227478.9</v>
      </c>
      <c r="D11" s="61">
        <v>2803781.1</v>
      </c>
      <c r="E11" s="61">
        <v>82.5</v>
      </c>
      <c r="F11" s="62">
        <v>16472184</v>
      </c>
      <c r="G11" s="62">
        <v>14787218.5</v>
      </c>
      <c r="H11" s="63">
        <v>1684965.5</v>
      </c>
      <c r="I11" s="61">
        <v>89.8</v>
      </c>
    </row>
    <row r="12" spans="1:9" x14ac:dyDescent="0.25">
      <c r="A12" s="56" t="s">
        <v>196</v>
      </c>
      <c r="B12" s="61">
        <v>26059756</v>
      </c>
      <c r="C12" s="61">
        <v>19563025.399999999</v>
      </c>
      <c r="D12" s="61">
        <v>6496730.5999999996</v>
      </c>
      <c r="E12" s="61">
        <v>75.099999999999994</v>
      </c>
      <c r="F12" s="62">
        <v>26733232</v>
      </c>
      <c r="G12" s="62">
        <v>19696106.600000001</v>
      </c>
      <c r="H12" s="63">
        <v>7037125.4000000004</v>
      </c>
      <c r="I12" s="61">
        <v>73.7</v>
      </c>
    </row>
    <row r="13" spans="1:9" ht="29.25" x14ac:dyDescent="0.25">
      <c r="A13" s="56" t="s">
        <v>197</v>
      </c>
      <c r="B13" s="61">
        <v>6277726</v>
      </c>
      <c r="C13" s="61">
        <v>6014713</v>
      </c>
      <c r="D13" s="61">
        <v>263013</v>
      </c>
      <c r="E13" s="61">
        <v>95.8</v>
      </c>
      <c r="F13" s="62">
        <v>6527327</v>
      </c>
      <c r="G13" s="62">
        <v>5547736.4000000004</v>
      </c>
      <c r="H13" s="63">
        <v>979590.7</v>
      </c>
      <c r="I13" s="61">
        <v>85</v>
      </c>
    </row>
    <row r="14" spans="1:9" ht="29.25" x14ac:dyDescent="0.25">
      <c r="A14" s="56" t="s">
        <v>198</v>
      </c>
      <c r="B14" s="61">
        <v>6277726</v>
      </c>
      <c r="C14" s="61">
        <v>6014713</v>
      </c>
      <c r="D14" s="61">
        <v>263013</v>
      </c>
      <c r="E14" s="61">
        <v>95.8</v>
      </c>
      <c r="F14" s="62">
        <v>6527327</v>
      </c>
      <c r="G14" s="62">
        <v>5547736.4000000004</v>
      </c>
      <c r="H14" s="63">
        <v>979590.6</v>
      </c>
      <c r="I14" s="61">
        <v>85</v>
      </c>
    </row>
    <row r="15" spans="1:9" x14ac:dyDescent="0.25">
      <c r="A15" s="56" t="s">
        <v>199</v>
      </c>
      <c r="B15" s="61">
        <v>4189486</v>
      </c>
      <c r="C15" s="61">
        <v>3525112.5</v>
      </c>
      <c r="D15" s="61">
        <v>664373.5</v>
      </c>
      <c r="E15" s="61">
        <v>84.1</v>
      </c>
      <c r="F15" s="62">
        <v>4564047.5</v>
      </c>
      <c r="G15" s="62">
        <v>3988738.9</v>
      </c>
      <c r="H15" s="63">
        <v>575308.6</v>
      </c>
      <c r="I15" s="61">
        <v>87.4</v>
      </c>
    </row>
    <row r="16" spans="1:9" ht="19.5" x14ac:dyDescent="0.25">
      <c r="A16" s="56" t="s">
        <v>200</v>
      </c>
      <c r="B16" s="61">
        <v>4189486</v>
      </c>
      <c r="C16" s="61">
        <v>3525109.8</v>
      </c>
      <c r="D16" s="61">
        <v>664376.19999999995</v>
      </c>
      <c r="E16" s="61">
        <v>84.1</v>
      </c>
      <c r="F16" s="62">
        <v>4564047.5</v>
      </c>
      <c r="G16" s="62">
        <v>3988744.1</v>
      </c>
      <c r="H16" s="63">
        <v>575303.4</v>
      </c>
      <c r="I16" s="61">
        <v>87.4</v>
      </c>
    </row>
    <row r="17" spans="1:9" x14ac:dyDescent="0.25">
      <c r="A17" s="56" t="s">
        <v>201</v>
      </c>
      <c r="B17" s="61">
        <v>0</v>
      </c>
      <c r="C17" s="61">
        <v>2.7</v>
      </c>
      <c r="D17" s="61"/>
      <c r="E17" s="61"/>
      <c r="F17" s="62">
        <v>0</v>
      </c>
      <c r="G17" s="62">
        <v>-5.2</v>
      </c>
      <c r="H17" s="63"/>
      <c r="I17" s="61"/>
    </row>
    <row r="18" spans="1:9" x14ac:dyDescent="0.25">
      <c r="A18" s="56" t="s">
        <v>202</v>
      </c>
      <c r="B18" s="61">
        <v>10187023</v>
      </c>
      <c r="C18" s="61">
        <v>7211038.4000000004</v>
      </c>
      <c r="D18" s="61">
        <v>2975984.6</v>
      </c>
      <c r="E18" s="61">
        <v>70.8</v>
      </c>
      <c r="F18" s="62">
        <v>10931835</v>
      </c>
      <c r="G18" s="62">
        <v>7922916.5999999996</v>
      </c>
      <c r="H18" s="63">
        <v>3008918.4</v>
      </c>
      <c r="I18" s="61">
        <v>72.5</v>
      </c>
    </row>
    <row r="19" spans="1:9" x14ac:dyDescent="0.25">
      <c r="A19" s="56" t="s">
        <v>203</v>
      </c>
      <c r="B19" s="64">
        <v>8717258</v>
      </c>
      <c r="C19" s="64">
        <v>6636274.0999999996</v>
      </c>
      <c r="D19" s="65">
        <v>2080983.9</v>
      </c>
      <c r="E19" s="65">
        <v>76.099999999999994</v>
      </c>
      <c r="F19" s="62">
        <v>9136904</v>
      </c>
      <c r="G19" s="62">
        <v>6939388.7000000002</v>
      </c>
      <c r="H19" s="63">
        <v>2197515.2999999998</v>
      </c>
      <c r="I19" s="62">
        <v>75.900000000000006</v>
      </c>
    </row>
    <row r="20" spans="1:9" x14ac:dyDescent="0.25">
      <c r="A20" s="56" t="s">
        <v>204</v>
      </c>
      <c r="B20" s="64">
        <v>1316671</v>
      </c>
      <c r="C20" s="64">
        <v>477383.1</v>
      </c>
      <c r="D20" s="65">
        <v>839287.9</v>
      </c>
      <c r="E20" s="65">
        <v>36.299999999999997</v>
      </c>
      <c r="F20" s="62">
        <v>1667905</v>
      </c>
      <c r="G20" s="62">
        <v>901156.5</v>
      </c>
      <c r="H20" s="63">
        <v>766748.5</v>
      </c>
      <c r="I20" s="62">
        <v>54</v>
      </c>
    </row>
    <row r="21" spans="1:9" x14ac:dyDescent="0.25">
      <c r="A21" s="56" t="s">
        <v>205</v>
      </c>
      <c r="B21" s="64">
        <v>153094</v>
      </c>
      <c r="C21" s="64">
        <v>97381.2</v>
      </c>
      <c r="D21" s="65">
        <v>55712.800000000003</v>
      </c>
      <c r="E21" s="65">
        <v>63.6</v>
      </c>
      <c r="F21" s="62">
        <v>127026</v>
      </c>
      <c r="G21" s="62">
        <v>82371.399999999994</v>
      </c>
      <c r="H21" s="63">
        <v>44654.6</v>
      </c>
      <c r="I21" s="62">
        <v>64.8</v>
      </c>
    </row>
    <row r="22" spans="1:9" ht="29.25" x14ac:dyDescent="0.25">
      <c r="A22" s="56" t="s">
        <v>206</v>
      </c>
      <c r="B22" s="64">
        <v>585877</v>
      </c>
      <c r="C22" s="64">
        <v>401307.8</v>
      </c>
      <c r="D22" s="65">
        <v>184569.2</v>
      </c>
      <c r="E22" s="65">
        <v>68.5</v>
      </c>
      <c r="F22" s="62">
        <v>571847</v>
      </c>
      <c r="G22" s="62">
        <v>437469.1</v>
      </c>
      <c r="H22" s="63">
        <v>134377.9</v>
      </c>
      <c r="I22" s="62">
        <v>76.5</v>
      </c>
    </row>
    <row r="23" spans="1:9" x14ac:dyDescent="0.25">
      <c r="A23" s="56" t="s">
        <v>207</v>
      </c>
      <c r="B23" s="64">
        <v>274313</v>
      </c>
      <c r="C23" s="64">
        <v>182269.4</v>
      </c>
      <c r="D23" s="65">
        <v>92043.6</v>
      </c>
      <c r="E23" s="65">
        <v>66.400000000000006</v>
      </c>
      <c r="F23" s="62">
        <v>257856</v>
      </c>
      <c r="G23" s="62">
        <v>181757.8</v>
      </c>
      <c r="H23" s="63">
        <v>76098.2</v>
      </c>
      <c r="I23" s="62">
        <v>70.5</v>
      </c>
    </row>
    <row r="24" spans="1:9" ht="29.25" x14ac:dyDescent="0.25">
      <c r="A24" s="56" t="s">
        <v>208</v>
      </c>
      <c r="B24" s="64">
        <v>311564</v>
      </c>
      <c r="C24" s="64">
        <v>219038.4</v>
      </c>
      <c r="D24" s="65">
        <v>92525.6</v>
      </c>
      <c r="E24" s="65">
        <v>70.3</v>
      </c>
      <c r="F24" s="62">
        <v>313991</v>
      </c>
      <c r="G24" s="62">
        <v>255711.3</v>
      </c>
      <c r="H24" s="63">
        <v>58279.7</v>
      </c>
      <c r="I24" s="62">
        <v>81.400000000000006</v>
      </c>
    </row>
    <row r="25" spans="1:9" x14ac:dyDescent="0.25">
      <c r="A25" s="56" t="s">
        <v>209</v>
      </c>
      <c r="B25" s="64">
        <v>260961</v>
      </c>
      <c r="C25" s="64">
        <v>215815.1</v>
      </c>
      <c r="D25" s="65">
        <v>45145.9</v>
      </c>
      <c r="E25" s="65">
        <v>82.7</v>
      </c>
      <c r="F25" s="62">
        <v>308626</v>
      </c>
      <c r="G25" s="62">
        <v>259753.1</v>
      </c>
      <c r="H25" s="63">
        <v>48872.9</v>
      </c>
      <c r="I25" s="62">
        <v>84.2</v>
      </c>
    </row>
    <row r="26" spans="1:9" ht="48.75" x14ac:dyDescent="0.25">
      <c r="A26" s="56" t="s">
        <v>210</v>
      </c>
      <c r="B26" s="64">
        <v>0</v>
      </c>
      <c r="C26" s="64">
        <v>0.3</v>
      </c>
      <c r="D26" s="65"/>
      <c r="E26" s="65"/>
      <c r="F26" s="62">
        <v>0</v>
      </c>
      <c r="G26" s="62">
        <v>0.6</v>
      </c>
      <c r="H26" s="63"/>
      <c r="I26" s="62"/>
    </row>
    <row r="27" spans="1:9" ht="58.5" x14ac:dyDescent="0.25">
      <c r="A27" s="56" t="s">
        <v>211</v>
      </c>
      <c r="B27" s="64">
        <v>8215</v>
      </c>
      <c r="C27" s="64">
        <v>22483.9</v>
      </c>
      <c r="D27" s="65">
        <v>-14268.9</v>
      </c>
      <c r="E27" s="65">
        <v>273.7</v>
      </c>
      <c r="F27" s="62">
        <v>25758</v>
      </c>
      <c r="G27" s="62">
        <v>36828.400000000001</v>
      </c>
      <c r="H27" s="63">
        <v>-11070.4</v>
      </c>
      <c r="I27" s="62">
        <v>143</v>
      </c>
    </row>
    <row r="28" spans="1:9" ht="29.25" x14ac:dyDescent="0.25">
      <c r="A28" s="56" t="s">
        <v>212</v>
      </c>
      <c r="B28" s="64">
        <v>252746</v>
      </c>
      <c r="C28" s="64">
        <v>193330.9</v>
      </c>
      <c r="D28" s="65">
        <v>59415.1</v>
      </c>
      <c r="E28" s="65">
        <v>76.5</v>
      </c>
      <c r="F28" s="62">
        <v>282868</v>
      </c>
      <c r="G28" s="62">
        <v>222924.1</v>
      </c>
      <c r="H28" s="63">
        <v>59943.9</v>
      </c>
      <c r="I28" s="62">
        <v>78.8</v>
      </c>
    </row>
    <row r="29" spans="1:9" ht="29.25" x14ac:dyDescent="0.25">
      <c r="A29" s="56" t="s">
        <v>213</v>
      </c>
      <c r="B29" s="64">
        <v>0</v>
      </c>
      <c r="C29" s="64">
        <v>686.9</v>
      </c>
      <c r="D29" s="65"/>
      <c r="E29" s="65"/>
      <c r="F29" s="62">
        <v>0</v>
      </c>
      <c r="G29" s="62">
        <v>338.1</v>
      </c>
      <c r="H29" s="63"/>
      <c r="I29" s="62"/>
    </row>
    <row r="30" spans="1:9" ht="39" x14ac:dyDescent="0.25">
      <c r="A30" s="56" t="s">
        <v>214</v>
      </c>
      <c r="B30" s="64">
        <v>62968</v>
      </c>
      <c r="C30" s="64">
        <v>57704.2</v>
      </c>
      <c r="D30" s="65">
        <v>5263.8</v>
      </c>
      <c r="E30" s="65">
        <v>91.6</v>
      </c>
      <c r="F30" s="62">
        <v>68463</v>
      </c>
      <c r="G30" s="62">
        <v>113501.5</v>
      </c>
      <c r="H30" s="63">
        <v>-45038.7</v>
      </c>
      <c r="I30" s="62">
        <v>165.8</v>
      </c>
    </row>
    <row r="31" spans="1:9" ht="58.5" x14ac:dyDescent="0.25">
      <c r="A31" s="56" t="s">
        <v>215</v>
      </c>
      <c r="B31" s="64">
        <v>673</v>
      </c>
      <c r="C31" s="64">
        <v>0</v>
      </c>
      <c r="D31" s="65">
        <v>673</v>
      </c>
      <c r="E31" s="65">
        <v>0</v>
      </c>
      <c r="F31" s="62">
        <v>735</v>
      </c>
      <c r="G31" s="62">
        <v>57188</v>
      </c>
      <c r="H31" s="63">
        <v>-56453</v>
      </c>
      <c r="I31" s="62">
        <v>7780.7</v>
      </c>
    </row>
    <row r="32" spans="1:9" ht="19.5" x14ac:dyDescent="0.25">
      <c r="A32" s="56" t="s">
        <v>216</v>
      </c>
      <c r="B32" s="64">
        <v>12400</v>
      </c>
      <c r="C32" s="64">
        <v>8591.5</v>
      </c>
      <c r="D32" s="65">
        <v>3808.5</v>
      </c>
      <c r="E32" s="65">
        <v>69.3</v>
      </c>
      <c r="F32" s="62">
        <v>8677</v>
      </c>
      <c r="G32" s="62">
        <v>6888.2</v>
      </c>
      <c r="H32" s="63">
        <v>1788.8</v>
      </c>
      <c r="I32" s="62">
        <v>79.400000000000006</v>
      </c>
    </row>
    <row r="33" spans="1:9" ht="68.25" x14ac:dyDescent="0.25">
      <c r="A33" s="56" t="s">
        <v>217</v>
      </c>
      <c r="B33" s="64">
        <v>42049</v>
      </c>
      <c r="C33" s="64">
        <v>44106.2</v>
      </c>
      <c r="D33" s="65">
        <v>-2057.1999999999998</v>
      </c>
      <c r="E33" s="65">
        <v>104.9</v>
      </c>
      <c r="F33" s="62">
        <v>53861</v>
      </c>
      <c r="G33" s="62">
        <v>38796.300000000003</v>
      </c>
      <c r="H33" s="63">
        <v>15064.7</v>
      </c>
      <c r="I33" s="62">
        <v>72</v>
      </c>
    </row>
    <row r="34" spans="1:9" ht="39" x14ac:dyDescent="0.25">
      <c r="A34" s="56" t="s">
        <v>218</v>
      </c>
      <c r="B34" s="64">
        <v>52</v>
      </c>
      <c r="C34" s="64">
        <v>42.9</v>
      </c>
      <c r="D34" s="65">
        <v>9.1</v>
      </c>
      <c r="E34" s="65">
        <v>82.5</v>
      </c>
      <c r="F34" s="62">
        <v>46</v>
      </c>
      <c r="G34" s="62">
        <v>13.5</v>
      </c>
      <c r="H34" s="63">
        <v>32.5</v>
      </c>
      <c r="I34" s="62">
        <v>29.4</v>
      </c>
    </row>
    <row r="35" spans="1:9" ht="19.5" x14ac:dyDescent="0.25">
      <c r="A35" s="56" t="s">
        <v>219</v>
      </c>
      <c r="B35" s="64">
        <v>3610</v>
      </c>
      <c r="C35" s="64">
        <v>1765.5</v>
      </c>
      <c r="D35" s="65">
        <v>1844.5</v>
      </c>
      <c r="E35" s="65">
        <v>48.9</v>
      </c>
      <c r="F35" s="62">
        <v>760</v>
      </c>
      <c r="G35" s="62">
        <v>5862.3</v>
      </c>
      <c r="H35" s="63">
        <v>-5102.3</v>
      </c>
      <c r="I35" s="62">
        <v>771.4</v>
      </c>
    </row>
    <row r="36" spans="1:9" ht="68.25" x14ac:dyDescent="0.25">
      <c r="A36" s="56" t="s">
        <v>220</v>
      </c>
      <c r="B36" s="64">
        <v>4184</v>
      </c>
      <c r="C36" s="64">
        <v>3198.1</v>
      </c>
      <c r="D36" s="65">
        <v>985.9</v>
      </c>
      <c r="E36" s="65">
        <v>76.400000000000006</v>
      </c>
      <c r="F36" s="62">
        <v>4384</v>
      </c>
      <c r="G36" s="62">
        <v>4753.2</v>
      </c>
      <c r="H36" s="63">
        <v>-369.2</v>
      </c>
      <c r="I36" s="62">
        <v>108.4</v>
      </c>
    </row>
    <row r="37" spans="1:9" ht="19.5" x14ac:dyDescent="0.25">
      <c r="A37" s="56" t="s">
        <v>221</v>
      </c>
      <c r="B37" s="64">
        <v>120510</v>
      </c>
      <c r="C37" s="64">
        <v>129397.5</v>
      </c>
      <c r="D37" s="65">
        <v>-8887.5</v>
      </c>
      <c r="E37" s="65">
        <v>107.4</v>
      </c>
      <c r="F37" s="62">
        <v>134539</v>
      </c>
      <c r="G37" s="62">
        <v>153699.9</v>
      </c>
      <c r="H37" s="63">
        <v>-19160.900000000001</v>
      </c>
      <c r="I37" s="62">
        <v>114.2</v>
      </c>
    </row>
    <row r="38" spans="1:9" ht="19.5" x14ac:dyDescent="0.25">
      <c r="A38" s="56" t="s">
        <v>222</v>
      </c>
      <c r="B38" s="64">
        <v>77449</v>
      </c>
      <c r="C38" s="64">
        <v>84568.7</v>
      </c>
      <c r="D38" s="65">
        <v>-7119.7</v>
      </c>
      <c r="E38" s="65">
        <v>109.2</v>
      </c>
      <c r="F38" s="62">
        <v>65000</v>
      </c>
      <c r="G38" s="62">
        <v>84251.6</v>
      </c>
      <c r="H38" s="63">
        <v>-19251.599999999999</v>
      </c>
      <c r="I38" s="62">
        <v>129.6</v>
      </c>
    </row>
    <row r="39" spans="1:9" x14ac:dyDescent="0.25">
      <c r="A39" s="56" t="s">
        <v>223</v>
      </c>
      <c r="B39" s="64">
        <v>7614</v>
      </c>
      <c r="C39" s="64">
        <v>18673.8</v>
      </c>
      <c r="D39" s="65">
        <v>-11059.8</v>
      </c>
      <c r="E39" s="65">
        <v>245.3</v>
      </c>
      <c r="F39" s="62">
        <v>4444</v>
      </c>
      <c r="G39" s="62">
        <v>3106.4</v>
      </c>
      <c r="H39" s="63">
        <v>1337.6</v>
      </c>
      <c r="I39" s="62">
        <v>69.900000000000006</v>
      </c>
    </row>
    <row r="40" spans="1:9" x14ac:dyDescent="0.25">
      <c r="A40" s="56" t="s">
        <v>224</v>
      </c>
      <c r="B40" s="64">
        <v>35447</v>
      </c>
      <c r="C40" s="64">
        <v>26155</v>
      </c>
      <c r="D40" s="65">
        <v>9292</v>
      </c>
      <c r="E40" s="65">
        <v>73.8</v>
      </c>
      <c r="F40" s="62">
        <v>65095</v>
      </c>
      <c r="G40" s="62">
        <v>66341.899999999994</v>
      </c>
      <c r="H40" s="63">
        <v>-1246.9000000000001</v>
      </c>
      <c r="I40" s="62">
        <v>101.9</v>
      </c>
    </row>
    <row r="41" spans="1:9" ht="29.25" x14ac:dyDescent="0.25">
      <c r="A41" s="56" t="s">
        <v>225</v>
      </c>
      <c r="B41" s="64">
        <v>25925</v>
      </c>
      <c r="C41" s="64">
        <v>72256</v>
      </c>
      <c r="D41" s="65">
        <v>-46331</v>
      </c>
      <c r="E41" s="65">
        <v>278.7</v>
      </c>
      <c r="F41" s="62">
        <v>56350</v>
      </c>
      <c r="G41" s="62">
        <v>163349.70000000001</v>
      </c>
      <c r="H41" s="63">
        <v>-106999.7</v>
      </c>
      <c r="I41" s="62">
        <v>289.89999999999998</v>
      </c>
    </row>
    <row r="42" spans="1:9" x14ac:dyDescent="0.25">
      <c r="A42" s="56" t="s">
        <v>226</v>
      </c>
      <c r="B42" s="64">
        <v>3319</v>
      </c>
      <c r="C42" s="64">
        <v>1366.6</v>
      </c>
      <c r="D42" s="65">
        <v>1952.4</v>
      </c>
      <c r="E42" s="65">
        <v>41.2</v>
      </c>
      <c r="F42" s="62">
        <v>12973</v>
      </c>
      <c r="G42" s="62">
        <v>11381.7</v>
      </c>
      <c r="H42" s="63">
        <v>1591.3</v>
      </c>
      <c r="I42" s="62">
        <v>87.7</v>
      </c>
    </row>
    <row r="43" spans="1:9" x14ac:dyDescent="0.25">
      <c r="A43" s="56" t="s">
        <v>227</v>
      </c>
      <c r="B43" s="64">
        <v>22606</v>
      </c>
      <c r="C43" s="64">
        <v>70889.399999999994</v>
      </c>
      <c r="D43" s="65">
        <v>-48283.4</v>
      </c>
      <c r="E43" s="65">
        <v>313.60000000000002</v>
      </c>
      <c r="F43" s="62">
        <v>43377</v>
      </c>
      <c r="G43" s="62">
        <v>151968</v>
      </c>
      <c r="H43" s="63">
        <v>-108591</v>
      </c>
      <c r="I43" s="62">
        <v>350.3</v>
      </c>
    </row>
    <row r="44" spans="1:9" ht="19.5" x14ac:dyDescent="0.25">
      <c r="A44" s="56" t="s">
        <v>228</v>
      </c>
      <c r="B44" s="64">
        <v>65710</v>
      </c>
      <c r="C44" s="64">
        <v>56941.9</v>
      </c>
      <c r="D44" s="65">
        <v>8768.1</v>
      </c>
      <c r="E44" s="65">
        <v>86.7</v>
      </c>
      <c r="F44" s="62">
        <v>56072</v>
      </c>
      <c r="G44" s="62">
        <v>61396.800000000003</v>
      </c>
      <c r="H44" s="63">
        <v>-5324.8</v>
      </c>
      <c r="I44" s="62">
        <v>109.5</v>
      </c>
    </row>
    <row r="45" spans="1:9" x14ac:dyDescent="0.25">
      <c r="A45" s="56" t="s">
        <v>229</v>
      </c>
      <c r="B45" s="64">
        <v>62740</v>
      </c>
      <c r="C45" s="64">
        <v>54488.4</v>
      </c>
      <c r="D45" s="65">
        <v>8251.6</v>
      </c>
      <c r="E45" s="65">
        <v>86.8</v>
      </c>
      <c r="F45" s="62">
        <v>54344</v>
      </c>
      <c r="G45" s="62">
        <v>59585.3</v>
      </c>
      <c r="H45" s="63">
        <v>-5241.3</v>
      </c>
      <c r="I45" s="62">
        <v>109.6</v>
      </c>
    </row>
    <row r="46" spans="1:9" ht="68.25" x14ac:dyDescent="0.25">
      <c r="A46" s="56" t="s">
        <v>230</v>
      </c>
      <c r="B46" s="64">
        <v>2349</v>
      </c>
      <c r="C46" s="64">
        <v>1832.8</v>
      </c>
      <c r="D46" s="65">
        <v>516.20000000000005</v>
      </c>
      <c r="E46" s="65">
        <v>78</v>
      </c>
      <c r="F46" s="62">
        <v>1728</v>
      </c>
      <c r="G46" s="62">
        <v>1811.5</v>
      </c>
      <c r="H46" s="63">
        <v>-83.5</v>
      </c>
      <c r="I46" s="62">
        <v>104.8</v>
      </c>
    </row>
    <row r="47" spans="1:9" ht="29.25" x14ac:dyDescent="0.25">
      <c r="A47" s="56" t="s">
        <v>231</v>
      </c>
      <c r="B47" s="64">
        <v>621</v>
      </c>
      <c r="C47" s="64">
        <v>620.70000000000005</v>
      </c>
      <c r="D47" s="65">
        <v>0.3</v>
      </c>
      <c r="E47" s="65">
        <v>100</v>
      </c>
      <c r="F47" s="62"/>
      <c r="G47" s="62"/>
      <c r="H47" s="63"/>
      <c r="I47" s="62"/>
    </row>
    <row r="48" spans="1:9" ht="19.5" x14ac:dyDescent="0.25">
      <c r="A48" s="56" t="s">
        <v>232</v>
      </c>
      <c r="B48" s="64">
        <v>8469</v>
      </c>
      <c r="C48" s="64">
        <v>9757.7000000000007</v>
      </c>
      <c r="D48" s="65">
        <v>-1288.7</v>
      </c>
      <c r="E48" s="65">
        <v>115.2</v>
      </c>
      <c r="F48" s="62">
        <v>9069</v>
      </c>
      <c r="G48" s="62">
        <v>7922</v>
      </c>
      <c r="H48" s="63">
        <v>1147</v>
      </c>
      <c r="I48" s="62">
        <v>87.4</v>
      </c>
    </row>
    <row r="49" spans="1:9" ht="29.25" x14ac:dyDescent="0.25">
      <c r="A49" s="56" t="s">
        <v>233</v>
      </c>
      <c r="B49" s="64">
        <v>8000</v>
      </c>
      <c r="C49" s="64">
        <v>9664.2999999999993</v>
      </c>
      <c r="D49" s="65">
        <v>-1664.3</v>
      </c>
      <c r="E49" s="65">
        <v>120.8</v>
      </c>
      <c r="F49" s="62">
        <v>8600</v>
      </c>
      <c r="G49" s="62">
        <v>7630.3</v>
      </c>
      <c r="H49" s="63">
        <v>969.7</v>
      </c>
      <c r="I49" s="62">
        <v>88.7</v>
      </c>
    </row>
    <row r="50" spans="1:9" ht="48.75" x14ac:dyDescent="0.25">
      <c r="A50" s="56" t="s">
        <v>234</v>
      </c>
      <c r="B50" s="64">
        <v>469</v>
      </c>
      <c r="C50" s="64">
        <v>93.4</v>
      </c>
      <c r="D50" s="65">
        <v>375.6</v>
      </c>
      <c r="E50" s="65">
        <v>19.899999999999999</v>
      </c>
      <c r="F50" s="62">
        <v>469</v>
      </c>
      <c r="G50" s="62">
        <v>291.7</v>
      </c>
      <c r="H50" s="63">
        <v>177.3</v>
      </c>
      <c r="I50" s="62">
        <v>62.2</v>
      </c>
    </row>
    <row r="51" spans="1:9" ht="19.5" x14ac:dyDescent="0.25">
      <c r="A51" s="56" t="s">
        <v>235</v>
      </c>
      <c r="B51" s="64">
        <v>745674.7</v>
      </c>
      <c r="C51" s="64">
        <v>527810.30000000005</v>
      </c>
      <c r="D51" s="65">
        <v>217864.4</v>
      </c>
      <c r="E51" s="65">
        <v>70.8</v>
      </c>
      <c r="F51" s="62">
        <v>766004</v>
      </c>
      <c r="G51" s="62">
        <v>559529.6</v>
      </c>
      <c r="H51" s="63">
        <v>206474.4</v>
      </c>
      <c r="I51" s="62">
        <v>73</v>
      </c>
    </row>
    <row r="52" spans="1:9" ht="68.25" x14ac:dyDescent="0.25">
      <c r="A52" s="56" t="s">
        <v>236</v>
      </c>
      <c r="B52" s="64">
        <v>1000</v>
      </c>
      <c r="C52" s="64">
        <v>1356.7</v>
      </c>
      <c r="D52" s="65">
        <v>-356.7</v>
      </c>
      <c r="E52" s="65">
        <v>135.69999999999999</v>
      </c>
      <c r="F52" s="62">
        <v>1000</v>
      </c>
      <c r="G52" s="62">
        <v>729.1</v>
      </c>
      <c r="H52" s="63">
        <v>270.89999999999998</v>
      </c>
      <c r="I52" s="62">
        <v>72.900000000000006</v>
      </c>
    </row>
    <row r="53" spans="1:9" ht="19.5" x14ac:dyDescent="0.25">
      <c r="A53" s="56" t="s">
        <v>237</v>
      </c>
      <c r="B53" s="64">
        <v>0</v>
      </c>
      <c r="C53" s="64">
        <v>3.3</v>
      </c>
      <c r="D53" s="65"/>
      <c r="E53" s="65"/>
      <c r="F53" s="62">
        <v>0</v>
      </c>
      <c r="G53" s="62">
        <v>-1.6</v>
      </c>
      <c r="H53" s="63"/>
      <c r="I53" s="62"/>
    </row>
    <row r="54" spans="1:9" ht="29.25" x14ac:dyDescent="0.25">
      <c r="A54" s="56" t="s">
        <v>238</v>
      </c>
      <c r="B54" s="64">
        <v>0</v>
      </c>
      <c r="C54" s="64">
        <v>10.8</v>
      </c>
      <c r="D54" s="65"/>
      <c r="E54" s="65"/>
      <c r="F54" s="62">
        <v>0</v>
      </c>
      <c r="G54" s="62">
        <v>49.6</v>
      </c>
      <c r="H54" s="63"/>
      <c r="I54" s="62"/>
    </row>
    <row r="55" spans="1:9" ht="29.25" x14ac:dyDescent="0.25">
      <c r="A55" s="56" t="s">
        <v>239</v>
      </c>
      <c r="B55" s="64">
        <v>120</v>
      </c>
      <c r="C55" s="64">
        <v>213.5</v>
      </c>
      <c r="D55" s="65">
        <v>-93.5</v>
      </c>
      <c r="E55" s="65">
        <v>177.9</v>
      </c>
      <c r="F55" s="62">
        <v>120</v>
      </c>
      <c r="G55" s="62">
        <v>70.5</v>
      </c>
      <c r="H55" s="63">
        <v>49.5</v>
      </c>
      <c r="I55" s="62">
        <v>58.8</v>
      </c>
    </row>
    <row r="56" spans="1:9" ht="19.5" x14ac:dyDescent="0.25">
      <c r="A56" s="56" t="s">
        <v>240</v>
      </c>
      <c r="B56" s="64">
        <v>0</v>
      </c>
      <c r="C56" s="64">
        <v>99.9</v>
      </c>
      <c r="D56" s="65"/>
      <c r="E56" s="65"/>
      <c r="F56" s="62">
        <v>0</v>
      </c>
      <c r="G56" s="62">
        <v>53.7</v>
      </c>
      <c r="H56" s="63"/>
      <c r="I56" s="62"/>
    </row>
    <row r="57" spans="1:9" ht="87.75" x14ac:dyDescent="0.25">
      <c r="A57" s="56" t="s">
        <v>241</v>
      </c>
      <c r="B57" s="64">
        <v>139</v>
      </c>
      <c r="C57" s="64">
        <v>153</v>
      </c>
      <c r="D57" s="65">
        <v>-14</v>
      </c>
      <c r="E57" s="65">
        <v>110.1</v>
      </c>
      <c r="F57" s="62">
        <v>0</v>
      </c>
      <c r="G57" s="62">
        <v>122.5</v>
      </c>
      <c r="H57" s="63"/>
      <c r="I57" s="62"/>
    </row>
    <row r="58" spans="1:9" ht="19.5" x14ac:dyDescent="0.25">
      <c r="A58" s="56" t="s">
        <v>242</v>
      </c>
      <c r="B58" s="64">
        <v>400</v>
      </c>
      <c r="C58" s="64">
        <v>449.8</v>
      </c>
      <c r="D58" s="65">
        <v>-49.8</v>
      </c>
      <c r="E58" s="65">
        <v>112.5</v>
      </c>
      <c r="F58" s="62">
        <v>430</v>
      </c>
      <c r="G58" s="62">
        <v>391.8</v>
      </c>
      <c r="H58" s="63">
        <v>38.200000000000003</v>
      </c>
      <c r="I58" s="62">
        <v>91.1</v>
      </c>
    </row>
    <row r="59" spans="1:9" ht="29.25" x14ac:dyDescent="0.25">
      <c r="A59" s="56" t="s">
        <v>243</v>
      </c>
      <c r="B59" s="64">
        <v>26000</v>
      </c>
      <c r="C59" s="64">
        <v>9404.7000000000007</v>
      </c>
      <c r="D59" s="65">
        <v>16595.3</v>
      </c>
      <c r="E59" s="65">
        <v>36.200000000000003</v>
      </c>
      <c r="F59" s="62">
        <v>26000</v>
      </c>
      <c r="G59" s="62">
        <v>2654.8</v>
      </c>
      <c r="H59" s="63">
        <v>23345.200000000001</v>
      </c>
      <c r="I59" s="62">
        <v>10.199999999999999</v>
      </c>
    </row>
    <row r="60" spans="1:9" ht="19.5" x14ac:dyDescent="0.25">
      <c r="A60" s="56" t="s">
        <v>244</v>
      </c>
      <c r="B60" s="64">
        <v>692277.7</v>
      </c>
      <c r="C60" s="64">
        <v>482078</v>
      </c>
      <c r="D60" s="65">
        <v>210199.7</v>
      </c>
      <c r="E60" s="65">
        <v>69.599999999999994</v>
      </c>
      <c r="F60" s="62">
        <v>700316</v>
      </c>
      <c r="G60" s="62">
        <v>528368.5</v>
      </c>
      <c r="H60" s="63">
        <v>171947.5</v>
      </c>
      <c r="I60" s="62">
        <v>75.400000000000006</v>
      </c>
    </row>
    <row r="61" spans="1:9" ht="39" x14ac:dyDescent="0.25">
      <c r="A61" s="56" t="s">
        <v>245</v>
      </c>
      <c r="B61" s="64">
        <v>0</v>
      </c>
      <c r="C61" s="64">
        <v>42.5</v>
      </c>
      <c r="D61" s="65"/>
      <c r="E61" s="65"/>
      <c r="F61" s="62"/>
      <c r="G61" s="62"/>
      <c r="H61" s="63"/>
      <c r="I61" s="62"/>
    </row>
    <row r="62" spans="1:9" ht="48.75" x14ac:dyDescent="0.25">
      <c r="A62" s="56" t="s">
        <v>246</v>
      </c>
      <c r="B62" s="64">
        <v>4749</v>
      </c>
      <c r="C62" s="64">
        <v>7533.2</v>
      </c>
      <c r="D62" s="65">
        <v>-2784.2</v>
      </c>
      <c r="E62" s="65">
        <v>158.6</v>
      </c>
      <c r="F62" s="62">
        <v>400</v>
      </c>
      <c r="G62" s="62">
        <v>7650.5</v>
      </c>
      <c r="H62" s="63">
        <v>-7250.5</v>
      </c>
      <c r="I62" s="62">
        <v>1912.6</v>
      </c>
    </row>
    <row r="63" spans="1:9" ht="48.75" x14ac:dyDescent="0.25">
      <c r="A63" s="56" t="s">
        <v>247</v>
      </c>
      <c r="B63" s="64">
        <v>13001</v>
      </c>
      <c r="C63" s="64">
        <v>19390.599999999999</v>
      </c>
      <c r="D63" s="65">
        <v>-6389.6</v>
      </c>
      <c r="E63" s="65">
        <v>149.1</v>
      </c>
      <c r="F63" s="62">
        <v>26917</v>
      </c>
      <c r="G63" s="62">
        <v>1600.9</v>
      </c>
      <c r="H63" s="63">
        <v>25316.1</v>
      </c>
      <c r="I63" s="62">
        <v>5.9</v>
      </c>
    </row>
    <row r="64" spans="1:9" ht="19.5" x14ac:dyDescent="0.25">
      <c r="A64" s="56" t="s">
        <v>248</v>
      </c>
      <c r="B64" s="64">
        <v>7988</v>
      </c>
      <c r="C64" s="64">
        <v>7074.3</v>
      </c>
      <c r="D64" s="65">
        <v>913.7</v>
      </c>
      <c r="E64" s="65">
        <v>88.6</v>
      </c>
      <c r="F64" s="62">
        <v>10821</v>
      </c>
      <c r="G64" s="62">
        <v>17839.3</v>
      </c>
      <c r="H64" s="63">
        <v>-7018.3</v>
      </c>
      <c r="I64" s="62">
        <v>164.9</v>
      </c>
    </row>
    <row r="65" spans="1:9" x14ac:dyDescent="0.25">
      <c r="A65" s="56" t="s">
        <v>249</v>
      </c>
      <c r="B65" s="64">
        <v>872</v>
      </c>
      <c r="C65" s="64">
        <v>2280</v>
      </c>
      <c r="D65" s="65">
        <v>-1408</v>
      </c>
      <c r="E65" s="65">
        <v>261.5</v>
      </c>
      <c r="F65" s="62">
        <v>22</v>
      </c>
      <c r="G65" s="62">
        <v>5035.3</v>
      </c>
      <c r="H65" s="63">
        <v>-5013.3</v>
      </c>
      <c r="I65" s="62">
        <v>22887.599999999999</v>
      </c>
    </row>
    <row r="66" spans="1:9" x14ac:dyDescent="0.25">
      <c r="A66" s="56" t="s">
        <v>250</v>
      </c>
      <c r="B66" s="64">
        <v>0</v>
      </c>
      <c r="C66" s="64">
        <v>442.6</v>
      </c>
      <c r="D66" s="65"/>
      <c r="E66" s="65"/>
      <c r="F66" s="62">
        <v>0</v>
      </c>
      <c r="G66" s="62">
        <v>-442</v>
      </c>
      <c r="H66" s="63"/>
      <c r="I66" s="62"/>
    </row>
    <row r="67" spans="1:9" x14ac:dyDescent="0.25">
      <c r="A67" s="56" t="s">
        <v>251</v>
      </c>
      <c r="B67" s="64">
        <v>872</v>
      </c>
      <c r="C67" s="64">
        <v>1837.4</v>
      </c>
      <c r="D67" s="65">
        <v>-965.4</v>
      </c>
      <c r="E67" s="65">
        <v>210.7</v>
      </c>
      <c r="F67" s="62">
        <v>22</v>
      </c>
      <c r="G67" s="62">
        <v>5477.2</v>
      </c>
      <c r="H67" s="63">
        <v>-5455.2</v>
      </c>
      <c r="I67" s="62">
        <v>24896.5</v>
      </c>
    </row>
    <row r="68" spans="1:9" x14ac:dyDescent="0.25">
      <c r="A68" s="54" t="s">
        <v>252</v>
      </c>
      <c r="B68" s="58">
        <v>17331039.899999999</v>
      </c>
      <c r="C68" s="58">
        <v>10708371.699999999</v>
      </c>
      <c r="D68" s="58">
        <v>6622668.2000000002</v>
      </c>
      <c r="E68" s="58">
        <v>61.8</v>
      </c>
      <c r="F68" s="57">
        <v>25131356</v>
      </c>
      <c r="G68" s="57">
        <v>16188438.9</v>
      </c>
      <c r="H68" s="58">
        <v>8942917.0999999996</v>
      </c>
      <c r="I68" s="57">
        <v>64.400000000000006</v>
      </c>
    </row>
    <row r="69" spans="1:9" x14ac:dyDescent="0.25">
      <c r="A69" s="55" t="s">
        <v>193</v>
      </c>
      <c r="B69" s="60"/>
      <c r="C69" s="60"/>
      <c r="D69" s="60"/>
      <c r="E69" s="60"/>
      <c r="F69" s="59"/>
      <c r="G69" s="59"/>
      <c r="H69" s="60"/>
      <c r="I69" s="59"/>
    </row>
    <row r="70" spans="1:9" ht="29.25" x14ac:dyDescent="0.25">
      <c r="A70" s="56" t="s">
        <v>253</v>
      </c>
      <c r="B70" s="64">
        <v>16749155.9</v>
      </c>
      <c r="C70" s="64">
        <v>11707921.1</v>
      </c>
      <c r="D70" s="65">
        <v>5041234.8</v>
      </c>
      <c r="E70" s="65">
        <v>69.900000000000006</v>
      </c>
      <c r="F70" s="62">
        <v>25027774</v>
      </c>
      <c r="G70" s="62">
        <v>16536391.5</v>
      </c>
      <c r="H70" s="63">
        <v>8491382.5</v>
      </c>
      <c r="I70" s="62">
        <v>66.099999999999994</v>
      </c>
    </row>
    <row r="71" spans="1:9" ht="19.5" x14ac:dyDescent="0.25">
      <c r="A71" s="56" t="s">
        <v>254</v>
      </c>
      <c r="B71" s="64">
        <v>7186211.7999999998</v>
      </c>
      <c r="C71" s="64">
        <v>6122733</v>
      </c>
      <c r="D71" s="65">
        <v>1063478.8</v>
      </c>
      <c r="E71" s="65">
        <v>85.2</v>
      </c>
      <c r="F71" s="62">
        <v>10254660.199999999</v>
      </c>
      <c r="G71" s="62">
        <v>7690994.5999999996</v>
      </c>
      <c r="H71" s="63">
        <v>2563665.6</v>
      </c>
      <c r="I71" s="62">
        <v>75</v>
      </c>
    </row>
    <row r="72" spans="1:9" ht="19.5" x14ac:dyDescent="0.25">
      <c r="A72" s="56" t="s">
        <v>255</v>
      </c>
      <c r="B72" s="64">
        <v>4133493.7</v>
      </c>
      <c r="C72" s="64">
        <v>1490639</v>
      </c>
      <c r="D72" s="65">
        <v>2642854.7000000002</v>
      </c>
      <c r="E72" s="65">
        <v>36.1</v>
      </c>
      <c r="F72" s="62">
        <v>6980601.5</v>
      </c>
      <c r="G72" s="62">
        <v>2806736</v>
      </c>
      <c r="H72" s="63">
        <v>4173865.5</v>
      </c>
      <c r="I72" s="62">
        <v>40.200000000000003</v>
      </c>
    </row>
    <row r="73" spans="1:9" ht="19.5" x14ac:dyDescent="0.25">
      <c r="A73" s="56" t="s">
        <v>256</v>
      </c>
      <c r="B73" s="63">
        <v>4218251.9000000004</v>
      </c>
      <c r="C73" s="64">
        <v>2678035.1</v>
      </c>
      <c r="D73" s="65">
        <v>1540216.8</v>
      </c>
      <c r="E73" s="65">
        <v>63.5</v>
      </c>
      <c r="F73" s="62">
        <v>3992926.9</v>
      </c>
      <c r="G73" s="62">
        <v>2659797.4</v>
      </c>
      <c r="H73" s="63">
        <v>1333129.5</v>
      </c>
      <c r="I73" s="62">
        <v>66.599999999999994</v>
      </c>
    </row>
    <row r="74" spans="1:9" x14ac:dyDescent="0.25">
      <c r="A74" s="56" t="s">
        <v>257</v>
      </c>
      <c r="B74" s="64">
        <v>1211198.5</v>
      </c>
      <c r="C74" s="64">
        <v>1416514</v>
      </c>
      <c r="D74" s="65">
        <v>-205315.5</v>
      </c>
      <c r="E74" s="65">
        <v>117</v>
      </c>
      <c r="F74" s="62">
        <v>3799585.4</v>
      </c>
      <c r="G74" s="62">
        <v>3378863.5</v>
      </c>
      <c r="H74" s="63">
        <v>420721.9</v>
      </c>
      <c r="I74" s="62">
        <v>88.9</v>
      </c>
    </row>
    <row r="75" spans="1:9" ht="29.25" x14ac:dyDescent="0.25">
      <c r="A75" s="56" t="s">
        <v>258</v>
      </c>
      <c r="B75" s="64">
        <v>581884</v>
      </c>
      <c r="C75" s="64">
        <v>226228.2</v>
      </c>
      <c r="D75" s="65">
        <v>355655.8</v>
      </c>
      <c r="E75" s="65">
        <v>38.9</v>
      </c>
      <c r="F75" s="62">
        <v>91998.399999999994</v>
      </c>
      <c r="G75" s="62">
        <v>108638.3</v>
      </c>
      <c r="H75" s="63">
        <v>-16639.900000000001</v>
      </c>
      <c r="I75" s="62">
        <v>118.1</v>
      </c>
    </row>
    <row r="76" spans="1:9" ht="19.5" x14ac:dyDescent="0.25">
      <c r="A76" s="56" t="s">
        <v>259</v>
      </c>
      <c r="B76" s="64">
        <v>0</v>
      </c>
      <c r="C76" s="64">
        <v>1238.7</v>
      </c>
      <c r="D76" s="65"/>
      <c r="E76" s="65"/>
      <c r="F76" s="62">
        <v>10984.6</v>
      </c>
      <c r="G76" s="62">
        <v>10984.6</v>
      </c>
      <c r="H76" s="63">
        <v>0</v>
      </c>
      <c r="I76" s="62">
        <v>100</v>
      </c>
    </row>
    <row r="77" spans="1:9" x14ac:dyDescent="0.25">
      <c r="A77" s="56" t="s">
        <v>260</v>
      </c>
      <c r="B77" s="64">
        <v>0</v>
      </c>
      <c r="C77" s="64">
        <v>793.4</v>
      </c>
      <c r="D77" s="65"/>
      <c r="E77" s="65"/>
      <c r="F77" s="62">
        <v>599</v>
      </c>
      <c r="G77" s="62">
        <v>599</v>
      </c>
      <c r="H77" s="63">
        <v>0</v>
      </c>
      <c r="I77" s="62">
        <v>100</v>
      </c>
    </row>
    <row r="78" spans="1:9" ht="78" x14ac:dyDescent="0.25">
      <c r="A78" s="56" t="s">
        <v>261</v>
      </c>
      <c r="B78" s="64">
        <v>0</v>
      </c>
      <c r="C78" s="64">
        <v>243006.2</v>
      </c>
      <c r="D78" s="65"/>
      <c r="E78" s="65"/>
      <c r="F78" s="62">
        <v>0</v>
      </c>
      <c r="G78" s="62">
        <v>161361.29999999999</v>
      </c>
      <c r="H78" s="63"/>
      <c r="I78" s="62"/>
    </row>
    <row r="79" spans="1:9" ht="39" x14ac:dyDescent="0.25">
      <c r="A79" s="56" t="s">
        <v>262</v>
      </c>
      <c r="B79" s="64">
        <v>0</v>
      </c>
      <c r="C79" s="64">
        <v>-1470815.9</v>
      </c>
      <c r="D79" s="65"/>
      <c r="E79" s="65"/>
      <c r="F79" s="62">
        <v>0</v>
      </c>
      <c r="G79" s="62">
        <v>-629535.80000000005</v>
      </c>
      <c r="H79" s="63"/>
      <c r="I79" s="62"/>
    </row>
  </sheetData>
  <mergeCells count="6">
    <mergeCell ref="H1:I1"/>
    <mergeCell ref="A3:I3"/>
    <mergeCell ref="H4:I4"/>
    <mergeCell ref="B5:E5"/>
    <mergeCell ref="F5:I5"/>
    <mergeCell ref="A5:A6"/>
  </mergeCells>
  <pageMargins left="0.70866141732283472" right="0.70866141732283472" top="0.74803149606299213" bottom="0.74803149606299213" header="0.31496062992125984" footer="0.31496062992125984"/>
  <pageSetup paperSize="9" scale="62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zoomScaleNormal="100" workbookViewId="0">
      <selection activeCell="R13" sqref="R13"/>
    </sheetView>
  </sheetViews>
  <sheetFormatPr defaultRowHeight="15" x14ac:dyDescent="0.25"/>
  <cols>
    <col min="1" max="1" width="19.140625" style="66" customWidth="1"/>
    <col min="2" max="2" width="4.85546875" style="66" customWidth="1"/>
    <col min="3" max="3" width="14.140625" style="66" customWidth="1"/>
    <col min="4" max="5" width="10" style="66" customWidth="1"/>
    <col min="6" max="6" width="12.7109375" style="66" customWidth="1"/>
    <col min="7" max="8" width="9.140625" style="66"/>
    <col min="9" max="9" width="13.7109375" style="66" customWidth="1"/>
    <col min="10" max="16384" width="9.140625" style="66"/>
  </cols>
  <sheetData>
    <row r="1" spans="1:11" x14ac:dyDescent="0.25">
      <c r="J1" s="95" t="s">
        <v>271</v>
      </c>
      <c r="K1" s="95"/>
    </row>
    <row r="2" spans="1:11" ht="50.25" customHeight="1" x14ac:dyDescent="0.25">
      <c r="A2" s="100" t="s">
        <v>269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</row>
    <row r="3" spans="1:11" x14ac:dyDescent="0.25">
      <c r="J3" s="99" t="s">
        <v>106</v>
      </c>
      <c r="K3" s="99"/>
    </row>
    <row r="4" spans="1:11" x14ac:dyDescent="0.25">
      <c r="A4" s="96" t="s">
        <v>107</v>
      </c>
      <c r="B4" s="97" t="s">
        <v>108</v>
      </c>
      <c r="C4" s="96" t="s">
        <v>109</v>
      </c>
      <c r="D4" s="96"/>
      <c r="E4" s="98"/>
      <c r="F4" s="96" t="s">
        <v>110</v>
      </c>
      <c r="G4" s="96"/>
      <c r="H4" s="96"/>
      <c r="I4" s="96" t="s">
        <v>272</v>
      </c>
      <c r="J4" s="96"/>
      <c r="K4" s="96"/>
    </row>
    <row r="5" spans="1:11" x14ac:dyDescent="0.25">
      <c r="A5" s="96"/>
      <c r="B5" s="97"/>
      <c r="C5" s="48" t="s">
        <v>111</v>
      </c>
      <c r="D5" s="48" t="s">
        <v>112</v>
      </c>
      <c r="E5" s="48" t="s">
        <v>113</v>
      </c>
      <c r="F5" s="48" t="s">
        <v>111</v>
      </c>
      <c r="G5" s="48" t="s">
        <v>112</v>
      </c>
      <c r="H5" s="48" t="s">
        <v>113</v>
      </c>
      <c r="I5" s="48" t="s">
        <v>111</v>
      </c>
      <c r="J5" s="48" t="s">
        <v>112</v>
      </c>
      <c r="K5" s="48" t="s">
        <v>113</v>
      </c>
    </row>
    <row r="6" spans="1:11" ht="30" x14ac:dyDescent="0.25">
      <c r="A6" s="7" t="s">
        <v>114</v>
      </c>
      <c r="B6" s="8" t="s">
        <v>115</v>
      </c>
      <c r="C6" s="9">
        <v>2561351.15</v>
      </c>
      <c r="D6" s="10">
        <v>62.525966017380362</v>
      </c>
      <c r="E6" s="10">
        <v>4.5721385360978086</v>
      </c>
      <c r="F6" s="9">
        <v>2433714.64</v>
      </c>
      <c r="G6" s="11">
        <v>55.9</v>
      </c>
      <c r="H6" s="12">
        <f>F6/63932777.32*100</f>
        <v>3.8066774853509524</v>
      </c>
      <c r="I6" s="9">
        <f>F6-C6</f>
        <v>-127636.50999999978</v>
      </c>
      <c r="J6" s="10">
        <f>G6-D6</f>
        <v>-6.6259660173803638</v>
      </c>
      <c r="K6" s="10">
        <f>H6-E6</f>
        <v>-0.76546105074685622</v>
      </c>
    </row>
    <row r="7" spans="1:11" ht="30" x14ac:dyDescent="0.25">
      <c r="A7" s="7" t="s">
        <v>116</v>
      </c>
      <c r="B7" s="8" t="s">
        <v>117</v>
      </c>
      <c r="C7" s="9">
        <v>21110.9</v>
      </c>
      <c r="D7" s="10">
        <v>83.487501136979319</v>
      </c>
      <c r="E7" s="10">
        <v>3.768400104831672E-2</v>
      </c>
      <c r="F7" s="9">
        <v>19211.54</v>
      </c>
      <c r="G7" s="11">
        <v>73.8</v>
      </c>
      <c r="H7" s="12">
        <f t="shared" ref="H7:H20" si="0">F7/63932777.32*100</f>
        <v>3.0049593972495986E-2</v>
      </c>
      <c r="I7" s="9">
        <f t="shared" ref="I7:K20" si="1">F7-C7</f>
        <v>-1899.3600000000006</v>
      </c>
      <c r="J7" s="10">
        <f t="shared" si="1"/>
        <v>-9.6875011369793214</v>
      </c>
      <c r="K7" s="10">
        <f t="shared" si="1"/>
        <v>-7.6344070758207344E-3</v>
      </c>
    </row>
    <row r="8" spans="1:11" ht="60" x14ac:dyDescent="0.25">
      <c r="A8" s="7" t="s">
        <v>118</v>
      </c>
      <c r="B8" s="8" t="s">
        <v>119</v>
      </c>
      <c r="C8" s="9">
        <v>770943.44</v>
      </c>
      <c r="D8" s="10">
        <v>68.718854916197799</v>
      </c>
      <c r="E8" s="10">
        <v>1.3761721859869969</v>
      </c>
      <c r="F8" s="9">
        <v>925901.4</v>
      </c>
      <c r="G8" s="11">
        <v>65</v>
      </c>
      <c r="H8" s="12">
        <f t="shared" si="0"/>
        <v>1.4482421049309735</v>
      </c>
      <c r="I8" s="9">
        <f t="shared" si="1"/>
        <v>154957.96000000008</v>
      </c>
      <c r="J8" s="10">
        <f t="shared" si="1"/>
        <v>-3.7188549161977988</v>
      </c>
      <c r="K8" s="10">
        <f t="shared" si="1"/>
        <v>7.206991894397663E-2</v>
      </c>
    </row>
    <row r="9" spans="1:11" ht="30" x14ac:dyDescent="0.25">
      <c r="A9" s="7" t="s">
        <v>120</v>
      </c>
      <c r="B9" s="8" t="s">
        <v>121</v>
      </c>
      <c r="C9" s="9">
        <v>7589245.2699999996</v>
      </c>
      <c r="D9" s="10">
        <v>41.558460881495385</v>
      </c>
      <c r="E9" s="10">
        <v>13.547178315970076</v>
      </c>
      <c r="F9" s="13">
        <v>9774218.2100000009</v>
      </c>
      <c r="G9" s="11">
        <v>47.1</v>
      </c>
      <c r="H9" s="12">
        <f t="shared" si="0"/>
        <v>15.288274058668724</v>
      </c>
      <c r="I9" s="9">
        <f t="shared" si="1"/>
        <v>2184972.9400000013</v>
      </c>
      <c r="J9" s="10">
        <f t="shared" si="1"/>
        <v>5.5415391185046161</v>
      </c>
      <c r="K9" s="10">
        <f t="shared" si="1"/>
        <v>1.7410957426986489</v>
      </c>
    </row>
    <row r="10" spans="1:11" ht="45" x14ac:dyDescent="0.25">
      <c r="A10" s="7" t="s">
        <v>122</v>
      </c>
      <c r="B10" s="8" t="s">
        <v>123</v>
      </c>
      <c r="C10" s="9">
        <v>5614838.3200000003</v>
      </c>
      <c r="D10" s="10">
        <v>59.63429268620343</v>
      </c>
      <c r="E10" s="10">
        <v>10.022764218342605</v>
      </c>
      <c r="F10" s="13">
        <v>8325131.6399999997</v>
      </c>
      <c r="G10" s="11">
        <v>68.2</v>
      </c>
      <c r="H10" s="12">
        <f t="shared" si="0"/>
        <v>13.021695582424917</v>
      </c>
      <c r="I10" s="9">
        <f t="shared" si="1"/>
        <v>2710293.3199999994</v>
      </c>
      <c r="J10" s="10">
        <f t="shared" si="1"/>
        <v>8.5657073137965725</v>
      </c>
      <c r="K10" s="10">
        <f t="shared" si="1"/>
        <v>2.9989313640823116</v>
      </c>
    </row>
    <row r="11" spans="1:11" ht="30" x14ac:dyDescent="0.25">
      <c r="A11" s="7" t="s">
        <v>124</v>
      </c>
      <c r="B11" s="8" t="s">
        <v>125</v>
      </c>
      <c r="C11" s="9">
        <v>43291.93</v>
      </c>
      <c r="D11" s="10">
        <v>56.418552522692181</v>
      </c>
      <c r="E11" s="10">
        <v>7.7278237095701932E-2</v>
      </c>
      <c r="F11" s="13">
        <v>42519.6</v>
      </c>
      <c r="G11" s="11">
        <v>49.4</v>
      </c>
      <c r="H11" s="12">
        <f t="shared" si="0"/>
        <v>6.6506730635489938E-2</v>
      </c>
      <c r="I11" s="9">
        <f t="shared" si="1"/>
        <v>-772.33000000000175</v>
      </c>
      <c r="J11" s="10">
        <f t="shared" si="1"/>
        <v>-7.0185525226921825</v>
      </c>
      <c r="K11" s="10">
        <f t="shared" si="1"/>
        <v>-1.0771506460211994E-2</v>
      </c>
    </row>
    <row r="12" spans="1:11" x14ac:dyDescent="0.25">
      <c r="A12" s="7" t="s">
        <v>126</v>
      </c>
      <c r="B12" s="8" t="s">
        <v>127</v>
      </c>
      <c r="C12" s="9">
        <v>12410919.779999999</v>
      </c>
      <c r="D12" s="10">
        <v>68.448425839334263</v>
      </c>
      <c r="E12" s="10">
        <v>22.15410588843179</v>
      </c>
      <c r="F12" s="13">
        <v>11960714.26</v>
      </c>
      <c r="G12" s="11">
        <v>65.8</v>
      </c>
      <c r="H12" s="12">
        <f t="shared" si="0"/>
        <v>18.708266340649566</v>
      </c>
      <c r="I12" s="9">
        <f t="shared" si="1"/>
        <v>-450205.51999999955</v>
      </c>
      <c r="J12" s="10">
        <f t="shared" si="1"/>
        <v>-2.6484258393342657</v>
      </c>
      <c r="K12" s="10">
        <f t="shared" si="1"/>
        <v>-3.4458395477822243</v>
      </c>
    </row>
    <row r="13" spans="1:11" ht="30" x14ac:dyDescent="0.25">
      <c r="A13" s="7" t="s">
        <v>128</v>
      </c>
      <c r="B13" s="8" t="s">
        <v>129</v>
      </c>
      <c r="C13" s="9">
        <v>548723.52</v>
      </c>
      <c r="D13" s="10">
        <v>39.770891216815343</v>
      </c>
      <c r="E13" s="10">
        <v>0.97949863354551625</v>
      </c>
      <c r="F13" s="13">
        <v>1167526.6200000001</v>
      </c>
      <c r="G13" s="11">
        <v>44.8</v>
      </c>
      <c r="H13" s="12">
        <f t="shared" si="0"/>
        <v>1.8261784783042179</v>
      </c>
      <c r="I13" s="9">
        <f t="shared" si="1"/>
        <v>618803.10000000009</v>
      </c>
      <c r="J13" s="10">
        <f t="shared" si="1"/>
        <v>5.0291087831846539</v>
      </c>
      <c r="K13" s="10">
        <f t="shared" si="1"/>
        <v>0.84667984475870162</v>
      </c>
    </row>
    <row r="14" spans="1:11" x14ac:dyDescent="0.25">
      <c r="A14" s="7" t="s">
        <v>130</v>
      </c>
      <c r="B14" s="8" t="s">
        <v>131</v>
      </c>
      <c r="C14" s="9">
        <v>12294353.710000001</v>
      </c>
      <c r="D14" s="10">
        <v>74.299283651320877</v>
      </c>
      <c r="E14" s="10">
        <v>21.946029685897642</v>
      </c>
      <c r="F14" s="13">
        <v>4088612.94</v>
      </c>
      <c r="G14" s="11">
        <v>62.5</v>
      </c>
      <c r="H14" s="12">
        <f>F14/F20*100</f>
        <v>6.3951749207053457</v>
      </c>
      <c r="I14" s="9">
        <f t="shared" si="1"/>
        <v>-8205740.7700000014</v>
      </c>
      <c r="J14" s="10">
        <f t="shared" si="1"/>
        <v>-11.799283651320877</v>
      </c>
      <c r="K14" s="10">
        <f t="shared" si="1"/>
        <v>-15.550854765192296</v>
      </c>
    </row>
    <row r="15" spans="1:11" ht="30" x14ac:dyDescent="0.25">
      <c r="A15" s="7" t="s">
        <v>132</v>
      </c>
      <c r="B15" s="8">
        <v>10</v>
      </c>
      <c r="C15" s="13">
        <v>11029195.390000001</v>
      </c>
      <c r="D15" s="10">
        <v>65.223568665254177</v>
      </c>
      <c r="E15" s="10">
        <v>19.68765948580354</v>
      </c>
      <c r="F15" s="13">
        <v>22158746.809999999</v>
      </c>
      <c r="G15" s="11">
        <v>71.400000000000006</v>
      </c>
      <c r="H15" s="12">
        <f t="shared" si="0"/>
        <v>34.659446591987972</v>
      </c>
      <c r="I15" s="9">
        <f t="shared" si="1"/>
        <v>11129551.419999998</v>
      </c>
      <c r="J15" s="10">
        <f t="shared" si="1"/>
        <v>6.1764313347458284</v>
      </c>
      <c r="K15" s="10">
        <f t="shared" si="1"/>
        <v>14.971787106184433</v>
      </c>
    </row>
    <row r="16" spans="1:11" ht="30" x14ac:dyDescent="0.25">
      <c r="A16" s="7" t="s">
        <v>133</v>
      </c>
      <c r="B16" s="8">
        <v>11</v>
      </c>
      <c r="C16" s="13">
        <v>1031458.25</v>
      </c>
      <c r="D16" s="10">
        <v>71.804474939937464</v>
      </c>
      <c r="E16" s="10">
        <v>1.8412040118751416</v>
      </c>
      <c r="F16" s="13">
        <v>1244311.6000000001</v>
      </c>
      <c r="G16" s="11">
        <v>66</v>
      </c>
      <c r="H16" s="12">
        <f t="shared" si="0"/>
        <v>1.9462811599313141</v>
      </c>
      <c r="I16" s="9">
        <f t="shared" si="1"/>
        <v>212853.35000000009</v>
      </c>
      <c r="J16" s="10">
        <f t="shared" si="1"/>
        <v>-5.8044749399374638</v>
      </c>
      <c r="K16" s="10">
        <f t="shared" si="1"/>
        <v>0.10507714805617252</v>
      </c>
    </row>
    <row r="17" spans="1:11" ht="30" x14ac:dyDescent="0.25">
      <c r="A17" s="7" t="s">
        <v>134</v>
      </c>
      <c r="B17" s="8">
        <v>12</v>
      </c>
      <c r="C17" s="13">
        <v>200709.69</v>
      </c>
      <c r="D17" s="10">
        <v>61.456379743020015</v>
      </c>
      <c r="E17" s="10">
        <v>0.35827672758467538</v>
      </c>
      <c r="F17" s="9">
        <v>230500.04</v>
      </c>
      <c r="G17" s="11">
        <v>61.4</v>
      </c>
      <c r="H17" s="12">
        <f t="shared" si="0"/>
        <v>0.36053500201670891</v>
      </c>
      <c r="I17" s="9">
        <f t="shared" si="1"/>
        <v>29790.350000000006</v>
      </c>
      <c r="J17" s="10">
        <f t="shared" si="1"/>
        <v>-5.6379743020016804E-2</v>
      </c>
      <c r="K17" s="10">
        <f t="shared" si="1"/>
        <v>2.2582744320335246E-3</v>
      </c>
    </row>
    <row r="18" spans="1:11" ht="60" x14ac:dyDescent="0.25">
      <c r="A18" s="7" t="s">
        <v>135</v>
      </c>
      <c r="B18" s="8">
        <v>13</v>
      </c>
      <c r="C18" s="13">
        <v>59590.16</v>
      </c>
      <c r="D18" s="10">
        <v>5.9932108639050972</v>
      </c>
      <c r="E18" s="10">
        <v>0.10637138406744198</v>
      </c>
      <c r="F18" s="9">
        <v>0</v>
      </c>
      <c r="G18" s="11">
        <v>0</v>
      </c>
      <c r="H18" s="12">
        <f t="shared" si="0"/>
        <v>0</v>
      </c>
      <c r="I18" s="9">
        <f t="shared" si="1"/>
        <v>-59590.16</v>
      </c>
      <c r="J18" s="10">
        <f t="shared" si="1"/>
        <v>-5.9932108639050972</v>
      </c>
      <c r="K18" s="10">
        <f t="shared" si="1"/>
        <v>-0.10637138406744198</v>
      </c>
    </row>
    <row r="19" spans="1:11" ht="45" x14ac:dyDescent="0.25">
      <c r="A19" s="7" t="s">
        <v>136</v>
      </c>
      <c r="B19" s="8">
        <v>14</v>
      </c>
      <c r="C19" s="13">
        <v>1845124.61</v>
      </c>
      <c r="D19" s="10">
        <v>74.803528018307134</v>
      </c>
      <c r="E19" s="10">
        <v>3.2936387239537388</v>
      </c>
      <c r="F19" s="9">
        <v>1561668</v>
      </c>
      <c r="G19" s="11">
        <v>66.5</v>
      </c>
      <c r="H19" s="12">
        <f t="shared" si="0"/>
        <v>2.4426719211390582</v>
      </c>
      <c r="I19" s="9">
        <f t="shared" si="1"/>
        <v>-283456.6100000001</v>
      </c>
      <c r="J19" s="10">
        <f>G19-D19</f>
        <v>-8.3035280183071336</v>
      </c>
      <c r="K19" s="10">
        <f>H19-E19</f>
        <v>-0.85096680281468062</v>
      </c>
    </row>
    <row r="20" spans="1:11" x14ac:dyDescent="0.25">
      <c r="A20" s="14" t="s">
        <v>137</v>
      </c>
      <c r="B20" s="67"/>
      <c r="C20" s="15">
        <v>56020856.11999999</v>
      </c>
      <c r="D20" s="16">
        <v>61.433239716850707</v>
      </c>
      <c r="E20" s="16">
        <v>100.00000003570098</v>
      </c>
      <c r="F20" s="16">
        <f>SUM(F6:F19)</f>
        <v>63932777.299999997</v>
      </c>
      <c r="G20" s="17">
        <v>62.4</v>
      </c>
      <c r="H20" s="18">
        <f t="shared" si="0"/>
        <v>99.999999968717134</v>
      </c>
      <c r="I20" s="16">
        <f t="shared" si="1"/>
        <v>7911921.1800000072</v>
      </c>
      <c r="J20" s="68">
        <f>G20-D20</f>
        <v>0.96676028314929141</v>
      </c>
      <c r="K20" s="69">
        <f>H20-E20</f>
        <v>-6.6983844249079993E-8</v>
      </c>
    </row>
    <row r="21" spans="1:11" x14ac:dyDescent="0.25">
      <c r="D21" s="70"/>
      <c r="E21" s="70"/>
      <c r="F21" s="70"/>
      <c r="G21" s="70"/>
      <c r="H21" s="70"/>
      <c r="I21" s="70"/>
    </row>
    <row r="22" spans="1:11" x14ac:dyDescent="0.25">
      <c r="C22" s="71"/>
      <c r="E22" s="70"/>
    </row>
  </sheetData>
  <mergeCells count="8">
    <mergeCell ref="J3:K3"/>
    <mergeCell ref="A2:K2"/>
    <mergeCell ref="J1:K1"/>
    <mergeCell ref="A4:A5"/>
    <mergeCell ref="B4:B5"/>
    <mergeCell ref="C4:E4"/>
    <mergeCell ref="F4:H4"/>
    <mergeCell ref="I4:K4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tabSelected="1" workbookViewId="0">
      <selection activeCell="J15" sqref="J15"/>
    </sheetView>
  </sheetViews>
  <sheetFormatPr defaultColWidth="9.140625" defaultRowHeight="15" x14ac:dyDescent="0.25"/>
  <cols>
    <col min="1" max="1" width="4.7109375" style="73" customWidth="1"/>
    <col min="2" max="2" width="33.140625" style="73" customWidth="1"/>
    <col min="3" max="3" width="6.28515625" style="73" customWidth="1"/>
    <col min="4" max="4" width="15.28515625" style="74" customWidth="1"/>
    <col min="5" max="5" width="10.28515625" style="75" customWidth="1"/>
    <col min="6" max="6" width="8.7109375" style="73" customWidth="1"/>
    <col min="7" max="7" width="13.5703125" style="73" customWidth="1"/>
    <col min="8" max="9" width="9.140625" style="73"/>
    <col min="10" max="10" width="13.5703125" style="73" customWidth="1"/>
    <col min="11" max="16384" width="9.140625" style="73"/>
  </cols>
  <sheetData>
    <row r="1" spans="1:12" ht="15" customHeight="1" x14ac:dyDescent="0.25">
      <c r="I1" s="110" t="s">
        <v>98</v>
      </c>
      <c r="J1" s="110"/>
      <c r="K1" s="110"/>
      <c r="L1" s="110"/>
    </row>
    <row r="2" spans="1:12" ht="33" customHeight="1" x14ac:dyDescent="0.25">
      <c r="A2" s="100" t="s">
        <v>277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2" ht="15" customHeight="1" x14ac:dyDescent="0.25">
      <c r="I3" s="72"/>
      <c r="J3" s="72"/>
      <c r="K3" s="72"/>
      <c r="L3" s="72"/>
    </row>
    <row r="4" spans="1:12" x14ac:dyDescent="0.25">
      <c r="K4" s="73" t="s">
        <v>106</v>
      </c>
    </row>
    <row r="5" spans="1:12" ht="66.599999999999994" customHeight="1" x14ac:dyDescent="0.25">
      <c r="A5" s="101" t="s">
        <v>138</v>
      </c>
      <c r="B5" s="101" t="s">
        <v>139</v>
      </c>
      <c r="C5" s="103" t="s">
        <v>140</v>
      </c>
      <c r="D5" s="105" t="s">
        <v>141</v>
      </c>
      <c r="E5" s="98"/>
      <c r="F5" s="98"/>
      <c r="G5" s="106" t="s">
        <v>142</v>
      </c>
      <c r="H5" s="107"/>
      <c r="I5" s="108"/>
      <c r="J5" s="109" t="s">
        <v>272</v>
      </c>
      <c r="K5" s="109"/>
      <c r="L5" s="109"/>
    </row>
    <row r="6" spans="1:12" ht="31.9" customHeight="1" x14ac:dyDescent="0.25">
      <c r="A6" s="102"/>
      <c r="B6" s="102"/>
      <c r="C6" s="104"/>
      <c r="D6" s="19" t="s">
        <v>111</v>
      </c>
      <c r="E6" s="20" t="s">
        <v>113</v>
      </c>
      <c r="F6" s="21" t="s">
        <v>105</v>
      </c>
      <c r="G6" s="21" t="s">
        <v>111</v>
      </c>
      <c r="H6" s="22" t="s">
        <v>113</v>
      </c>
      <c r="I6" s="22" t="s">
        <v>105</v>
      </c>
      <c r="J6" s="21" t="s">
        <v>111</v>
      </c>
      <c r="K6" s="22" t="s">
        <v>113</v>
      </c>
      <c r="L6" s="22" t="s">
        <v>105</v>
      </c>
    </row>
    <row r="7" spans="1:12" x14ac:dyDescent="0.25">
      <c r="A7" s="23">
        <v>1</v>
      </c>
      <c r="B7" s="24" t="s">
        <v>143</v>
      </c>
      <c r="C7" s="25">
        <v>751</v>
      </c>
      <c r="D7" s="26">
        <v>305355.33</v>
      </c>
      <c r="E7" s="27">
        <v>0.5</v>
      </c>
      <c r="F7" s="28">
        <v>44.404943211307987</v>
      </c>
      <c r="G7" s="28">
        <v>300975</v>
      </c>
      <c r="H7" s="29">
        <f>G7/63932777.3*100</f>
        <v>0.47076791078181424</v>
      </c>
      <c r="I7" s="30">
        <v>42.980487722539252</v>
      </c>
      <c r="J7" s="28">
        <f>G7-D7</f>
        <v>-4380.3300000000163</v>
      </c>
      <c r="K7" s="76">
        <f>H7-E7</f>
        <v>-2.9232089218185764E-2</v>
      </c>
      <c r="L7" s="77">
        <f>I7-F7</f>
        <v>-1.4244554887687357</v>
      </c>
    </row>
    <row r="8" spans="1:12" ht="30" x14ac:dyDescent="0.25">
      <c r="A8" s="31">
        <v>2</v>
      </c>
      <c r="B8" s="4" t="s">
        <v>144</v>
      </c>
      <c r="C8" s="32">
        <v>752</v>
      </c>
      <c r="D8" s="33">
        <v>1892952.32</v>
      </c>
      <c r="E8" s="34">
        <v>3.3</v>
      </c>
      <c r="F8" s="28">
        <v>54.127822982542817</v>
      </c>
      <c r="G8" s="28">
        <v>1559315.67</v>
      </c>
      <c r="H8" s="29">
        <f t="shared" ref="H8:H50" si="0">G8/63932777.3*100</f>
        <v>2.4389925416238722</v>
      </c>
      <c r="I8" s="30">
        <v>47.682051763785495</v>
      </c>
      <c r="J8" s="28">
        <f t="shared" ref="J8:L49" si="1">G8-D8</f>
        <v>-333636.65000000014</v>
      </c>
      <c r="K8" s="76">
        <f t="shared" si="1"/>
        <v>-0.86100745837612758</v>
      </c>
      <c r="L8" s="77">
        <f t="shared" si="1"/>
        <v>-6.4457712187573222</v>
      </c>
    </row>
    <row r="9" spans="1:12" ht="30" x14ac:dyDescent="0.25">
      <c r="A9" s="31">
        <v>3</v>
      </c>
      <c r="B9" s="4" t="s">
        <v>145</v>
      </c>
      <c r="C9" s="32">
        <v>753</v>
      </c>
      <c r="D9" s="33">
        <v>310859.59999999998</v>
      </c>
      <c r="E9" s="34">
        <v>0.94</v>
      </c>
      <c r="F9" s="35">
        <v>58.753580294999828</v>
      </c>
      <c r="G9" s="36">
        <v>284406.78000000003</v>
      </c>
      <c r="H9" s="29">
        <f t="shared" si="0"/>
        <v>0.4448528470231185</v>
      </c>
      <c r="I9" s="37">
        <v>54.802723761470631</v>
      </c>
      <c r="J9" s="28">
        <f t="shared" si="1"/>
        <v>-26452.819999999949</v>
      </c>
      <c r="K9" s="76">
        <f t="shared" si="1"/>
        <v>-0.49514715297688144</v>
      </c>
      <c r="L9" s="77">
        <f t="shared" si="1"/>
        <v>-3.9508565335291976</v>
      </c>
    </row>
    <row r="10" spans="1:12" ht="45" x14ac:dyDescent="0.25">
      <c r="A10" s="31">
        <v>4</v>
      </c>
      <c r="B10" s="4" t="s">
        <v>146</v>
      </c>
      <c r="C10" s="32">
        <v>754</v>
      </c>
      <c r="D10" s="33">
        <v>2714937.87</v>
      </c>
      <c r="E10" s="34">
        <v>4.84</v>
      </c>
      <c r="F10" s="28">
        <v>24.905364078525817</v>
      </c>
      <c r="G10" s="28">
        <v>5772190.0199999996</v>
      </c>
      <c r="H10" s="29">
        <f t="shared" si="0"/>
        <v>9.028530065125139</v>
      </c>
      <c r="I10" s="30">
        <v>42.751116151791258</v>
      </c>
      <c r="J10" s="28">
        <f t="shared" si="1"/>
        <v>3057252.1499999994</v>
      </c>
      <c r="K10" s="76">
        <f t="shared" si="1"/>
        <v>4.1885300651251391</v>
      </c>
      <c r="L10" s="77">
        <f t="shared" si="1"/>
        <v>17.845752073265441</v>
      </c>
    </row>
    <row r="11" spans="1:12" ht="45" x14ac:dyDescent="0.25">
      <c r="A11" s="31">
        <v>5</v>
      </c>
      <c r="B11" s="4" t="s">
        <v>147</v>
      </c>
      <c r="C11" s="32">
        <v>755</v>
      </c>
      <c r="D11" s="33">
        <v>368537.72</v>
      </c>
      <c r="E11" s="34">
        <v>0.65</v>
      </c>
      <c r="F11" s="28">
        <v>67.184067765069344</v>
      </c>
      <c r="G11" s="28">
        <v>413780.66</v>
      </c>
      <c r="H11" s="29">
        <f t="shared" si="0"/>
        <v>0.64721208349570636</v>
      </c>
      <c r="I11" s="30">
        <v>56.307058893282147</v>
      </c>
      <c r="J11" s="28">
        <f t="shared" si="1"/>
        <v>45242.94</v>
      </c>
      <c r="K11" s="76">
        <f t="shared" si="1"/>
        <v>-2.7879165042936638E-3</v>
      </c>
      <c r="L11" s="77">
        <f t="shared" si="1"/>
        <v>-10.877008871787197</v>
      </c>
    </row>
    <row r="12" spans="1:12" ht="30" x14ac:dyDescent="0.25">
      <c r="A12" s="31">
        <v>6</v>
      </c>
      <c r="B12" s="4" t="s">
        <v>148</v>
      </c>
      <c r="C12" s="32">
        <v>756</v>
      </c>
      <c r="D12" s="33">
        <v>36218.26</v>
      </c>
      <c r="E12" s="34">
        <v>6.4000000000000001E-2</v>
      </c>
      <c r="F12" s="28">
        <v>69.587376220455411</v>
      </c>
      <c r="G12" s="28">
        <v>53165.41</v>
      </c>
      <c r="H12" s="29">
        <f t="shared" si="0"/>
        <v>8.3158298833984803E-2</v>
      </c>
      <c r="I12" s="30">
        <v>71.052354162241954</v>
      </c>
      <c r="J12" s="28">
        <f t="shared" si="1"/>
        <v>16947.150000000001</v>
      </c>
      <c r="K12" s="76">
        <f t="shared" si="1"/>
        <v>1.9158298833984802E-2</v>
      </c>
      <c r="L12" s="77">
        <f t="shared" si="1"/>
        <v>1.4649779417865432</v>
      </c>
    </row>
    <row r="13" spans="1:12" ht="30" x14ac:dyDescent="0.25">
      <c r="A13" s="31">
        <v>7</v>
      </c>
      <c r="B13" s="4" t="s">
        <v>149</v>
      </c>
      <c r="C13" s="32">
        <v>757</v>
      </c>
      <c r="D13" s="33">
        <v>13665</v>
      </c>
      <c r="E13" s="34">
        <v>0.02</v>
      </c>
      <c r="F13" s="28">
        <v>73.835689789602057</v>
      </c>
      <c r="G13" s="28">
        <v>13396.4</v>
      </c>
      <c r="H13" s="29">
        <f t="shared" si="0"/>
        <v>2.0953884010291544E-2</v>
      </c>
      <c r="I13" s="30">
        <v>69.893993449068532</v>
      </c>
      <c r="J13" s="28">
        <f t="shared" si="1"/>
        <v>-268.60000000000036</v>
      </c>
      <c r="K13" s="76">
        <f t="shared" si="1"/>
        <v>9.5388401029154399E-4</v>
      </c>
      <c r="L13" s="77">
        <f t="shared" si="1"/>
        <v>-3.9416963405335252</v>
      </c>
    </row>
    <row r="14" spans="1:12" ht="45" x14ac:dyDescent="0.25">
      <c r="A14" s="31">
        <v>8</v>
      </c>
      <c r="B14" s="4" t="s">
        <v>150</v>
      </c>
      <c r="C14" s="32">
        <v>758</v>
      </c>
      <c r="D14" s="33">
        <v>1526109.01</v>
      </c>
      <c r="E14" s="34">
        <v>2.72</v>
      </c>
      <c r="F14" s="28">
        <v>56.617854049383062</v>
      </c>
      <c r="G14" s="28">
        <v>1307582.2</v>
      </c>
      <c r="H14" s="29">
        <f t="shared" si="0"/>
        <v>2.0452454206146307</v>
      </c>
      <c r="I14" s="30">
        <v>40.937892341941158</v>
      </c>
      <c r="J14" s="28">
        <f t="shared" si="1"/>
        <v>-218526.81000000006</v>
      </c>
      <c r="K14" s="76">
        <f t="shared" si="1"/>
        <v>-0.67475457938536954</v>
      </c>
      <c r="L14" s="77">
        <f t="shared" si="1"/>
        <v>-15.679961707441905</v>
      </c>
    </row>
    <row r="15" spans="1:12" ht="30" x14ac:dyDescent="0.25">
      <c r="A15" s="31">
        <v>9</v>
      </c>
      <c r="B15" s="4" t="s">
        <v>151</v>
      </c>
      <c r="C15" s="32">
        <v>759</v>
      </c>
      <c r="D15" s="33">
        <v>12983059.48</v>
      </c>
      <c r="E15" s="34">
        <v>23.1</v>
      </c>
      <c r="F15" s="28">
        <v>67.523069506227074</v>
      </c>
      <c r="G15" s="28">
        <v>13037889.310000001</v>
      </c>
      <c r="H15" s="29">
        <f t="shared" si="0"/>
        <v>20.393122058221614</v>
      </c>
      <c r="I15" s="30">
        <v>64.603610671849964</v>
      </c>
      <c r="J15" s="28">
        <f t="shared" si="1"/>
        <v>54829.830000000075</v>
      </c>
      <c r="K15" s="76">
        <f t="shared" si="1"/>
        <v>-2.7068779417783873</v>
      </c>
      <c r="L15" s="77">
        <f t="shared" si="1"/>
        <v>-2.9194588343771102</v>
      </c>
    </row>
    <row r="16" spans="1:12" ht="30" x14ac:dyDescent="0.25">
      <c r="A16" s="31">
        <v>10</v>
      </c>
      <c r="B16" s="4" t="s">
        <v>152</v>
      </c>
      <c r="C16" s="32">
        <v>760</v>
      </c>
      <c r="D16" s="33">
        <v>10308863.27</v>
      </c>
      <c r="E16" s="34">
        <v>18.399999999999999</v>
      </c>
      <c r="F16" s="28">
        <v>67.450613295196803</v>
      </c>
      <c r="G16" s="28">
        <v>12512589.67</v>
      </c>
      <c r="H16" s="29">
        <f t="shared" si="0"/>
        <v>19.571478353404803</v>
      </c>
      <c r="I16" s="30">
        <v>72.011245326698628</v>
      </c>
      <c r="J16" s="28">
        <f t="shared" si="1"/>
        <v>2203726.4000000004</v>
      </c>
      <c r="K16" s="76">
        <f t="shared" si="1"/>
        <v>1.1714783534048046</v>
      </c>
      <c r="L16" s="77">
        <f t="shared" si="1"/>
        <v>4.5606320315018252</v>
      </c>
    </row>
    <row r="17" spans="1:12" ht="30" x14ac:dyDescent="0.25">
      <c r="A17" s="31">
        <v>11</v>
      </c>
      <c r="B17" s="4" t="s">
        <v>153</v>
      </c>
      <c r="C17" s="32">
        <v>761</v>
      </c>
      <c r="D17" s="33">
        <v>12413625.65</v>
      </c>
      <c r="E17" s="34">
        <v>22.15</v>
      </c>
      <c r="F17" s="28">
        <v>75.918218717297876</v>
      </c>
      <c r="G17" s="28">
        <v>12371492.140000001</v>
      </c>
      <c r="H17" s="29">
        <f t="shared" si="0"/>
        <v>19.350781652965985</v>
      </c>
      <c r="I17" s="30">
        <v>72.445443135866938</v>
      </c>
      <c r="J17" s="28">
        <f t="shared" si="1"/>
        <v>-42133.509999999776</v>
      </c>
      <c r="K17" s="76">
        <f t="shared" si="1"/>
        <v>-2.7992183470340137</v>
      </c>
      <c r="L17" s="77">
        <f t="shared" si="1"/>
        <v>-3.4727755814309376</v>
      </c>
    </row>
    <row r="18" spans="1:12" ht="30" x14ac:dyDescent="0.25">
      <c r="A18" s="31">
        <v>12</v>
      </c>
      <c r="B18" s="4" t="s">
        <v>154</v>
      </c>
      <c r="C18" s="32">
        <v>762</v>
      </c>
      <c r="D18" s="33">
        <v>30357.48</v>
      </c>
      <c r="E18" s="34">
        <v>0.05</v>
      </c>
      <c r="F18" s="28">
        <v>68.259459644202877</v>
      </c>
      <c r="G18" s="28">
        <v>30145.56</v>
      </c>
      <c r="H18" s="29">
        <f t="shared" si="0"/>
        <v>4.7151963786187655E-2</v>
      </c>
      <c r="I18" s="30">
        <v>65.991838135721977</v>
      </c>
      <c r="J18" s="28">
        <f t="shared" si="1"/>
        <v>-211.91999999999825</v>
      </c>
      <c r="K18" s="76">
        <f t="shared" si="1"/>
        <v>-2.848036213812348E-3</v>
      </c>
      <c r="L18" s="77">
        <f t="shared" si="1"/>
        <v>-2.2676215084809002</v>
      </c>
    </row>
    <row r="19" spans="1:12" ht="30" x14ac:dyDescent="0.25">
      <c r="A19" s="31">
        <v>13</v>
      </c>
      <c r="B19" s="4" t="s">
        <v>155</v>
      </c>
      <c r="C19" s="32">
        <v>763</v>
      </c>
      <c r="D19" s="33">
        <v>310012.3</v>
      </c>
      <c r="E19" s="34">
        <v>0.55000000000000004</v>
      </c>
      <c r="F19" s="38">
        <v>72.274438561797609</v>
      </c>
      <c r="G19" s="28">
        <v>312767.08</v>
      </c>
      <c r="H19" s="29">
        <f t="shared" si="0"/>
        <v>0.48921240904702573</v>
      </c>
      <c r="I19" s="30">
        <v>64.109916295981961</v>
      </c>
      <c r="J19" s="28">
        <f t="shared" si="1"/>
        <v>2754.7800000000279</v>
      </c>
      <c r="K19" s="76">
        <f t="shared" si="1"/>
        <v>-6.0787590952974313E-2</v>
      </c>
      <c r="L19" s="77">
        <f t="shared" si="1"/>
        <v>-8.1645222658156484</v>
      </c>
    </row>
    <row r="20" spans="1:12" ht="45" x14ac:dyDescent="0.25">
      <c r="A20" s="31">
        <v>14</v>
      </c>
      <c r="B20" s="4" t="s">
        <v>156</v>
      </c>
      <c r="C20" s="32">
        <v>764</v>
      </c>
      <c r="D20" s="33">
        <v>1064430.75</v>
      </c>
      <c r="E20" s="34">
        <v>1.9</v>
      </c>
      <c r="F20" s="28">
        <v>76.333137043891028</v>
      </c>
      <c r="G20" s="28">
        <v>1244311.6399999999</v>
      </c>
      <c r="H20" s="29">
        <f t="shared" si="0"/>
        <v>1.9462812231058824</v>
      </c>
      <c r="I20" s="30">
        <v>68.773448380256184</v>
      </c>
      <c r="J20" s="28">
        <f t="shared" si="1"/>
        <v>179880.8899999999</v>
      </c>
      <c r="K20" s="76">
        <f t="shared" si="1"/>
        <v>4.6281223105882452E-2</v>
      </c>
      <c r="L20" s="77">
        <f t="shared" si="1"/>
        <v>-7.5596886636348444</v>
      </c>
    </row>
    <row r="21" spans="1:12" ht="30" x14ac:dyDescent="0.25">
      <c r="A21" s="31">
        <v>15</v>
      </c>
      <c r="B21" s="4" t="s">
        <v>157</v>
      </c>
      <c r="C21" s="32">
        <v>765</v>
      </c>
      <c r="D21" s="33">
        <v>574017.91</v>
      </c>
      <c r="E21" s="34">
        <v>1.02</v>
      </c>
      <c r="F21" s="28">
        <v>68.273236047086797</v>
      </c>
      <c r="G21" s="28">
        <v>890311.73</v>
      </c>
      <c r="H21" s="29">
        <f t="shared" si="0"/>
        <v>1.3925747755682123</v>
      </c>
      <c r="I21" s="30">
        <v>68.259922324559312</v>
      </c>
      <c r="J21" s="28">
        <f t="shared" si="1"/>
        <v>316293.81999999995</v>
      </c>
      <c r="K21" s="76">
        <f t="shared" si="1"/>
        <v>0.37257477556821228</v>
      </c>
      <c r="L21" s="77">
        <f t="shared" si="1"/>
        <v>-1.3313722527485083E-2</v>
      </c>
    </row>
    <row r="22" spans="1:12" ht="45" x14ac:dyDescent="0.25">
      <c r="A22" s="31">
        <v>16</v>
      </c>
      <c r="B22" s="4" t="s">
        <v>158</v>
      </c>
      <c r="C22" s="32">
        <v>766</v>
      </c>
      <c r="D22" s="33">
        <v>96004.49</v>
      </c>
      <c r="E22" s="34">
        <v>0.17</v>
      </c>
      <c r="F22" s="28">
        <v>79.347799854535836</v>
      </c>
      <c r="G22" s="28">
        <v>105837.08</v>
      </c>
      <c r="H22" s="29">
        <f t="shared" si="0"/>
        <v>0.16554431775013786</v>
      </c>
      <c r="I22" s="30">
        <v>62.317605279855229</v>
      </c>
      <c r="J22" s="28">
        <f t="shared" si="1"/>
        <v>9832.5899999999965</v>
      </c>
      <c r="K22" s="76">
        <f t="shared" si="1"/>
        <v>-4.4556822498621473E-3</v>
      </c>
      <c r="L22" s="77">
        <f t="shared" si="1"/>
        <v>-17.030194574680607</v>
      </c>
    </row>
    <row r="23" spans="1:12" ht="30" x14ac:dyDescent="0.25">
      <c r="A23" s="31">
        <v>17</v>
      </c>
      <c r="B23" s="4" t="s">
        <v>159</v>
      </c>
      <c r="C23" s="32">
        <v>767</v>
      </c>
      <c r="D23" s="33">
        <v>245335.19</v>
      </c>
      <c r="E23" s="34">
        <v>0.43</v>
      </c>
      <c r="F23" s="28">
        <v>82.902611344911222</v>
      </c>
      <c r="G23" s="28">
        <v>110030.34</v>
      </c>
      <c r="H23" s="29">
        <f t="shared" si="0"/>
        <v>0.17210317562725372</v>
      </c>
      <c r="I23" s="30">
        <v>70.715767581519216</v>
      </c>
      <c r="J23" s="28">
        <f t="shared" si="1"/>
        <v>-135304.85</v>
      </c>
      <c r="K23" s="76">
        <f t="shared" si="1"/>
        <v>-0.2578968243727463</v>
      </c>
      <c r="L23" s="77">
        <f t="shared" si="1"/>
        <v>-12.186843763392005</v>
      </c>
    </row>
    <row r="24" spans="1:12" ht="60" x14ac:dyDescent="0.25">
      <c r="A24" s="31">
        <v>18</v>
      </c>
      <c r="B24" s="4" t="s">
        <v>160</v>
      </c>
      <c r="C24" s="32">
        <v>768</v>
      </c>
      <c r="D24" s="33">
        <v>5021005.1500000004</v>
      </c>
      <c r="E24" s="34">
        <v>8.9600000000000009</v>
      </c>
      <c r="F24" s="28">
        <v>67.445758315692473</v>
      </c>
      <c r="G24" s="28">
        <v>7718936</v>
      </c>
      <c r="H24" s="29">
        <f t="shared" si="0"/>
        <v>12.073518977252377</v>
      </c>
      <c r="I24" s="30">
        <v>72.853392503073451</v>
      </c>
      <c r="J24" s="28">
        <f t="shared" si="1"/>
        <v>2697930.8499999996</v>
      </c>
      <c r="K24" s="76">
        <f t="shared" si="1"/>
        <v>3.1135189772523759</v>
      </c>
      <c r="L24" s="77">
        <f t="shared" si="1"/>
        <v>5.4076341873809781</v>
      </c>
    </row>
    <row r="25" spans="1:12" ht="30" x14ac:dyDescent="0.25">
      <c r="A25" s="31">
        <v>19</v>
      </c>
      <c r="B25" s="4" t="s">
        <v>161</v>
      </c>
      <c r="C25" s="32">
        <v>769</v>
      </c>
      <c r="D25" s="33">
        <v>763616.47</v>
      </c>
      <c r="E25" s="34">
        <v>1.36</v>
      </c>
      <c r="F25" s="28">
        <v>70.260606574079489</v>
      </c>
      <c r="G25" s="28">
        <v>919388.11</v>
      </c>
      <c r="H25" s="29">
        <f t="shared" si="0"/>
        <v>1.4380543890434119</v>
      </c>
      <c r="I25" s="30">
        <v>69.135100659609577</v>
      </c>
      <c r="J25" s="28">
        <f t="shared" si="1"/>
        <v>155771.64000000001</v>
      </c>
      <c r="K25" s="76">
        <f t="shared" si="1"/>
        <v>7.8054389043411776E-2</v>
      </c>
      <c r="L25" s="77">
        <f t="shared" si="1"/>
        <v>-1.1255059144699118</v>
      </c>
    </row>
    <row r="26" spans="1:12" ht="30" x14ac:dyDescent="0.25">
      <c r="A26" s="31">
        <v>20</v>
      </c>
      <c r="B26" s="4" t="s">
        <v>162</v>
      </c>
      <c r="C26" s="32">
        <v>770</v>
      </c>
      <c r="D26" s="33">
        <v>28381.919999999998</v>
      </c>
      <c r="E26" s="34">
        <v>0.05</v>
      </c>
      <c r="F26" s="28">
        <v>75.193853490528539</v>
      </c>
      <c r="G26" s="28">
        <v>25113.119999999999</v>
      </c>
      <c r="H26" s="29">
        <f t="shared" si="0"/>
        <v>3.9280508466194852E-2</v>
      </c>
      <c r="I26" s="30">
        <v>65.454898029716119</v>
      </c>
      <c r="J26" s="28">
        <f t="shared" si="1"/>
        <v>-3268.7999999999993</v>
      </c>
      <c r="K26" s="76">
        <f t="shared" si="1"/>
        <v>-1.0719491533805151E-2</v>
      </c>
      <c r="L26" s="77">
        <f t="shared" si="1"/>
        <v>-9.73895546081242</v>
      </c>
    </row>
    <row r="27" spans="1:12" ht="30" x14ac:dyDescent="0.25">
      <c r="A27" s="31">
        <v>21</v>
      </c>
      <c r="B27" s="4" t="s">
        <v>163</v>
      </c>
      <c r="C27" s="32">
        <v>771</v>
      </c>
      <c r="D27" s="33">
        <v>210742.46</v>
      </c>
      <c r="E27" s="34">
        <v>0.37</v>
      </c>
      <c r="F27" s="28">
        <v>61.065518561003238</v>
      </c>
      <c r="G27" s="28">
        <v>242980.62</v>
      </c>
      <c r="H27" s="29">
        <f t="shared" si="0"/>
        <v>0.38005641278468283</v>
      </c>
      <c r="I27" s="30">
        <v>63.0845443935643</v>
      </c>
      <c r="J27" s="28">
        <f t="shared" si="1"/>
        <v>32238.160000000003</v>
      </c>
      <c r="K27" s="76">
        <f t="shared" si="1"/>
        <v>1.0056412784682833E-2</v>
      </c>
      <c r="L27" s="77">
        <f t="shared" si="1"/>
        <v>2.0190258325610628</v>
      </c>
    </row>
    <row r="28" spans="1:12" ht="60" x14ac:dyDescent="0.25">
      <c r="A28" s="31">
        <v>22</v>
      </c>
      <c r="B28" s="4" t="s">
        <v>164</v>
      </c>
      <c r="C28" s="32">
        <v>772</v>
      </c>
      <c r="D28" s="33">
        <v>24053</v>
      </c>
      <c r="E28" s="34">
        <v>0.04</v>
      </c>
      <c r="F28" s="28">
        <v>48.943591254576056</v>
      </c>
      <c r="G28" s="28">
        <v>26872.38</v>
      </c>
      <c r="H28" s="29">
        <f t="shared" si="0"/>
        <v>4.2032242512949618E-2</v>
      </c>
      <c r="I28" s="30">
        <v>72.173633253977115</v>
      </c>
      <c r="J28" s="28">
        <f t="shared" si="1"/>
        <v>2819.380000000001</v>
      </c>
      <c r="K28" s="76">
        <f t="shared" si="1"/>
        <v>2.0322425129496169E-3</v>
      </c>
      <c r="L28" s="77">
        <f t="shared" si="1"/>
        <v>23.23004199940106</v>
      </c>
    </row>
    <row r="29" spans="1:12" ht="30" x14ac:dyDescent="0.25">
      <c r="A29" s="31">
        <v>23</v>
      </c>
      <c r="B29" s="4" t="s">
        <v>165</v>
      </c>
      <c r="C29" s="32">
        <v>774</v>
      </c>
      <c r="D29" s="33">
        <v>227937.32</v>
      </c>
      <c r="E29" s="34">
        <v>0.4</v>
      </c>
      <c r="F29" s="28">
        <v>74.606108077877082</v>
      </c>
      <c r="G29" s="28">
        <v>187111.94</v>
      </c>
      <c r="H29" s="29">
        <f t="shared" si="0"/>
        <v>0.2926698133603528</v>
      </c>
      <c r="I29" s="30">
        <v>62.611752001273167</v>
      </c>
      <c r="J29" s="28">
        <f t="shared" si="1"/>
        <v>-40825.380000000005</v>
      </c>
      <c r="K29" s="76">
        <f t="shared" si="1"/>
        <v>-0.10733018663964722</v>
      </c>
      <c r="L29" s="77">
        <f t="shared" si="1"/>
        <v>-11.994356076603914</v>
      </c>
    </row>
    <row r="30" spans="1:12" ht="30" x14ac:dyDescent="0.25">
      <c r="A30" s="31">
        <v>24</v>
      </c>
      <c r="B30" s="4" t="s">
        <v>166</v>
      </c>
      <c r="C30" s="32">
        <v>775</v>
      </c>
      <c r="D30" s="33">
        <v>782268.88</v>
      </c>
      <c r="E30" s="34">
        <v>1.39</v>
      </c>
      <c r="F30" s="28">
        <v>21.837508288247516</v>
      </c>
      <c r="G30" s="28">
        <v>1310537.81</v>
      </c>
      <c r="H30" s="29">
        <f t="shared" si="0"/>
        <v>2.0498684170255812</v>
      </c>
      <c r="I30" s="30">
        <v>30.312897212833228</v>
      </c>
      <c r="J30" s="28">
        <f t="shared" si="1"/>
        <v>528268.93000000005</v>
      </c>
      <c r="K30" s="76">
        <f t="shared" si="1"/>
        <v>0.6598684170255813</v>
      </c>
      <c r="L30" s="77">
        <f t="shared" si="1"/>
        <v>8.4753889245857117</v>
      </c>
    </row>
    <row r="31" spans="1:12" ht="30" x14ac:dyDescent="0.25">
      <c r="A31" s="31">
        <v>25</v>
      </c>
      <c r="B31" s="4" t="s">
        <v>167</v>
      </c>
      <c r="C31" s="32">
        <v>776</v>
      </c>
      <c r="D31" s="33">
        <v>117122.71</v>
      </c>
      <c r="E31" s="34">
        <v>0.2</v>
      </c>
      <c r="F31" s="28">
        <v>68.128651279944989</v>
      </c>
      <c r="G31" s="28">
        <v>112457.76</v>
      </c>
      <c r="H31" s="29">
        <f t="shared" si="0"/>
        <v>0.17590000739730105</v>
      </c>
      <c r="I31" s="30">
        <v>63.437616751429537</v>
      </c>
      <c r="J31" s="28">
        <f t="shared" si="1"/>
        <v>-4664.9500000000116</v>
      </c>
      <c r="K31" s="76">
        <f t="shared" si="1"/>
        <v>-2.4099992602698961E-2</v>
      </c>
      <c r="L31" s="77">
        <f t="shared" si="1"/>
        <v>-4.691034528515452</v>
      </c>
    </row>
    <row r="32" spans="1:12" ht="60" x14ac:dyDescent="0.25">
      <c r="A32" s="31">
        <v>26</v>
      </c>
      <c r="B32" s="4" t="s">
        <v>168</v>
      </c>
      <c r="C32" s="32">
        <v>778</v>
      </c>
      <c r="D32" s="33">
        <v>15439.78</v>
      </c>
      <c r="E32" s="34">
        <v>0.02</v>
      </c>
      <c r="F32" s="28">
        <v>66.9976094877604</v>
      </c>
      <c r="G32" s="28">
        <v>12395.06</v>
      </c>
      <c r="H32" s="29">
        <f t="shared" si="0"/>
        <v>1.9387645153967056E-2</v>
      </c>
      <c r="I32" s="30">
        <v>62.05802334511904</v>
      </c>
      <c r="J32" s="28">
        <f t="shared" si="1"/>
        <v>-3044.7200000000012</v>
      </c>
      <c r="K32" s="76">
        <f t="shared" si="1"/>
        <v>-6.1235484603294407E-4</v>
      </c>
      <c r="L32" s="77">
        <f t="shared" si="1"/>
        <v>-4.9395861426413603</v>
      </c>
    </row>
    <row r="33" spans="1:12" ht="45" x14ac:dyDescent="0.25">
      <c r="A33" s="31">
        <v>27</v>
      </c>
      <c r="B33" s="4" t="s">
        <v>169</v>
      </c>
      <c r="C33" s="32">
        <v>779</v>
      </c>
      <c r="D33" s="33">
        <v>2557852.7000000002</v>
      </c>
      <c r="E33" s="34">
        <v>4.5599999999999996</v>
      </c>
      <c r="F33" s="28">
        <v>77.302502634941661</v>
      </c>
      <c r="G33" s="28">
        <v>1914986.3</v>
      </c>
      <c r="H33" s="29">
        <f t="shared" si="0"/>
        <v>2.9953122339955036</v>
      </c>
      <c r="I33" s="30">
        <v>77.811335538938181</v>
      </c>
      <c r="J33" s="28">
        <f t="shared" si="1"/>
        <v>-642866.40000000014</v>
      </c>
      <c r="K33" s="76">
        <f t="shared" si="1"/>
        <v>-1.564687766004496</v>
      </c>
      <c r="L33" s="77">
        <f t="shared" si="1"/>
        <v>0.50883290399652026</v>
      </c>
    </row>
    <row r="34" spans="1:12" ht="30" x14ac:dyDescent="0.25">
      <c r="A34" s="31">
        <v>28</v>
      </c>
      <c r="B34" s="4" t="s">
        <v>170</v>
      </c>
      <c r="C34" s="32">
        <v>780</v>
      </c>
      <c r="D34" s="33">
        <v>29940.69</v>
      </c>
      <c r="E34" s="34">
        <v>0.05</v>
      </c>
      <c r="F34" s="39">
        <v>73.476970874930046</v>
      </c>
      <c r="G34" s="39">
        <v>27767.85</v>
      </c>
      <c r="H34" s="29">
        <f t="shared" si="0"/>
        <v>4.343288555993953E-2</v>
      </c>
      <c r="I34" s="30">
        <v>60.761163691587463</v>
      </c>
      <c r="J34" s="28">
        <f t="shared" si="1"/>
        <v>-2172.84</v>
      </c>
      <c r="K34" s="76">
        <f t="shared" si="1"/>
        <v>-6.5671144400604731E-3</v>
      </c>
      <c r="L34" s="77">
        <f t="shared" si="1"/>
        <v>-12.715807183342584</v>
      </c>
    </row>
    <row r="35" spans="1:12" ht="60" x14ac:dyDescent="0.25">
      <c r="A35" s="31">
        <v>29</v>
      </c>
      <c r="B35" s="4" t="s">
        <v>171</v>
      </c>
      <c r="C35" s="32">
        <v>782</v>
      </c>
      <c r="D35" s="33">
        <v>41278.07</v>
      </c>
      <c r="E35" s="34">
        <v>7.0000000000000007E-2</v>
      </c>
      <c r="F35" s="35">
        <v>75.849399561824299</v>
      </c>
      <c r="G35" s="35">
        <v>40541.550000000003</v>
      </c>
      <c r="H35" s="29">
        <f t="shared" si="0"/>
        <v>6.3412777783392188E-2</v>
      </c>
      <c r="I35" s="30">
        <v>59.115514648392789</v>
      </c>
      <c r="J35" s="28">
        <f t="shared" si="1"/>
        <v>-736.5199999999968</v>
      </c>
      <c r="K35" s="76">
        <f t="shared" si="1"/>
        <v>-6.5872222166078187E-3</v>
      </c>
      <c r="L35" s="77">
        <f t="shared" si="1"/>
        <v>-16.73388491343151</v>
      </c>
    </row>
    <row r="36" spans="1:12" ht="45" x14ac:dyDescent="0.25">
      <c r="A36" s="31">
        <v>30</v>
      </c>
      <c r="B36" s="4" t="s">
        <v>172</v>
      </c>
      <c r="C36" s="32">
        <v>783</v>
      </c>
      <c r="D36" s="33">
        <v>35841.64</v>
      </c>
      <c r="E36" s="34">
        <v>0.06</v>
      </c>
      <c r="F36" s="28">
        <v>37.39115176378219</v>
      </c>
      <c r="G36" s="28">
        <v>40513.269999999997</v>
      </c>
      <c r="H36" s="29">
        <f t="shared" si="0"/>
        <v>6.336854382204353E-2</v>
      </c>
      <c r="I36" s="30">
        <v>45.4765589000747</v>
      </c>
      <c r="J36" s="28">
        <f t="shared" si="1"/>
        <v>4671.6299999999974</v>
      </c>
      <c r="K36" s="76">
        <f t="shared" si="1"/>
        <v>3.3685438220435321E-3</v>
      </c>
      <c r="L36" s="77">
        <f t="shared" si="1"/>
        <v>8.0854071362925097</v>
      </c>
    </row>
    <row r="37" spans="1:12" ht="45" x14ac:dyDescent="0.25">
      <c r="A37" s="31">
        <v>31</v>
      </c>
      <c r="B37" s="4" t="s">
        <v>173</v>
      </c>
      <c r="C37" s="32">
        <v>784</v>
      </c>
      <c r="D37" s="33">
        <v>94512.84</v>
      </c>
      <c r="E37" s="34">
        <v>0.16</v>
      </c>
      <c r="F37" s="28">
        <v>28.483571596931021</v>
      </c>
      <c r="G37" s="28">
        <v>173728.45</v>
      </c>
      <c r="H37" s="29">
        <f t="shared" si="0"/>
        <v>0.27173612243496265</v>
      </c>
      <c r="I37" s="30">
        <v>60.115283408217145</v>
      </c>
      <c r="J37" s="28">
        <f t="shared" si="1"/>
        <v>79215.610000000015</v>
      </c>
      <c r="K37" s="76">
        <f t="shared" si="1"/>
        <v>0.11173612243496264</v>
      </c>
      <c r="L37" s="77">
        <f t="shared" si="1"/>
        <v>31.631711811286124</v>
      </c>
    </row>
    <row r="38" spans="1:12" ht="90" x14ac:dyDescent="0.25">
      <c r="A38" s="31">
        <v>32</v>
      </c>
      <c r="B38" s="4" t="s">
        <v>174</v>
      </c>
      <c r="C38" s="32">
        <v>785</v>
      </c>
      <c r="D38" s="33">
        <v>402451.12</v>
      </c>
      <c r="E38" s="34">
        <v>0.71</v>
      </c>
      <c r="F38" s="28">
        <v>75.086245861219211</v>
      </c>
      <c r="G38" s="28">
        <v>424056.36</v>
      </c>
      <c r="H38" s="29">
        <f t="shared" si="0"/>
        <v>0.66328474674288862</v>
      </c>
      <c r="I38" s="30">
        <v>60.761163691587463</v>
      </c>
      <c r="J38" s="28">
        <f t="shared" si="1"/>
        <v>21605.239999999991</v>
      </c>
      <c r="K38" s="76">
        <f t="shared" si="1"/>
        <v>-4.6715253257111344E-2</v>
      </c>
      <c r="L38" s="77">
        <f t="shared" si="1"/>
        <v>-14.325082169631749</v>
      </c>
    </row>
    <row r="39" spans="1:12" ht="45" x14ac:dyDescent="0.25">
      <c r="A39" s="31">
        <v>33</v>
      </c>
      <c r="B39" s="4" t="s">
        <v>175</v>
      </c>
      <c r="C39" s="32">
        <v>786</v>
      </c>
      <c r="D39" s="33">
        <v>7482.76</v>
      </c>
      <c r="E39" s="34">
        <v>0.01</v>
      </c>
      <c r="F39" s="28">
        <v>67.960775302645402</v>
      </c>
      <c r="G39" s="28">
        <v>8472.06</v>
      </c>
      <c r="H39" s="29">
        <f t="shared" si="0"/>
        <v>1.3251512538311081E-2</v>
      </c>
      <c r="I39" s="30">
        <v>65.558098828598361</v>
      </c>
      <c r="J39" s="28">
        <f t="shared" si="1"/>
        <v>989.29999999999927</v>
      </c>
      <c r="K39" s="76">
        <f t="shared" si="1"/>
        <v>3.2515125383110813E-3</v>
      </c>
      <c r="L39" s="77">
        <f t="shared" si="1"/>
        <v>-2.4026764740470412</v>
      </c>
    </row>
    <row r="40" spans="1:12" ht="30" x14ac:dyDescent="0.25">
      <c r="A40" s="31">
        <v>34</v>
      </c>
      <c r="B40" s="4" t="s">
        <v>176</v>
      </c>
      <c r="C40" s="32">
        <v>787</v>
      </c>
      <c r="D40" s="33">
        <v>119842.34</v>
      </c>
      <c r="E40" s="34">
        <v>0.21</v>
      </c>
      <c r="F40" s="28">
        <v>50.426534341676025</v>
      </c>
      <c r="G40" s="28">
        <v>10144.74</v>
      </c>
      <c r="H40" s="29">
        <f t="shared" si="0"/>
        <v>1.5867823092365486E-2</v>
      </c>
      <c r="I40" s="30">
        <v>6.331663861606315</v>
      </c>
      <c r="J40" s="28">
        <f t="shared" si="1"/>
        <v>-109697.59999999999</v>
      </c>
      <c r="K40" s="76">
        <f t="shared" si="1"/>
        <v>-0.19413217690763451</v>
      </c>
      <c r="L40" s="77">
        <f t="shared" si="1"/>
        <v>-44.094870480069709</v>
      </c>
    </row>
    <row r="41" spans="1:12" ht="30" x14ac:dyDescent="0.25">
      <c r="A41" s="31">
        <v>35</v>
      </c>
      <c r="B41" s="4" t="s">
        <v>177</v>
      </c>
      <c r="C41" s="32">
        <v>789</v>
      </c>
      <c r="D41" s="33">
        <v>52905.09</v>
      </c>
      <c r="E41" s="34">
        <v>0.09</v>
      </c>
      <c r="F41" s="28">
        <v>70.224661457444952</v>
      </c>
      <c r="G41" s="28">
        <v>46048.05</v>
      </c>
      <c r="H41" s="29">
        <f t="shared" si="0"/>
        <v>7.2025730688849654E-2</v>
      </c>
      <c r="I41" s="30">
        <v>57.049922096612093</v>
      </c>
      <c r="J41" s="28">
        <f t="shared" si="1"/>
        <v>-6857.0399999999936</v>
      </c>
      <c r="K41" s="76">
        <f t="shared" si="1"/>
        <v>-1.7974269311150343E-2</v>
      </c>
      <c r="L41" s="77">
        <f t="shared" si="1"/>
        <v>-13.174739360832859</v>
      </c>
    </row>
    <row r="42" spans="1:12" ht="45" x14ac:dyDescent="0.25">
      <c r="A42" s="31">
        <v>36</v>
      </c>
      <c r="B42" s="4" t="s">
        <v>178</v>
      </c>
      <c r="C42" s="32">
        <v>790</v>
      </c>
      <c r="D42" s="33">
        <v>24484.2</v>
      </c>
      <c r="E42" s="34">
        <v>0.04</v>
      </c>
      <c r="F42" s="28">
        <v>22.98029805627349</v>
      </c>
      <c r="G42" s="28">
        <v>26107.5</v>
      </c>
      <c r="H42" s="29">
        <f t="shared" si="0"/>
        <v>4.0835860887901705E-2</v>
      </c>
      <c r="I42" s="30">
        <v>13.425187343263541</v>
      </c>
      <c r="J42" s="28">
        <f t="shared" si="1"/>
        <v>1623.2999999999993</v>
      </c>
      <c r="K42" s="76">
        <f t="shared" si="1"/>
        <v>8.3586088790170432E-4</v>
      </c>
      <c r="L42" s="77">
        <f t="shared" si="1"/>
        <v>-9.5551107130099489</v>
      </c>
    </row>
    <row r="43" spans="1:12" ht="30" x14ac:dyDescent="0.25">
      <c r="A43" s="31">
        <v>37</v>
      </c>
      <c r="B43" s="4" t="s">
        <v>179</v>
      </c>
      <c r="C43" s="32">
        <v>793</v>
      </c>
      <c r="D43" s="33">
        <v>18512.240000000002</v>
      </c>
      <c r="E43" s="34">
        <v>0.03</v>
      </c>
      <c r="F43" s="28">
        <v>73.512933097029702</v>
      </c>
      <c r="G43" s="28">
        <v>17385.95</v>
      </c>
      <c r="H43" s="29">
        <f t="shared" si="0"/>
        <v>2.7194110336264093E-2</v>
      </c>
      <c r="I43" s="30">
        <v>53.471193411208077</v>
      </c>
      <c r="J43" s="28">
        <f t="shared" si="1"/>
        <v>-1126.2900000000009</v>
      </c>
      <c r="K43" s="76">
        <f t="shared" si="1"/>
        <v>-2.8058896637359054E-3</v>
      </c>
      <c r="L43" s="77">
        <f t="shared" si="1"/>
        <v>-20.041739685821625</v>
      </c>
    </row>
    <row r="44" spans="1:12" ht="30" x14ac:dyDescent="0.25">
      <c r="A44" s="31">
        <v>38</v>
      </c>
      <c r="B44" s="4" t="s">
        <v>180</v>
      </c>
      <c r="C44" s="32">
        <v>794</v>
      </c>
      <c r="D44" s="33">
        <v>187552.65</v>
      </c>
      <c r="E44" s="34">
        <v>0.33</v>
      </c>
      <c r="F44" s="28">
        <v>64.382613445419395</v>
      </c>
      <c r="G44" s="28">
        <v>258408.59</v>
      </c>
      <c r="H44" s="29">
        <f t="shared" si="0"/>
        <v>0.40418796259614398</v>
      </c>
      <c r="I44" s="30">
        <v>55.748023427198611</v>
      </c>
      <c r="J44" s="28">
        <f t="shared" si="1"/>
        <v>70855.94</v>
      </c>
      <c r="K44" s="76">
        <f t="shared" si="1"/>
        <v>7.4187962596143964E-2</v>
      </c>
      <c r="L44" s="77">
        <f t="shared" si="1"/>
        <v>-8.6345900182207842</v>
      </c>
    </row>
    <row r="45" spans="1:12" ht="30" x14ac:dyDescent="0.25">
      <c r="A45" s="31">
        <v>39</v>
      </c>
      <c r="B45" s="4" t="s">
        <v>181</v>
      </c>
      <c r="C45" s="32">
        <v>795</v>
      </c>
      <c r="D45" s="33">
        <v>27930.33</v>
      </c>
      <c r="E45" s="34">
        <v>0.04</v>
      </c>
      <c r="F45" s="28">
        <v>68.27160484773998</v>
      </c>
      <c r="G45" s="28">
        <v>27679.55</v>
      </c>
      <c r="H45" s="29">
        <f t="shared" si="0"/>
        <v>4.3294771741442868E-2</v>
      </c>
      <c r="I45" s="30">
        <v>66.585286000240075</v>
      </c>
      <c r="J45" s="28">
        <f t="shared" si="1"/>
        <v>-250.78000000000247</v>
      </c>
      <c r="K45" s="76">
        <f t="shared" si="1"/>
        <v>3.2947717414428673E-3</v>
      </c>
      <c r="L45" s="77">
        <f t="shared" si="1"/>
        <v>-1.6863188474999049</v>
      </c>
    </row>
    <row r="46" spans="1:12" ht="30" x14ac:dyDescent="0.25">
      <c r="A46" s="31">
        <v>40</v>
      </c>
      <c r="B46" s="4" t="s">
        <v>182</v>
      </c>
      <c r="C46" s="32">
        <v>796</v>
      </c>
      <c r="D46" s="33">
        <v>15106.89</v>
      </c>
      <c r="E46" s="34">
        <v>0.02</v>
      </c>
      <c r="F46" s="28">
        <v>57.8786979018005</v>
      </c>
      <c r="G46" s="28">
        <v>12807.09</v>
      </c>
      <c r="H46" s="29">
        <f t="shared" si="0"/>
        <v>2.0032118955044989E-2</v>
      </c>
      <c r="I46" s="30">
        <v>66.719022523958657</v>
      </c>
      <c r="J46" s="28">
        <f t="shared" si="1"/>
        <v>-2299.7999999999993</v>
      </c>
      <c r="K46" s="76">
        <f t="shared" si="1"/>
        <v>3.2118955044988656E-5</v>
      </c>
      <c r="L46" s="77">
        <f t="shared" si="1"/>
        <v>8.8403246221581568</v>
      </c>
    </row>
    <row r="47" spans="1:12" ht="75" x14ac:dyDescent="0.25">
      <c r="A47" s="31">
        <v>41</v>
      </c>
      <c r="B47" s="4" t="s">
        <v>183</v>
      </c>
      <c r="C47" s="32">
        <v>797</v>
      </c>
      <c r="D47" s="33">
        <v>13177.42</v>
      </c>
      <c r="E47" s="34">
        <v>0.02</v>
      </c>
      <c r="F47" s="28">
        <v>41.690722093068871</v>
      </c>
      <c r="G47" s="28">
        <v>13885.32</v>
      </c>
      <c r="H47" s="29">
        <f t="shared" si="0"/>
        <v>2.1718624759322007E-2</v>
      </c>
      <c r="I47" s="30">
        <v>48.548898645452262</v>
      </c>
      <c r="J47" s="28">
        <f t="shared" si="1"/>
        <v>707.89999999999964</v>
      </c>
      <c r="K47" s="76">
        <f t="shared" si="1"/>
        <v>1.7186247593220065E-3</v>
      </c>
      <c r="L47" s="77">
        <f t="shared" si="1"/>
        <v>6.8581765523833909</v>
      </c>
    </row>
    <row r="48" spans="1:12" ht="30" x14ac:dyDescent="0.25">
      <c r="A48" s="31">
        <v>42</v>
      </c>
      <c r="B48" s="4" t="s">
        <v>184</v>
      </c>
      <c r="C48" s="32">
        <v>798</v>
      </c>
      <c r="D48" s="33">
        <v>7075.84</v>
      </c>
      <c r="E48" s="34">
        <v>0.01</v>
      </c>
      <c r="F48" s="28">
        <v>55.086208440151566</v>
      </c>
      <c r="G48" s="28">
        <v>8127.74</v>
      </c>
      <c r="H48" s="29">
        <f t="shared" si="0"/>
        <v>1.2712946853319322E-2</v>
      </c>
      <c r="I48" s="30">
        <v>62.302538787023977</v>
      </c>
      <c r="J48" s="28">
        <f t="shared" si="1"/>
        <v>1051.8999999999996</v>
      </c>
      <c r="K48" s="76">
        <f t="shared" si="1"/>
        <v>2.7129468533193223E-3</v>
      </c>
      <c r="L48" s="77">
        <f t="shared" si="1"/>
        <v>7.2163303468724109</v>
      </c>
    </row>
    <row r="49" spans="1:12" ht="45" x14ac:dyDescent="0.25">
      <c r="A49" s="31">
        <v>43</v>
      </c>
      <c r="B49" s="4" t="s">
        <v>185</v>
      </c>
      <c r="C49" s="32">
        <v>799</v>
      </c>
      <c r="D49" s="33"/>
      <c r="E49" s="34"/>
      <c r="F49" s="28"/>
      <c r="G49" s="28">
        <v>6137.48</v>
      </c>
      <c r="H49" s="29">
        <f t="shared" si="0"/>
        <v>9.5998957955483657E-3</v>
      </c>
      <c r="I49" s="30">
        <v>38.148953891672157</v>
      </c>
      <c r="J49" s="28">
        <f t="shared" si="1"/>
        <v>6137.48</v>
      </c>
      <c r="K49" s="76">
        <f t="shared" si="1"/>
        <v>9.5998957955483657E-3</v>
      </c>
      <c r="L49" s="77">
        <f t="shared" si="1"/>
        <v>38.148953891672157</v>
      </c>
    </row>
    <row r="50" spans="1:12" x14ac:dyDescent="0.25">
      <c r="A50" s="40"/>
      <c r="B50" s="41" t="s">
        <v>137</v>
      </c>
      <c r="C50" s="78"/>
      <c r="D50" s="42">
        <f>SUM(D7:D49)</f>
        <v>56020856.140000008</v>
      </c>
      <c r="E50" s="43">
        <f>SUM(E7:E49)</f>
        <v>100.00400000000002</v>
      </c>
      <c r="F50" s="44">
        <v>61.4</v>
      </c>
      <c r="G50" s="44">
        <f>SUM(G7:G49)</f>
        <v>63932777.340000004</v>
      </c>
      <c r="H50" s="45">
        <f t="shared" si="0"/>
        <v>100.00000006256573</v>
      </c>
      <c r="I50" s="46">
        <v>62.351987724463761</v>
      </c>
      <c r="J50" s="47">
        <f>SUM(J7:J49)</f>
        <v>7911921.200000002</v>
      </c>
      <c r="K50" s="79">
        <f t="shared" ref="K50:L50" si="2">H50-E50</f>
        <v>-3.9999374342869487E-3</v>
      </c>
      <c r="L50" s="80">
        <f t="shared" si="2"/>
        <v>0.95198772446376267</v>
      </c>
    </row>
    <row r="52" spans="1:12" x14ac:dyDescent="0.25">
      <c r="F52" s="74"/>
      <c r="G52" s="74"/>
      <c r="H52" s="75"/>
    </row>
  </sheetData>
  <mergeCells count="8">
    <mergeCell ref="J5:L5"/>
    <mergeCell ref="I1:L1"/>
    <mergeCell ref="A2:L2"/>
    <mergeCell ref="A5:A6"/>
    <mergeCell ref="B5:B6"/>
    <mergeCell ref="C5:C6"/>
    <mergeCell ref="D5:F5"/>
    <mergeCell ref="G5:I5"/>
  </mergeCells>
  <pageMargins left="0.70866141732283472" right="0.70866141732283472" top="0.74803149606299213" bottom="0.74803149606299213" header="0.31496062992125984" footer="0.31496062992125984"/>
  <pageSetup paperSize="9" scale="6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view="pageBreakPreview" topLeftCell="A88" zoomScaleNormal="100" zoomScaleSheetLayoutView="100" workbookViewId="0">
      <selection activeCell="A17" sqref="A17"/>
    </sheetView>
  </sheetViews>
  <sheetFormatPr defaultRowHeight="15" x14ac:dyDescent="0.25"/>
  <cols>
    <col min="1" max="1" width="75.5703125" style="6" customWidth="1"/>
    <col min="2" max="2" width="13.28515625" style="6" customWidth="1"/>
    <col min="3" max="3" width="12.85546875" style="6" customWidth="1"/>
    <col min="4" max="4" width="14.5703125" style="6" customWidth="1"/>
    <col min="5" max="5" width="7.42578125" style="6" customWidth="1"/>
    <col min="6" max="6" width="12.85546875" style="6" customWidth="1"/>
    <col min="7" max="7" width="13.42578125" style="6" customWidth="1"/>
    <col min="8" max="8" width="14.5703125" style="6" customWidth="1"/>
    <col min="9" max="9" width="8.140625" style="6" customWidth="1"/>
    <col min="10" max="16384" width="9.140625" style="6"/>
  </cols>
  <sheetData>
    <row r="1" spans="1:9" x14ac:dyDescent="0.25">
      <c r="H1" s="111" t="s">
        <v>273</v>
      </c>
      <c r="I1" s="111"/>
    </row>
    <row r="2" spans="1:9" ht="15.75" x14ac:dyDescent="0.25">
      <c r="A2" s="112" t="s">
        <v>278</v>
      </c>
      <c r="B2" s="113"/>
      <c r="C2" s="113"/>
      <c r="D2" s="113"/>
      <c r="E2" s="113"/>
      <c r="F2" s="113"/>
      <c r="G2" s="113"/>
      <c r="H2" s="113"/>
      <c r="I2" s="113"/>
    </row>
    <row r="3" spans="1:9" x14ac:dyDescent="0.25">
      <c r="D3" s="114"/>
      <c r="E3" s="114"/>
      <c r="H3" s="114" t="s">
        <v>106</v>
      </c>
      <c r="I3" s="114"/>
    </row>
    <row r="4" spans="1:9" x14ac:dyDescent="0.25">
      <c r="A4" s="116" t="s">
        <v>0</v>
      </c>
      <c r="B4" s="117" t="s">
        <v>264</v>
      </c>
      <c r="C4" s="117"/>
      <c r="D4" s="117"/>
      <c r="E4" s="117"/>
      <c r="F4" s="117" t="s">
        <v>265</v>
      </c>
      <c r="G4" s="117"/>
      <c r="H4" s="117"/>
      <c r="I4" s="117"/>
    </row>
    <row r="5" spans="1:9" x14ac:dyDescent="0.25">
      <c r="A5" s="116"/>
      <c r="B5" s="115" t="s">
        <v>279</v>
      </c>
      <c r="C5" s="116" t="s">
        <v>102</v>
      </c>
      <c r="D5" s="98"/>
      <c r="E5" s="98"/>
      <c r="F5" s="115" t="s">
        <v>280</v>
      </c>
      <c r="G5" s="116" t="s">
        <v>103</v>
      </c>
      <c r="H5" s="98"/>
      <c r="I5" s="98"/>
    </row>
    <row r="6" spans="1:9" ht="38.25" x14ac:dyDescent="0.25">
      <c r="A6" s="116"/>
      <c r="B6" s="115"/>
      <c r="C6" s="49" t="s">
        <v>276</v>
      </c>
      <c r="D6" s="49" t="s">
        <v>274</v>
      </c>
      <c r="E6" s="48" t="s">
        <v>275</v>
      </c>
      <c r="F6" s="115"/>
      <c r="G6" s="49" t="s">
        <v>276</v>
      </c>
      <c r="H6" s="49" t="s">
        <v>274</v>
      </c>
      <c r="I6" s="48" t="s">
        <v>275</v>
      </c>
    </row>
    <row r="7" spans="1:9" x14ac:dyDescent="0.25">
      <c r="A7" s="1" t="s">
        <v>1</v>
      </c>
      <c r="B7" s="81">
        <f>B8+B12+B19+B26+B31+B36+B46+B49+B55+B59+B64+B70+B75+B79+B90+B93+B95+B101</f>
        <v>87863484.079999983</v>
      </c>
      <c r="C7" s="81">
        <f>C8+C12+C19+C26+C31+C36+C46+C49+C55+C59+C64+C70+C75+C79+C90+C93+C95+C101</f>
        <v>53864122.170000002</v>
      </c>
      <c r="D7" s="81">
        <f>C7-B7</f>
        <v>-33999361.909999982</v>
      </c>
      <c r="E7" s="81">
        <f>C7/B7*100</f>
        <v>61.304332208083792</v>
      </c>
      <c r="F7" s="81">
        <f>F8+F12+F19+F26+F31+F36+F46+F49+F55+F59+F64+F70+F75+F79+F90+F93+F95+F101</f>
        <v>98949896.600000009</v>
      </c>
      <c r="G7" s="81">
        <f>G8+G12+G19+G26+G31+G36+G46+G49+G55+G59+G64+G70+G75+G79+G90+G93+G95+G101</f>
        <v>61789817.629999995</v>
      </c>
      <c r="H7" s="81">
        <f>G7-F7</f>
        <v>-37160078.970000014</v>
      </c>
      <c r="I7" s="81">
        <f>G7/F7*100</f>
        <v>62.445560584850568</v>
      </c>
    </row>
    <row r="8" spans="1:9" ht="28.5" x14ac:dyDescent="0.25">
      <c r="A8" s="2" t="s">
        <v>2</v>
      </c>
      <c r="B8" s="82">
        <f>SUM(B9:B11)</f>
        <v>16785816.77</v>
      </c>
      <c r="C8" s="82">
        <f>SUM(C9:C11)</f>
        <v>12460547.73</v>
      </c>
      <c r="D8" s="83">
        <f t="shared" ref="D8:D71" si="0">C8-B8</f>
        <v>-4325269.0399999991</v>
      </c>
      <c r="E8" s="83">
        <f t="shared" ref="E8:E71" si="1">C8/B8*100</f>
        <v>74.232597083210038</v>
      </c>
      <c r="F8" s="83">
        <f t="shared" ref="F8:G8" si="2">SUM(F9:F11)</f>
        <v>17790210</v>
      </c>
      <c r="G8" s="83">
        <f t="shared" si="2"/>
        <v>12499130.299999999</v>
      </c>
      <c r="H8" s="83">
        <f t="shared" ref="H8:H71" si="3">G8-F8</f>
        <v>-5291079.7000000011</v>
      </c>
      <c r="I8" s="83">
        <f t="shared" ref="I8:I71" si="4">G8/F8*100</f>
        <v>70.25847530748652</v>
      </c>
    </row>
    <row r="9" spans="1:9" ht="30" x14ac:dyDescent="0.25">
      <c r="A9" s="4" t="s">
        <v>3</v>
      </c>
      <c r="B9" s="84">
        <v>14890124.630000001</v>
      </c>
      <c r="C9" s="84">
        <v>11179587.779999999</v>
      </c>
      <c r="D9" s="85">
        <f t="shared" si="0"/>
        <v>-3710536.8500000015</v>
      </c>
      <c r="E9" s="85">
        <f t="shared" si="1"/>
        <v>75.080552096090813</v>
      </c>
      <c r="F9" s="84">
        <v>15439888.5</v>
      </c>
      <c r="G9" s="84">
        <v>11131146.699999999</v>
      </c>
      <c r="H9" s="85">
        <f t="shared" si="3"/>
        <v>-4308741.8000000007</v>
      </c>
      <c r="I9" s="85">
        <f t="shared" si="4"/>
        <v>72.093439664412088</v>
      </c>
    </row>
    <row r="10" spans="1:9" ht="30" x14ac:dyDescent="0.25">
      <c r="A10" s="4" t="s">
        <v>4</v>
      </c>
      <c r="B10" s="84">
        <v>1644090.34</v>
      </c>
      <c r="C10" s="84">
        <v>1113541.1399999999</v>
      </c>
      <c r="D10" s="85">
        <f t="shared" si="0"/>
        <v>-530549.20000000019</v>
      </c>
      <c r="E10" s="85">
        <f t="shared" si="1"/>
        <v>67.729924135434061</v>
      </c>
      <c r="F10" s="84">
        <v>2107977</v>
      </c>
      <c r="G10" s="84">
        <v>1215135.5</v>
      </c>
      <c r="H10" s="85">
        <f t="shared" si="3"/>
        <v>-892841.5</v>
      </c>
      <c r="I10" s="85">
        <f t="shared" si="4"/>
        <v>57.644628001159404</v>
      </c>
    </row>
    <row r="11" spans="1:9" x14ac:dyDescent="0.25">
      <c r="A11" s="4" t="s">
        <v>5</v>
      </c>
      <c r="B11" s="84">
        <v>251601.8</v>
      </c>
      <c r="C11" s="84">
        <v>167418.81</v>
      </c>
      <c r="D11" s="85">
        <f t="shared" si="0"/>
        <v>-84182.989999999991</v>
      </c>
      <c r="E11" s="85">
        <f t="shared" si="1"/>
        <v>66.541181342899776</v>
      </c>
      <c r="F11" s="84">
        <v>242344.5</v>
      </c>
      <c r="G11" s="84">
        <v>152848.1</v>
      </c>
      <c r="H11" s="85">
        <f t="shared" si="3"/>
        <v>-89496.4</v>
      </c>
      <c r="I11" s="85">
        <f t="shared" si="4"/>
        <v>63.07058753138611</v>
      </c>
    </row>
    <row r="12" spans="1:9" ht="28.5" x14ac:dyDescent="0.25">
      <c r="A12" s="2" t="s">
        <v>6</v>
      </c>
      <c r="B12" s="82">
        <f>SUM(B13:B18)</f>
        <v>17569515.530000001</v>
      </c>
      <c r="C12" s="82">
        <f>SUM(C13:C18)</f>
        <v>11969856.169999998</v>
      </c>
      <c r="D12" s="83">
        <f t="shared" si="0"/>
        <v>-5599659.3600000031</v>
      </c>
      <c r="E12" s="83">
        <f t="shared" si="1"/>
        <v>68.128549985123001</v>
      </c>
      <c r="F12" s="83">
        <f t="shared" ref="F12:G12" si="5">SUM(F13:F18)</f>
        <v>18384530.800000001</v>
      </c>
      <c r="G12" s="83">
        <f t="shared" si="5"/>
        <v>12054315</v>
      </c>
      <c r="H12" s="83">
        <f t="shared" si="3"/>
        <v>-6330215.8000000007</v>
      </c>
      <c r="I12" s="83">
        <f t="shared" si="4"/>
        <v>65.567705432003734</v>
      </c>
    </row>
    <row r="13" spans="1:9" x14ac:dyDescent="0.25">
      <c r="A13" s="4" t="s">
        <v>7</v>
      </c>
      <c r="B13" s="84">
        <v>4496513.5</v>
      </c>
      <c r="C13" s="84">
        <v>2978417.88</v>
      </c>
      <c r="D13" s="85">
        <f t="shared" si="0"/>
        <v>-1518095.62</v>
      </c>
      <c r="E13" s="85">
        <f t="shared" si="1"/>
        <v>66.238384027980786</v>
      </c>
      <c r="F13" s="84">
        <v>4604394</v>
      </c>
      <c r="G13" s="84">
        <v>3097313.2</v>
      </c>
      <c r="H13" s="85">
        <f t="shared" si="3"/>
        <v>-1507080.7999999998</v>
      </c>
      <c r="I13" s="85">
        <f t="shared" si="4"/>
        <v>67.268639477855288</v>
      </c>
    </row>
    <row r="14" spans="1:9" x14ac:dyDescent="0.25">
      <c r="A14" s="4" t="s">
        <v>8</v>
      </c>
      <c r="B14" s="84">
        <v>10564523.98</v>
      </c>
      <c r="C14" s="84">
        <v>7409478.4800000004</v>
      </c>
      <c r="D14" s="85">
        <f t="shared" si="0"/>
        <v>-3155045.5</v>
      </c>
      <c r="E14" s="85">
        <f t="shared" si="1"/>
        <v>70.135469369250274</v>
      </c>
      <c r="F14" s="84">
        <v>10953106</v>
      </c>
      <c r="G14" s="84">
        <v>7377140.2000000002</v>
      </c>
      <c r="H14" s="85">
        <f t="shared" si="3"/>
        <v>-3575965.8</v>
      </c>
      <c r="I14" s="85">
        <f t="shared" si="4"/>
        <v>67.352038773294083</v>
      </c>
    </row>
    <row r="15" spans="1:9" ht="30" x14ac:dyDescent="0.25">
      <c r="A15" s="4" t="s">
        <v>9</v>
      </c>
      <c r="B15" s="84">
        <v>430593.89</v>
      </c>
      <c r="C15" s="84">
        <v>315705.27</v>
      </c>
      <c r="D15" s="85">
        <f t="shared" si="0"/>
        <v>-114888.62</v>
      </c>
      <c r="E15" s="85">
        <f t="shared" si="1"/>
        <v>73.318567060949235</v>
      </c>
      <c r="F15" s="84">
        <v>453376.2</v>
      </c>
      <c r="G15" s="84">
        <v>312575.3</v>
      </c>
      <c r="H15" s="85">
        <f t="shared" si="3"/>
        <v>-140800.90000000002</v>
      </c>
      <c r="I15" s="85">
        <f t="shared" si="4"/>
        <v>68.943914568078341</v>
      </c>
    </row>
    <row r="16" spans="1:9" x14ac:dyDescent="0.25">
      <c r="A16" s="4" t="s">
        <v>10</v>
      </c>
      <c r="B16" s="84">
        <v>1515992.57</v>
      </c>
      <c r="C16" s="84">
        <v>1158966.78</v>
      </c>
      <c r="D16" s="85">
        <f t="shared" si="0"/>
        <v>-357025.79000000004</v>
      </c>
      <c r="E16" s="85">
        <f t="shared" si="1"/>
        <v>76.449370724818252</v>
      </c>
      <c r="F16" s="84">
        <v>1553084.6</v>
      </c>
      <c r="G16" s="84">
        <v>1143398.5</v>
      </c>
      <c r="H16" s="85">
        <f t="shared" si="3"/>
        <v>-409686.10000000009</v>
      </c>
      <c r="I16" s="85">
        <f t="shared" si="4"/>
        <v>73.621134354174913</v>
      </c>
    </row>
    <row r="17" spans="1:9" ht="30" x14ac:dyDescent="0.25">
      <c r="A17" s="4" t="s">
        <v>11</v>
      </c>
      <c r="B17" s="84">
        <v>154053.49</v>
      </c>
      <c r="C17" s="84">
        <v>107287.76</v>
      </c>
      <c r="D17" s="85">
        <f t="shared" si="0"/>
        <v>-46765.729999999996</v>
      </c>
      <c r="E17" s="85">
        <f t="shared" si="1"/>
        <v>69.643186921633514</v>
      </c>
      <c r="F17" s="84">
        <v>158031.6</v>
      </c>
      <c r="G17" s="84">
        <v>107331.1</v>
      </c>
      <c r="H17" s="85">
        <f t="shared" si="3"/>
        <v>-50700.5</v>
      </c>
      <c r="I17" s="85">
        <f t="shared" si="4"/>
        <v>67.917492450876921</v>
      </c>
    </row>
    <row r="18" spans="1:9" ht="30" x14ac:dyDescent="0.25">
      <c r="A18" s="4" t="s">
        <v>12</v>
      </c>
      <c r="B18" s="84">
        <v>407838.1</v>
      </c>
      <c r="C18" s="84">
        <v>0</v>
      </c>
      <c r="D18" s="85">
        <f t="shared" si="0"/>
        <v>-407838.1</v>
      </c>
      <c r="E18" s="85">
        <f t="shared" si="1"/>
        <v>0</v>
      </c>
      <c r="F18" s="84">
        <v>662538.4</v>
      </c>
      <c r="G18" s="84">
        <v>16556.7</v>
      </c>
      <c r="H18" s="85">
        <f t="shared" si="3"/>
        <v>-645981.70000000007</v>
      </c>
      <c r="I18" s="85">
        <f t="shared" si="4"/>
        <v>2.4989796817814636</v>
      </c>
    </row>
    <row r="19" spans="1:9" ht="28.5" x14ac:dyDescent="0.25">
      <c r="A19" s="2" t="s">
        <v>97</v>
      </c>
      <c r="B19" s="82">
        <f>SUM(B20:B25)</f>
        <v>14328417.319999998</v>
      </c>
      <c r="C19" s="82">
        <f>SUM(C20:C25)</f>
        <v>9659732.4199999999</v>
      </c>
      <c r="D19" s="83">
        <f t="shared" si="0"/>
        <v>-4668684.8999999985</v>
      </c>
      <c r="E19" s="83">
        <f t="shared" si="1"/>
        <v>67.416604390190955</v>
      </c>
      <c r="F19" s="83">
        <f t="shared" ref="F19:G19" si="6">SUM(F20:F25)</f>
        <v>16699670.1</v>
      </c>
      <c r="G19" s="83">
        <f t="shared" si="6"/>
        <v>11860768.800000001</v>
      </c>
      <c r="H19" s="83">
        <f t="shared" si="3"/>
        <v>-4838901.2999999989</v>
      </c>
      <c r="I19" s="83">
        <f t="shared" si="4"/>
        <v>71.023970707062063</v>
      </c>
    </row>
    <row r="20" spans="1:9" x14ac:dyDescent="0.25">
      <c r="A20" s="4" t="s">
        <v>13</v>
      </c>
      <c r="B20" s="84">
        <v>4192691.61</v>
      </c>
      <c r="C20" s="84">
        <v>3073668.66</v>
      </c>
      <c r="D20" s="85">
        <f t="shared" si="0"/>
        <v>-1119022.9499999997</v>
      </c>
      <c r="E20" s="85">
        <f t="shared" si="1"/>
        <v>73.310153617523042</v>
      </c>
      <c r="F20" s="84">
        <v>4491244.0999999996</v>
      </c>
      <c r="G20" s="84">
        <v>3147531.7</v>
      </c>
      <c r="H20" s="85">
        <f t="shared" si="3"/>
        <v>-1343712.3999999994</v>
      </c>
      <c r="I20" s="85">
        <f t="shared" si="4"/>
        <v>70.081510377046769</v>
      </c>
    </row>
    <row r="21" spans="1:9" x14ac:dyDescent="0.25">
      <c r="A21" s="4" t="s">
        <v>14</v>
      </c>
      <c r="B21" s="84">
        <v>7724.76</v>
      </c>
      <c r="C21" s="84">
        <v>0</v>
      </c>
      <c r="D21" s="85">
        <f t="shared" si="0"/>
        <v>-7724.76</v>
      </c>
      <c r="E21" s="85">
        <f t="shared" si="1"/>
        <v>0</v>
      </c>
      <c r="F21" s="84">
        <v>4985.8999999999996</v>
      </c>
      <c r="G21" s="84">
        <v>0</v>
      </c>
      <c r="H21" s="85">
        <f t="shared" si="3"/>
        <v>-4985.8999999999996</v>
      </c>
      <c r="I21" s="85">
        <f t="shared" si="4"/>
        <v>0</v>
      </c>
    </row>
    <row r="22" spans="1:9" x14ac:dyDescent="0.25">
      <c r="A22" s="4" t="s">
        <v>85</v>
      </c>
      <c r="B22" s="84">
        <v>50441.64</v>
      </c>
      <c r="C22" s="84">
        <v>37607.72</v>
      </c>
      <c r="D22" s="85">
        <f t="shared" si="0"/>
        <v>-12833.919999999998</v>
      </c>
      <c r="E22" s="85">
        <f t="shared" si="1"/>
        <v>74.55689386784411</v>
      </c>
      <c r="F22" s="84">
        <v>86079.5</v>
      </c>
      <c r="G22" s="84">
        <v>41557.199999999997</v>
      </c>
      <c r="H22" s="85">
        <f t="shared" si="3"/>
        <v>-44522.3</v>
      </c>
      <c r="I22" s="85">
        <f t="shared" si="4"/>
        <v>48.277696780301923</v>
      </c>
    </row>
    <row r="23" spans="1:9" ht="30" x14ac:dyDescent="0.25">
      <c r="A23" s="4" t="s">
        <v>86</v>
      </c>
      <c r="B23" s="84">
        <v>6584198.7800000003</v>
      </c>
      <c r="C23" s="84">
        <v>4057446.7</v>
      </c>
      <c r="D23" s="85">
        <f t="shared" si="0"/>
        <v>-2526752.08</v>
      </c>
      <c r="E23" s="85">
        <f t="shared" si="1"/>
        <v>61.624000665423409</v>
      </c>
      <c r="F23" s="84">
        <v>7843872.9000000004</v>
      </c>
      <c r="G23" s="84">
        <v>5498167.2000000002</v>
      </c>
      <c r="H23" s="85">
        <f t="shared" si="3"/>
        <v>-2345705.7000000002</v>
      </c>
      <c r="I23" s="85">
        <f t="shared" si="4"/>
        <v>70.095057251628845</v>
      </c>
    </row>
    <row r="24" spans="1:9" ht="30" x14ac:dyDescent="0.25">
      <c r="A24" s="4" t="s">
        <v>87</v>
      </c>
      <c r="B24" s="84">
        <v>2996011.85</v>
      </c>
      <c r="C24" s="84">
        <v>2246115.66</v>
      </c>
      <c r="D24" s="85">
        <f t="shared" si="0"/>
        <v>-749896.19</v>
      </c>
      <c r="E24" s="85">
        <f t="shared" si="1"/>
        <v>74.970186115919404</v>
      </c>
      <c r="F24" s="84">
        <v>3149029.1</v>
      </c>
      <c r="G24" s="84">
        <v>2259366.2000000002</v>
      </c>
      <c r="H24" s="85">
        <f t="shared" si="3"/>
        <v>-889662.89999999991</v>
      </c>
      <c r="I24" s="85">
        <f t="shared" si="4"/>
        <v>71.748025446954429</v>
      </c>
    </row>
    <row r="25" spans="1:9" ht="30" x14ac:dyDescent="0.25">
      <c r="A25" s="4" t="s">
        <v>15</v>
      </c>
      <c r="B25" s="84">
        <v>497348.68</v>
      </c>
      <c r="C25" s="84">
        <v>244893.68</v>
      </c>
      <c r="D25" s="85">
        <f t="shared" si="0"/>
        <v>-252455</v>
      </c>
      <c r="E25" s="85">
        <f t="shared" si="1"/>
        <v>49.239837129958801</v>
      </c>
      <c r="F25" s="84">
        <v>1124458.6000000001</v>
      </c>
      <c r="G25" s="84">
        <v>914146.5</v>
      </c>
      <c r="H25" s="85">
        <f t="shared" si="3"/>
        <v>-210312.10000000009</v>
      </c>
      <c r="I25" s="85">
        <f t="shared" si="4"/>
        <v>81.296590199052233</v>
      </c>
    </row>
    <row r="26" spans="1:9" ht="28.5" x14ac:dyDescent="0.25">
      <c r="A26" s="2" t="s">
        <v>16</v>
      </c>
      <c r="B26" s="82">
        <f>SUM(B27:B30)</f>
        <v>1331982.94</v>
      </c>
      <c r="C26" s="82">
        <f>SUM(C27:C30)</f>
        <v>995492.02</v>
      </c>
      <c r="D26" s="83">
        <f t="shared" si="0"/>
        <v>-336490.91999999993</v>
      </c>
      <c r="E26" s="83">
        <f t="shared" si="1"/>
        <v>74.737595362895576</v>
      </c>
      <c r="F26" s="83">
        <f t="shared" ref="F26:G26" si="7">SUM(F27:F30)</f>
        <v>1157642.5</v>
      </c>
      <c r="G26" s="83">
        <f t="shared" si="7"/>
        <v>821585.6</v>
      </c>
      <c r="H26" s="83">
        <f t="shared" si="3"/>
        <v>-336056.9</v>
      </c>
      <c r="I26" s="83">
        <f t="shared" si="4"/>
        <v>70.970580295730329</v>
      </c>
    </row>
    <row r="27" spans="1:9" ht="30" x14ac:dyDescent="0.25">
      <c r="A27" s="4" t="s">
        <v>88</v>
      </c>
      <c r="B27" s="84">
        <v>9447.7000000000007</v>
      </c>
      <c r="C27" s="84">
        <v>1872.6</v>
      </c>
      <c r="D27" s="85">
        <f t="shared" si="0"/>
        <v>-7575.1</v>
      </c>
      <c r="E27" s="85">
        <f t="shared" si="1"/>
        <v>19.820697100881691</v>
      </c>
      <c r="F27" s="84">
        <v>5843.5</v>
      </c>
      <c r="G27" s="84">
        <v>1910.8</v>
      </c>
      <c r="H27" s="85">
        <f t="shared" si="3"/>
        <v>-3932.7</v>
      </c>
      <c r="I27" s="85">
        <f t="shared" si="4"/>
        <v>32.699580730726446</v>
      </c>
    </row>
    <row r="28" spans="1:9" x14ac:dyDescent="0.25">
      <c r="A28" s="4" t="s">
        <v>17</v>
      </c>
      <c r="B28" s="84">
        <v>42076.2</v>
      </c>
      <c r="C28" s="84">
        <v>1.2</v>
      </c>
      <c r="D28" s="85">
        <f t="shared" si="0"/>
        <v>-42075</v>
      </c>
      <c r="E28" s="85">
        <f t="shared" si="1"/>
        <v>2.8519685713063445E-3</v>
      </c>
      <c r="F28" s="84">
        <v>43425.1</v>
      </c>
      <c r="G28" s="84">
        <v>450</v>
      </c>
      <c r="H28" s="85">
        <f t="shared" si="3"/>
        <v>-42975.1</v>
      </c>
      <c r="I28" s="85">
        <f t="shared" si="4"/>
        <v>1.0362670437143495</v>
      </c>
    </row>
    <row r="29" spans="1:9" x14ac:dyDescent="0.25">
      <c r="A29" s="4" t="s">
        <v>18</v>
      </c>
      <c r="B29" s="84">
        <v>1257493.94</v>
      </c>
      <c r="C29" s="84">
        <v>977481.69</v>
      </c>
      <c r="D29" s="85">
        <f t="shared" si="0"/>
        <v>-280012.25</v>
      </c>
      <c r="E29" s="85">
        <f t="shared" si="1"/>
        <v>77.732516945568747</v>
      </c>
      <c r="F29" s="84">
        <v>1085382.8999999999</v>
      </c>
      <c r="G29" s="84">
        <v>803394.7</v>
      </c>
      <c r="H29" s="85">
        <f t="shared" si="3"/>
        <v>-281988.19999999995</v>
      </c>
      <c r="I29" s="85">
        <f t="shared" si="4"/>
        <v>74.019472759336821</v>
      </c>
    </row>
    <row r="30" spans="1:9" x14ac:dyDescent="0.25">
      <c r="A30" s="4" t="s">
        <v>19</v>
      </c>
      <c r="B30" s="84">
        <v>22965.1</v>
      </c>
      <c r="C30" s="84">
        <v>16136.53</v>
      </c>
      <c r="D30" s="85">
        <f t="shared" si="0"/>
        <v>-6828.5699999999979</v>
      </c>
      <c r="E30" s="85">
        <f t="shared" si="1"/>
        <v>70.26544626411382</v>
      </c>
      <c r="F30" s="84">
        <v>22991</v>
      </c>
      <c r="G30" s="84">
        <v>15830.1</v>
      </c>
      <c r="H30" s="85">
        <f t="shared" si="3"/>
        <v>-7160.9</v>
      </c>
      <c r="I30" s="85">
        <f t="shared" si="4"/>
        <v>68.853464399112696</v>
      </c>
    </row>
    <row r="31" spans="1:9" ht="28.5" x14ac:dyDescent="0.25">
      <c r="A31" s="2" t="s">
        <v>20</v>
      </c>
      <c r="B31" s="82">
        <f>SUM(B32:B35)</f>
        <v>1665042.2799999998</v>
      </c>
      <c r="C31" s="82">
        <f>SUM(C32:C35)</f>
        <v>764088.41</v>
      </c>
      <c r="D31" s="83">
        <f t="shared" si="0"/>
        <v>-900953.86999999976</v>
      </c>
      <c r="E31" s="83">
        <f t="shared" si="1"/>
        <v>45.890030492198683</v>
      </c>
      <c r="F31" s="83">
        <f t="shared" ref="F31:G31" si="8">SUM(F32:F35)</f>
        <v>2938617.06</v>
      </c>
      <c r="G31" s="83">
        <f t="shared" si="8"/>
        <v>1398742.1</v>
      </c>
      <c r="H31" s="83">
        <f t="shared" si="3"/>
        <v>-1539874.96</v>
      </c>
      <c r="I31" s="83">
        <f t="shared" si="4"/>
        <v>47.598651727693984</v>
      </c>
    </row>
    <row r="32" spans="1:9" ht="45" x14ac:dyDescent="0.25">
      <c r="A32" s="4" t="s">
        <v>104</v>
      </c>
      <c r="B32" s="84">
        <v>1470561.42</v>
      </c>
      <c r="C32" s="84">
        <v>660335.68000000005</v>
      </c>
      <c r="D32" s="85">
        <f t="shared" si="0"/>
        <v>-810225.73999999987</v>
      </c>
      <c r="E32" s="85">
        <f t="shared" si="1"/>
        <v>44.903645031024958</v>
      </c>
      <c r="F32" s="84">
        <v>2367997.5</v>
      </c>
      <c r="G32" s="84">
        <v>1009070.4</v>
      </c>
      <c r="H32" s="85">
        <f t="shared" si="3"/>
        <v>-1358927.1</v>
      </c>
      <c r="I32" s="85">
        <f t="shared" si="4"/>
        <v>42.612815258462057</v>
      </c>
    </row>
    <row r="33" spans="1:9" ht="30" x14ac:dyDescent="0.25">
      <c r="A33" s="4" t="s">
        <v>21</v>
      </c>
      <c r="B33" s="84">
        <v>101957.97</v>
      </c>
      <c r="C33" s="84">
        <v>74437.210000000006</v>
      </c>
      <c r="D33" s="85">
        <f t="shared" si="0"/>
        <v>-27520.759999999995</v>
      </c>
      <c r="E33" s="85">
        <f t="shared" si="1"/>
        <v>73.007740346340753</v>
      </c>
      <c r="F33" s="84">
        <v>364326.48</v>
      </c>
      <c r="G33" s="84">
        <v>342188.56</v>
      </c>
      <c r="H33" s="85">
        <f t="shared" si="3"/>
        <v>-22137.919999999984</v>
      </c>
      <c r="I33" s="85">
        <f t="shared" si="4"/>
        <v>93.923603906035055</v>
      </c>
    </row>
    <row r="34" spans="1:9" x14ac:dyDescent="0.25">
      <c r="A34" s="4" t="s">
        <v>22</v>
      </c>
      <c r="B34" s="84">
        <v>58588.63</v>
      </c>
      <c r="C34" s="84">
        <v>5156.3100000000004</v>
      </c>
      <c r="D34" s="85">
        <f t="shared" si="0"/>
        <v>-53432.32</v>
      </c>
      <c r="E34" s="85">
        <f t="shared" si="1"/>
        <v>8.8008714318802141</v>
      </c>
      <c r="F34" s="84">
        <v>173823.75</v>
      </c>
      <c r="G34" s="84">
        <v>24965.3</v>
      </c>
      <c r="H34" s="85">
        <f t="shared" si="3"/>
        <v>-148858.45000000001</v>
      </c>
      <c r="I34" s="85">
        <f t="shared" si="4"/>
        <v>14.36242170589462</v>
      </c>
    </row>
    <row r="35" spans="1:9" x14ac:dyDescent="0.25">
      <c r="A35" s="4" t="s">
        <v>23</v>
      </c>
      <c r="B35" s="84">
        <v>33934.26</v>
      </c>
      <c r="C35" s="84">
        <v>24159.21</v>
      </c>
      <c r="D35" s="85">
        <f t="shared" si="0"/>
        <v>-9775.0500000000029</v>
      </c>
      <c r="E35" s="85">
        <f t="shared" si="1"/>
        <v>71.194155994561243</v>
      </c>
      <c r="F35" s="84">
        <v>32469.33</v>
      </c>
      <c r="G35" s="84">
        <v>22517.84</v>
      </c>
      <c r="H35" s="85">
        <f t="shared" si="3"/>
        <v>-9951.4900000000016</v>
      </c>
      <c r="I35" s="85">
        <f t="shared" si="4"/>
        <v>69.351107645276329</v>
      </c>
    </row>
    <row r="36" spans="1:9" ht="42.75" x14ac:dyDescent="0.25">
      <c r="A36" s="2" t="s">
        <v>24</v>
      </c>
      <c r="B36" s="82">
        <f>SUM(B37:B45)</f>
        <v>10049210.07</v>
      </c>
      <c r="C36" s="82">
        <f>SUM(C37:C45)</f>
        <v>6067593.1799999997</v>
      </c>
      <c r="D36" s="83">
        <f t="shared" si="0"/>
        <v>-3981616.8900000006</v>
      </c>
      <c r="E36" s="83">
        <f t="shared" si="1"/>
        <v>60.378807266788485</v>
      </c>
      <c r="F36" s="83">
        <f t="shared" ref="F36:G36" si="9">SUM(F37:F45)</f>
        <v>12783107.880000001</v>
      </c>
      <c r="G36" s="83">
        <f t="shared" si="9"/>
        <v>8627544.7599999998</v>
      </c>
      <c r="H36" s="83">
        <f t="shared" si="3"/>
        <v>-4155563.120000001</v>
      </c>
      <c r="I36" s="83">
        <f t="shared" si="4"/>
        <v>67.491762105038262</v>
      </c>
    </row>
    <row r="37" spans="1:9" ht="30" x14ac:dyDescent="0.25">
      <c r="A37" s="4" t="s">
        <v>89</v>
      </c>
      <c r="B37" s="84">
        <v>474592.41</v>
      </c>
      <c r="C37" s="84">
        <v>0</v>
      </c>
      <c r="D37" s="85">
        <f t="shared" si="0"/>
        <v>-474592.41</v>
      </c>
      <c r="E37" s="85">
        <f t="shared" si="1"/>
        <v>0</v>
      </c>
      <c r="F37" s="84">
        <v>167962.45</v>
      </c>
      <c r="G37" s="84">
        <v>0</v>
      </c>
      <c r="H37" s="85">
        <f t="shared" si="3"/>
        <v>-167962.45</v>
      </c>
      <c r="I37" s="85">
        <f t="shared" si="4"/>
        <v>0</v>
      </c>
    </row>
    <row r="38" spans="1:9" x14ac:dyDescent="0.25">
      <c r="A38" s="4" t="s">
        <v>90</v>
      </c>
      <c r="B38" s="84">
        <v>211338.87</v>
      </c>
      <c r="C38" s="84">
        <v>157850.04</v>
      </c>
      <c r="D38" s="85">
        <f t="shared" si="0"/>
        <v>-53488.829999999987</v>
      </c>
      <c r="E38" s="85">
        <f t="shared" si="1"/>
        <v>74.690491152905295</v>
      </c>
      <c r="F38" s="84">
        <v>150828</v>
      </c>
      <c r="G38" s="84">
        <v>89879.73</v>
      </c>
      <c r="H38" s="85">
        <f t="shared" si="3"/>
        <v>-60948.270000000004</v>
      </c>
      <c r="I38" s="85">
        <f t="shared" si="4"/>
        <v>59.590878351499718</v>
      </c>
    </row>
    <row r="39" spans="1:9" ht="30" x14ac:dyDescent="0.25">
      <c r="A39" s="4" t="s">
        <v>25</v>
      </c>
      <c r="B39" s="84">
        <v>0</v>
      </c>
      <c r="C39" s="84">
        <v>0</v>
      </c>
      <c r="D39" s="85">
        <f t="shared" si="0"/>
        <v>0</v>
      </c>
      <c r="E39" s="85">
        <v>0</v>
      </c>
      <c r="F39" s="84">
        <v>5426.72</v>
      </c>
      <c r="G39" s="84">
        <v>0</v>
      </c>
      <c r="H39" s="85">
        <f t="shared" si="3"/>
        <v>-5426.72</v>
      </c>
      <c r="I39" s="85">
        <f t="shared" si="4"/>
        <v>0</v>
      </c>
    </row>
    <row r="40" spans="1:9" ht="45" x14ac:dyDescent="0.25">
      <c r="A40" s="4" t="s">
        <v>91</v>
      </c>
      <c r="B40" s="84">
        <v>935419.2</v>
      </c>
      <c r="C40" s="84">
        <v>319197.32</v>
      </c>
      <c r="D40" s="85">
        <f t="shared" si="0"/>
        <v>-616221.87999999989</v>
      </c>
      <c r="E40" s="85">
        <f t="shared" si="1"/>
        <v>34.12345181711045</v>
      </c>
      <c r="F40" s="84">
        <v>960004.5</v>
      </c>
      <c r="G40" s="84">
        <v>304264.5</v>
      </c>
      <c r="H40" s="85">
        <f t="shared" si="3"/>
        <v>-655740</v>
      </c>
      <c r="I40" s="85">
        <f t="shared" si="4"/>
        <v>31.694070184046012</v>
      </c>
    </row>
    <row r="41" spans="1:9" x14ac:dyDescent="0.25">
      <c r="A41" s="4" t="s">
        <v>92</v>
      </c>
      <c r="B41" s="84">
        <v>916030.42</v>
      </c>
      <c r="C41" s="84">
        <v>97616.44</v>
      </c>
      <c r="D41" s="85">
        <f t="shared" si="0"/>
        <v>-818413.98</v>
      </c>
      <c r="E41" s="85">
        <f t="shared" si="1"/>
        <v>10.656462696948427</v>
      </c>
      <c r="F41" s="84">
        <v>2559016.79</v>
      </c>
      <c r="G41" s="84">
        <v>635481.44999999995</v>
      </c>
      <c r="H41" s="85">
        <f t="shared" si="3"/>
        <v>-1923535.34</v>
      </c>
      <c r="I41" s="85">
        <f t="shared" si="4"/>
        <v>24.833031673856269</v>
      </c>
    </row>
    <row r="42" spans="1:9" ht="30" x14ac:dyDescent="0.25">
      <c r="A42" s="4" t="s">
        <v>94</v>
      </c>
      <c r="B42" s="84">
        <v>719266.1</v>
      </c>
      <c r="C42" s="84">
        <v>286720.42</v>
      </c>
      <c r="D42" s="85">
        <f t="shared" si="0"/>
        <v>-432545.68</v>
      </c>
      <c r="E42" s="85">
        <f t="shared" si="1"/>
        <v>39.862913044282223</v>
      </c>
      <c r="F42" s="84">
        <v>505081.59999999998</v>
      </c>
      <c r="G42" s="84">
        <v>118775.29</v>
      </c>
      <c r="H42" s="85">
        <f t="shared" si="3"/>
        <v>-386306.31</v>
      </c>
      <c r="I42" s="85">
        <f t="shared" si="4"/>
        <v>23.516059583243578</v>
      </c>
    </row>
    <row r="43" spans="1:9" ht="30" x14ac:dyDescent="0.25">
      <c r="A43" s="4" t="s">
        <v>93</v>
      </c>
      <c r="B43" s="84">
        <v>6790964.8600000003</v>
      </c>
      <c r="C43" s="84">
        <v>5204613.75</v>
      </c>
      <c r="D43" s="85">
        <f t="shared" si="0"/>
        <v>-1586351.1100000003</v>
      </c>
      <c r="E43" s="85">
        <f t="shared" si="1"/>
        <v>76.640269200273849</v>
      </c>
      <c r="F43" s="84">
        <v>7931443.8300000001</v>
      </c>
      <c r="G43" s="84">
        <v>6993177.2199999997</v>
      </c>
      <c r="H43" s="85">
        <f t="shared" si="3"/>
        <v>-938266.61000000034</v>
      </c>
      <c r="I43" s="85">
        <f t="shared" si="4"/>
        <v>88.170292444723771</v>
      </c>
    </row>
    <row r="44" spans="1:9" ht="47.25" x14ac:dyDescent="0.25">
      <c r="A44" s="5" t="s">
        <v>99</v>
      </c>
      <c r="B44" s="84">
        <v>1598.21</v>
      </c>
      <c r="C44" s="84">
        <v>1595.21</v>
      </c>
      <c r="D44" s="85">
        <f t="shared" si="0"/>
        <v>-3</v>
      </c>
      <c r="E44" s="85">
        <f t="shared" si="1"/>
        <v>99.812289999436871</v>
      </c>
      <c r="F44" s="84">
        <v>0</v>
      </c>
      <c r="G44" s="84">
        <v>0</v>
      </c>
      <c r="H44" s="85">
        <f t="shared" si="3"/>
        <v>0</v>
      </c>
      <c r="I44" s="85">
        <v>0</v>
      </c>
    </row>
    <row r="45" spans="1:9" ht="30" x14ac:dyDescent="0.25">
      <c r="A45" s="4" t="s">
        <v>26</v>
      </c>
      <c r="B45" s="84">
        <v>0</v>
      </c>
      <c r="C45" s="84">
        <v>0</v>
      </c>
      <c r="D45" s="85">
        <f t="shared" si="0"/>
        <v>0</v>
      </c>
      <c r="E45" s="85">
        <v>0</v>
      </c>
      <c r="F45" s="84">
        <v>503343.99</v>
      </c>
      <c r="G45" s="84">
        <v>485966.57</v>
      </c>
      <c r="H45" s="85">
        <f t="shared" si="3"/>
        <v>-17377.419999999984</v>
      </c>
      <c r="I45" s="85">
        <f t="shared" si="4"/>
        <v>96.547605545066702</v>
      </c>
    </row>
    <row r="46" spans="1:9" ht="57" x14ac:dyDescent="0.25">
      <c r="A46" s="2" t="s">
        <v>27</v>
      </c>
      <c r="B46" s="82">
        <f>SUM(B47:B48)</f>
        <v>1106654.99</v>
      </c>
      <c r="C46" s="82">
        <f>SUM(C47:C48)</f>
        <v>760437.24</v>
      </c>
      <c r="D46" s="83">
        <f t="shared" si="0"/>
        <v>-346217.75</v>
      </c>
      <c r="E46" s="83">
        <f t="shared" si="1"/>
        <v>68.714933459072014</v>
      </c>
      <c r="F46" s="83">
        <f t="shared" ref="F46:G46" si="10">SUM(F47:F48)</f>
        <v>1193314.78</v>
      </c>
      <c r="G46" s="83">
        <f t="shared" si="10"/>
        <v>737762.1</v>
      </c>
      <c r="H46" s="83">
        <f t="shared" si="3"/>
        <v>-455552.68000000005</v>
      </c>
      <c r="I46" s="83">
        <f t="shared" si="4"/>
        <v>61.82460088192321</v>
      </c>
    </row>
    <row r="47" spans="1:9" x14ac:dyDescent="0.25">
      <c r="A47" s="4" t="s">
        <v>28</v>
      </c>
      <c r="B47" s="84">
        <v>907455.25</v>
      </c>
      <c r="C47" s="84">
        <v>655641.4</v>
      </c>
      <c r="D47" s="85">
        <f t="shared" si="0"/>
        <v>-251813.84999999998</v>
      </c>
      <c r="E47" s="85">
        <f t="shared" si="1"/>
        <v>72.250548994013755</v>
      </c>
      <c r="F47" s="84">
        <v>910220.80000000005</v>
      </c>
      <c r="G47" s="84">
        <v>637042.97</v>
      </c>
      <c r="H47" s="85">
        <f t="shared" si="3"/>
        <v>-273177.83000000007</v>
      </c>
      <c r="I47" s="85">
        <f t="shared" si="4"/>
        <v>69.98774033728958</v>
      </c>
    </row>
    <row r="48" spans="1:9" ht="47.25" x14ac:dyDescent="0.25">
      <c r="A48" s="5" t="s">
        <v>100</v>
      </c>
      <c r="B48" s="84">
        <v>199199.74</v>
      </c>
      <c r="C48" s="84">
        <v>104795.84</v>
      </c>
      <c r="D48" s="85">
        <f t="shared" si="0"/>
        <v>-94403.9</v>
      </c>
      <c r="E48" s="85">
        <f t="shared" si="1"/>
        <v>52.608422079265772</v>
      </c>
      <c r="F48" s="84">
        <v>283093.98</v>
      </c>
      <c r="G48" s="84">
        <v>100719.13</v>
      </c>
      <c r="H48" s="85">
        <f t="shared" si="3"/>
        <v>-182374.84999999998</v>
      </c>
      <c r="I48" s="85">
        <f t="shared" si="4"/>
        <v>35.577983678776924</v>
      </c>
    </row>
    <row r="49" spans="1:9" ht="28.5" x14ac:dyDescent="0.25">
      <c r="A49" s="2" t="s">
        <v>29</v>
      </c>
      <c r="B49" s="82">
        <f>SUM(B50:B54)</f>
        <v>176219</v>
      </c>
      <c r="C49" s="82">
        <f>SUM(C50:C54)</f>
        <v>65762.27</v>
      </c>
      <c r="D49" s="83">
        <f t="shared" si="0"/>
        <v>-110456.73</v>
      </c>
      <c r="E49" s="83">
        <f t="shared" si="1"/>
        <v>37.318490060663159</v>
      </c>
      <c r="F49" s="83">
        <f t="shared" ref="F49:G49" si="11">SUM(F50:F54)</f>
        <v>306305.17000000004</v>
      </c>
      <c r="G49" s="83">
        <f t="shared" si="11"/>
        <v>57234.37</v>
      </c>
      <c r="H49" s="83">
        <f t="shared" si="3"/>
        <v>-249070.80000000005</v>
      </c>
      <c r="I49" s="83">
        <f t="shared" si="4"/>
        <v>18.685407758543544</v>
      </c>
    </row>
    <row r="50" spans="1:9" ht="30" x14ac:dyDescent="0.25">
      <c r="A50" s="4" t="s">
        <v>30</v>
      </c>
      <c r="B50" s="84">
        <v>15580</v>
      </c>
      <c r="C50" s="84">
        <v>0</v>
      </c>
      <c r="D50" s="85">
        <f t="shared" si="0"/>
        <v>-15580</v>
      </c>
      <c r="E50" s="85">
        <f t="shared" si="1"/>
        <v>0</v>
      </c>
      <c r="F50" s="84">
        <v>20580</v>
      </c>
      <c r="G50" s="84">
        <v>0</v>
      </c>
      <c r="H50" s="85">
        <f t="shared" si="3"/>
        <v>-20580</v>
      </c>
      <c r="I50" s="85">
        <f t="shared" si="4"/>
        <v>0</v>
      </c>
    </row>
    <row r="51" spans="1:9" x14ac:dyDescent="0.25">
      <c r="A51" s="4" t="s">
        <v>31</v>
      </c>
      <c r="B51" s="84">
        <v>74319.179999999993</v>
      </c>
      <c r="C51" s="84">
        <v>8643.93</v>
      </c>
      <c r="D51" s="85">
        <f t="shared" si="0"/>
        <v>-65675.25</v>
      </c>
      <c r="E51" s="85">
        <f t="shared" si="1"/>
        <v>11.630819931005698</v>
      </c>
      <c r="F51" s="84">
        <v>183641.7</v>
      </c>
      <c r="G51" s="84">
        <v>32.4</v>
      </c>
      <c r="H51" s="85">
        <f t="shared" si="3"/>
        <v>-183609.30000000002</v>
      </c>
      <c r="I51" s="85">
        <f t="shared" si="4"/>
        <v>1.7643051659835429E-2</v>
      </c>
    </row>
    <row r="52" spans="1:9" x14ac:dyDescent="0.25">
      <c r="A52" s="4" t="s">
        <v>32</v>
      </c>
      <c r="B52" s="84">
        <v>57183.09</v>
      </c>
      <c r="C52" s="84">
        <v>41643.07</v>
      </c>
      <c r="D52" s="85">
        <f t="shared" si="0"/>
        <v>-15540.019999999997</v>
      </c>
      <c r="E52" s="85">
        <f t="shared" si="1"/>
        <v>72.824098872586291</v>
      </c>
      <c r="F52" s="84">
        <v>70915.820000000007</v>
      </c>
      <c r="G52" s="84">
        <v>40639.370000000003</v>
      </c>
      <c r="H52" s="85">
        <f t="shared" si="3"/>
        <v>-30276.450000000004</v>
      </c>
      <c r="I52" s="85">
        <f t="shared" si="4"/>
        <v>57.306493811959022</v>
      </c>
    </row>
    <row r="53" spans="1:9" x14ac:dyDescent="0.25">
      <c r="A53" s="4" t="s">
        <v>33</v>
      </c>
      <c r="B53" s="84">
        <v>25386.73</v>
      </c>
      <c r="C53" s="84">
        <v>15475.27</v>
      </c>
      <c r="D53" s="85">
        <f t="shared" si="0"/>
        <v>-9911.4599999999991</v>
      </c>
      <c r="E53" s="85">
        <f t="shared" si="1"/>
        <v>60.958106853462425</v>
      </c>
      <c r="F53" s="84">
        <v>27267.65</v>
      </c>
      <c r="G53" s="84">
        <v>16362.75</v>
      </c>
      <c r="H53" s="85">
        <f t="shared" si="3"/>
        <v>-10904.900000000001</v>
      </c>
      <c r="I53" s="85">
        <f t="shared" si="4"/>
        <v>60.007921474714543</v>
      </c>
    </row>
    <row r="54" spans="1:9" ht="30" x14ac:dyDescent="0.25">
      <c r="A54" s="4" t="s">
        <v>34</v>
      </c>
      <c r="B54" s="84">
        <v>3750</v>
      </c>
      <c r="C54" s="84">
        <v>0</v>
      </c>
      <c r="D54" s="85">
        <f t="shared" si="0"/>
        <v>-3750</v>
      </c>
      <c r="E54" s="85">
        <f t="shared" si="1"/>
        <v>0</v>
      </c>
      <c r="F54" s="84">
        <v>3900</v>
      </c>
      <c r="G54" s="84">
        <v>199.85</v>
      </c>
      <c r="H54" s="85">
        <f t="shared" si="3"/>
        <v>-3700.15</v>
      </c>
      <c r="I54" s="85">
        <f t="shared" si="4"/>
        <v>5.1243589743589748</v>
      </c>
    </row>
    <row r="55" spans="1:9" ht="28.5" x14ac:dyDescent="0.25">
      <c r="A55" s="2" t="s">
        <v>35</v>
      </c>
      <c r="B55" s="82">
        <f>SUM(B56:B58)</f>
        <v>1461921.33</v>
      </c>
      <c r="C55" s="82">
        <f>SUM(C56:C58)</f>
        <v>1056097.23</v>
      </c>
      <c r="D55" s="83">
        <f t="shared" si="0"/>
        <v>-405824.10000000009</v>
      </c>
      <c r="E55" s="83">
        <f t="shared" si="1"/>
        <v>72.240359883113541</v>
      </c>
      <c r="F55" s="83">
        <f t="shared" ref="F55:G55" si="12">SUM(F56:F58)</f>
        <v>1883078.28</v>
      </c>
      <c r="G55" s="83">
        <f t="shared" si="12"/>
        <v>1227782.48</v>
      </c>
      <c r="H55" s="83">
        <f t="shared" si="3"/>
        <v>-655295.80000000005</v>
      </c>
      <c r="I55" s="83">
        <f t="shared" si="4"/>
        <v>65.200820010520218</v>
      </c>
    </row>
    <row r="56" spans="1:9" ht="30" x14ac:dyDescent="0.25">
      <c r="A56" s="4" t="s">
        <v>36</v>
      </c>
      <c r="B56" s="84">
        <v>311424.46999999997</v>
      </c>
      <c r="C56" s="84">
        <v>196842.66</v>
      </c>
      <c r="D56" s="85">
        <f t="shared" si="0"/>
        <v>-114581.80999999997</v>
      </c>
      <c r="E56" s="85">
        <f t="shared" si="1"/>
        <v>63.207191136907134</v>
      </c>
      <c r="F56" s="84">
        <v>539905.46</v>
      </c>
      <c r="G56" s="84">
        <v>204357.39</v>
      </c>
      <c r="H56" s="85">
        <f t="shared" si="3"/>
        <v>-335548.06999999995</v>
      </c>
      <c r="I56" s="85">
        <f t="shared" si="4"/>
        <v>37.850587767717705</v>
      </c>
    </row>
    <row r="57" spans="1:9" x14ac:dyDescent="0.25">
      <c r="A57" s="4" t="s">
        <v>37</v>
      </c>
      <c r="B57" s="84">
        <v>261915</v>
      </c>
      <c r="C57" s="84">
        <v>141140.06</v>
      </c>
      <c r="D57" s="85">
        <f t="shared" si="0"/>
        <v>-120774.94</v>
      </c>
      <c r="E57" s="85">
        <f t="shared" si="1"/>
        <v>53.887734570375891</v>
      </c>
      <c r="F57" s="84">
        <v>311181.40000000002</v>
      </c>
      <c r="G57" s="84">
        <v>137020</v>
      </c>
      <c r="H57" s="85">
        <f t="shared" si="3"/>
        <v>-174161.40000000002</v>
      </c>
      <c r="I57" s="85">
        <f t="shared" si="4"/>
        <v>44.032194726291479</v>
      </c>
    </row>
    <row r="58" spans="1:9" x14ac:dyDescent="0.25">
      <c r="A58" s="4" t="s">
        <v>38</v>
      </c>
      <c r="B58" s="84">
        <v>888581.86</v>
      </c>
      <c r="C58" s="84">
        <v>718114.51</v>
      </c>
      <c r="D58" s="85">
        <f t="shared" si="0"/>
        <v>-170467.34999999998</v>
      </c>
      <c r="E58" s="85">
        <f t="shared" si="1"/>
        <v>80.815796757318452</v>
      </c>
      <c r="F58" s="84">
        <v>1031991.42</v>
      </c>
      <c r="G58" s="84">
        <v>886405.09</v>
      </c>
      <c r="H58" s="85">
        <f t="shared" si="3"/>
        <v>-145586.33000000007</v>
      </c>
      <c r="I58" s="85">
        <f t="shared" si="4"/>
        <v>85.89268019301943</v>
      </c>
    </row>
    <row r="59" spans="1:9" ht="28.5" x14ac:dyDescent="0.25">
      <c r="A59" s="2" t="s">
        <v>39</v>
      </c>
      <c r="B59" s="82">
        <f>SUM(B60:B63)</f>
        <v>2265930.69</v>
      </c>
      <c r="C59" s="82">
        <f>SUM(C60:C63)</f>
        <v>1826259.9500000002</v>
      </c>
      <c r="D59" s="83">
        <f t="shared" si="0"/>
        <v>-439670.73999999976</v>
      </c>
      <c r="E59" s="83">
        <f t="shared" si="1"/>
        <v>80.596461227152545</v>
      </c>
      <c r="F59" s="83">
        <f t="shared" ref="F59:G59" si="13">SUM(F60:F63)</f>
        <v>1273041.08</v>
      </c>
      <c r="G59" s="83">
        <f t="shared" si="13"/>
        <v>1245153.7999999998</v>
      </c>
      <c r="H59" s="83">
        <f t="shared" si="3"/>
        <v>-27887.280000000261</v>
      </c>
      <c r="I59" s="83">
        <f t="shared" si="4"/>
        <v>97.809396692838831</v>
      </c>
    </row>
    <row r="60" spans="1:9" ht="30" x14ac:dyDescent="0.25">
      <c r="A60" s="4" t="s">
        <v>40</v>
      </c>
      <c r="B60" s="84">
        <v>2212321.37</v>
      </c>
      <c r="C60" s="84">
        <v>1786301.58</v>
      </c>
      <c r="D60" s="85">
        <f t="shared" si="0"/>
        <v>-426019.79000000004</v>
      </c>
      <c r="E60" s="85">
        <f t="shared" si="1"/>
        <v>80.743313526822732</v>
      </c>
      <c r="F60" s="84">
        <v>1212099.44</v>
      </c>
      <c r="G60" s="84">
        <v>1208893.8999999999</v>
      </c>
      <c r="H60" s="85">
        <f t="shared" si="3"/>
        <v>-3205.5400000000373</v>
      </c>
      <c r="I60" s="85">
        <f t="shared" si="4"/>
        <v>99.735538199737135</v>
      </c>
    </row>
    <row r="61" spans="1:9" x14ac:dyDescent="0.25">
      <c r="A61" s="4" t="s">
        <v>41</v>
      </c>
      <c r="B61" s="84">
        <v>1700</v>
      </c>
      <c r="C61" s="84">
        <v>378.1</v>
      </c>
      <c r="D61" s="85">
        <f t="shared" si="0"/>
        <v>-1321.9</v>
      </c>
      <c r="E61" s="85">
        <f t="shared" si="1"/>
        <v>22.241176470588236</v>
      </c>
      <c r="F61" s="84">
        <v>1700</v>
      </c>
      <c r="G61" s="84">
        <v>198.68</v>
      </c>
      <c r="H61" s="85">
        <f t="shared" si="3"/>
        <v>-1501.32</v>
      </c>
      <c r="I61" s="85">
        <f t="shared" si="4"/>
        <v>11.687058823529412</v>
      </c>
    </row>
    <row r="62" spans="1:9" ht="30" x14ac:dyDescent="0.25">
      <c r="A62" s="4" t="s">
        <v>42</v>
      </c>
      <c r="B62" s="84">
        <v>26727.03</v>
      </c>
      <c r="C62" s="84">
        <v>21068.03</v>
      </c>
      <c r="D62" s="85">
        <f t="shared" si="0"/>
        <v>-5659</v>
      </c>
      <c r="E62" s="85">
        <f t="shared" si="1"/>
        <v>78.826678459971049</v>
      </c>
      <c r="F62" s="84">
        <v>26727.03</v>
      </c>
      <c r="G62" s="84">
        <v>18675.27</v>
      </c>
      <c r="H62" s="85">
        <f t="shared" si="3"/>
        <v>-8051.7599999999984</v>
      </c>
      <c r="I62" s="85">
        <f t="shared" si="4"/>
        <v>69.874093754524907</v>
      </c>
    </row>
    <row r="63" spans="1:9" ht="30" x14ac:dyDescent="0.25">
      <c r="A63" s="4" t="s">
        <v>43</v>
      </c>
      <c r="B63" s="84">
        <v>25182.29</v>
      </c>
      <c r="C63" s="84">
        <v>18512.240000000002</v>
      </c>
      <c r="D63" s="85">
        <f t="shared" si="0"/>
        <v>-6670.0499999999993</v>
      </c>
      <c r="E63" s="85">
        <f t="shared" si="1"/>
        <v>73.512933097029702</v>
      </c>
      <c r="F63" s="84">
        <v>32514.61</v>
      </c>
      <c r="G63" s="84">
        <v>17385.95</v>
      </c>
      <c r="H63" s="85">
        <f t="shared" si="3"/>
        <v>-15128.66</v>
      </c>
      <c r="I63" s="85">
        <f t="shared" si="4"/>
        <v>53.471193411208077</v>
      </c>
    </row>
    <row r="64" spans="1:9" ht="28.5" x14ac:dyDescent="0.25">
      <c r="A64" s="2" t="s">
        <v>44</v>
      </c>
      <c r="B64" s="82">
        <f>SUM(B65:B69)</f>
        <v>908927.79</v>
      </c>
      <c r="C64" s="82">
        <f>SUM(C65:C69)</f>
        <v>567638.03999999992</v>
      </c>
      <c r="D64" s="83">
        <f t="shared" si="0"/>
        <v>-341289.75000000012</v>
      </c>
      <c r="E64" s="83">
        <f t="shared" si="1"/>
        <v>62.45139011537978</v>
      </c>
      <c r="F64" s="83">
        <f t="shared" ref="F64:G64" si="14">SUM(F65:F69)</f>
        <v>1106161</v>
      </c>
      <c r="G64" s="83">
        <f t="shared" si="14"/>
        <v>650189.59</v>
      </c>
      <c r="H64" s="83">
        <f t="shared" si="3"/>
        <v>-455971.41000000003</v>
      </c>
      <c r="I64" s="83">
        <f t="shared" si="4"/>
        <v>58.778929107064883</v>
      </c>
    </row>
    <row r="65" spans="1:9" ht="30" x14ac:dyDescent="0.25">
      <c r="A65" s="4" t="s">
        <v>45</v>
      </c>
      <c r="B65" s="84">
        <v>349010.06</v>
      </c>
      <c r="C65" s="84">
        <v>218976.17</v>
      </c>
      <c r="D65" s="85">
        <f t="shared" si="0"/>
        <v>-130033.88999999998</v>
      </c>
      <c r="E65" s="85">
        <f t="shared" si="1"/>
        <v>62.742079698218447</v>
      </c>
      <c r="F65" s="84">
        <v>379579.64</v>
      </c>
      <c r="G65" s="84">
        <v>269077.17</v>
      </c>
      <c r="H65" s="85">
        <f t="shared" si="3"/>
        <v>-110502.47000000003</v>
      </c>
      <c r="I65" s="85">
        <f t="shared" si="4"/>
        <v>70.888198850707582</v>
      </c>
    </row>
    <row r="66" spans="1:9" ht="30" x14ac:dyDescent="0.25">
      <c r="A66" s="4" t="s">
        <v>46</v>
      </c>
      <c r="B66" s="84">
        <v>8429.73</v>
      </c>
      <c r="C66" s="84">
        <v>6235.86</v>
      </c>
      <c r="D66" s="85">
        <f t="shared" si="0"/>
        <v>-2193.87</v>
      </c>
      <c r="E66" s="85">
        <f t="shared" si="1"/>
        <v>73.974611286482485</v>
      </c>
      <c r="F66" s="84">
        <v>31179.61</v>
      </c>
      <c r="G66" s="84">
        <v>8119.49</v>
      </c>
      <c r="H66" s="85">
        <f t="shared" si="3"/>
        <v>-23060.120000000003</v>
      </c>
      <c r="I66" s="85">
        <f t="shared" si="4"/>
        <v>26.041024887739134</v>
      </c>
    </row>
    <row r="67" spans="1:9" ht="30" x14ac:dyDescent="0.25">
      <c r="A67" s="4" t="s">
        <v>47</v>
      </c>
      <c r="B67" s="84">
        <v>194324.47</v>
      </c>
      <c r="C67" s="84">
        <v>144346.79999999999</v>
      </c>
      <c r="D67" s="85">
        <f t="shared" si="0"/>
        <v>-49977.670000000013</v>
      </c>
      <c r="E67" s="85">
        <f t="shared" si="1"/>
        <v>74.28132957213262</v>
      </c>
      <c r="F67" s="84">
        <v>338239.92</v>
      </c>
      <c r="G67" s="84">
        <v>144703.49</v>
      </c>
      <c r="H67" s="85">
        <f t="shared" si="3"/>
        <v>-193536.43</v>
      </c>
      <c r="I67" s="85">
        <f t="shared" si="4"/>
        <v>42.781316291702055</v>
      </c>
    </row>
    <row r="68" spans="1:9" ht="45" x14ac:dyDescent="0.25">
      <c r="A68" s="4" t="s">
        <v>48</v>
      </c>
      <c r="B68" s="84">
        <v>45000</v>
      </c>
      <c r="C68" s="84">
        <v>0</v>
      </c>
      <c r="D68" s="85">
        <f t="shared" si="0"/>
        <v>-45000</v>
      </c>
      <c r="E68" s="85">
        <f t="shared" si="1"/>
        <v>0</v>
      </c>
      <c r="F68" s="84">
        <v>13080.37</v>
      </c>
      <c r="G68" s="84">
        <v>0</v>
      </c>
      <c r="H68" s="85">
        <f t="shared" si="3"/>
        <v>-13080.37</v>
      </c>
      <c r="I68" s="85">
        <f t="shared" si="4"/>
        <v>0</v>
      </c>
    </row>
    <row r="69" spans="1:9" ht="45" x14ac:dyDescent="0.25">
      <c r="A69" s="4" t="s">
        <v>49</v>
      </c>
      <c r="B69" s="84">
        <v>312163.53000000003</v>
      </c>
      <c r="C69" s="84">
        <v>198079.21</v>
      </c>
      <c r="D69" s="85">
        <f t="shared" si="0"/>
        <v>-114084.32000000004</v>
      </c>
      <c r="E69" s="85">
        <f t="shared" si="1"/>
        <v>63.453668018169829</v>
      </c>
      <c r="F69" s="84">
        <v>344081.46</v>
      </c>
      <c r="G69" s="84">
        <v>228289.44</v>
      </c>
      <c r="H69" s="85">
        <f t="shared" si="3"/>
        <v>-115792.02000000002</v>
      </c>
      <c r="I69" s="85">
        <f t="shared" si="4"/>
        <v>66.347498060488348</v>
      </c>
    </row>
    <row r="70" spans="1:9" ht="28.5" x14ac:dyDescent="0.25">
      <c r="A70" s="2" t="s">
        <v>50</v>
      </c>
      <c r="B70" s="82">
        <f>SUM(B71:B74)</f>
        <v>10901016.59</v>
      </c>
      <c r="C70" s="82">
        <f>SUM(C71:C74)</f>
        <v>2714937.8800000004</v>
      </c>
      <c r="D70" s="83">
        <f t="shared" si="0"/>
        <v>-8186078.709999999</v>
      </c>
      <c r="E70" s="83">
        <f t="shared" si="1"/>
        <v>24.905364170260384</v>
      </c>
      <c r="F70" s="83">
        <f t="shared" ref="F70:G70" si="15">SUM(F71:F74)</f>
        <v>13510491.060000001</v>
      </c>
      <c r="G70" s="83">
        <f t="shared" si="15"/>
        <v>5772190.0300000003</v>
      </c>
      <c r="H70" s="83">
        <f t="shared" si="3"/>
        <v>-7738301.0300000003</v>
      </c>
      <c r="I70" s="83">
        <f t="shared" si="4"/>
        <v>42.723761885232321</v>
      </c>
    </row>
    <row r="71" spans="1:9" x14ac:dyDescent="0.25">
      <c r="A71" s="4" t="s">
        <v>71</v>
      </c>
      <c r="B71" s="84">
        <v>1214139.05</v>
      </c>
      <c r="C71" s="84">
        <v>515838.45</v>
      </c>
      <c r="D71" s="85">
        <f t="shared" si="0"/>
        <v>-698300.60000000009</v>
      </c>
      <c r="E71" s="85">
        <f t="shared" si="1"/>
        <v>42.485945081825676</v>
      </c>
      <c r="F71" s="84">
        <v>1363816.94</v>
      </c>
      <c r="G71" s="84">
        <v>818647.49</v>
      </c>
      <c r="H71" s="85">
        <f t="shared" si="3"/>
        <v>-545169.44999999995</v>
      </c>
      <c r="I71" s="85">
        <f t="shared" si="4"/>
        <v>60.026200437134911</v>
      </c>
    </row>
    <row r="72" spans="1:9" x14ac:dyDescent="0.25">
      <c r="A72" s="4" t="s">
        <v>70</v>
      </c>
      <c r="B72" s="84">
        <v>9571948.25</v>
      </c>
      <c r="C72" s="84">
        <v>2115669.25</v>
      </c>
      <c r="D72" s="85">
        <f t="shared" ref="D72:D107" si="16">C72-B72</f>
        <v>-7456279</v>
      </c>
      <c r="E72" s="85">
        <f t="shared" ref="E72:E107" si="17">C72/B72*100</f>
        <v>22.102807022593339</v>
      </c>
      <c r="F72" s="84">
        <v>12018227.960000001</v>
      </c>
      <c r="G72" s="84">
        <v>4870701.29</v>
      </c>
      <c r="H72" s="85">
        <f t="shared" ref="H72:H107" si="18">G72-F72</f>
        <v>-7147526.6700000009</v>
      </c>
      <c r="I72" s="85">
        <f t="shared" ref="I72:I107" si="19">G72/F72*100</f>
        <v>40.527616102898421</v>
      </c>
    </row>
    <row r="73" spans="1:9" ht="30" x14ac:dyDescent="0.25">
      <c r="A73" s="4" t="s">
        <v>69</v>
      </c>
      <c r="B73" s="84"/>
      <c r="C73" s="84"/>
      <c r="D73" s="85">
        <f t="shared" si="16"/>
        <v>0</v>
      </c>
      <c r="E73" s="85">
        <v>0</v>
      </c>
      <c r="F73" s="84">
        <v>8644.7000000000007</v>
      </c>
      <c r="G73" s="84">
        <v>0</v>
      </c>
      <c r="H73" s="85">
        <f t="shared" si="18"/>
        <v>-8644.7000000000007</v>
      </c>
      <c r="I73" s="85">
        <f t="shared" si="19"/>
        <v>0</v>
      </c>
    </row>
    <row r="74" spans="1:9" ht="30" x14ac:dyDescent="0.25">
      <c r="A74" s="4" t="s">
        <v>72</v>
      </c>
      <c r="B74" s="84">
        <v>114929.29</v>
      </c>
      <c r="C74" s="84">
        <v>83430.179999999993</v>
      </c>
      <c r="D74" s="85">
        <f t="shared" si="16"/>
        <v>-31499.11</v>
      </c>
      <c r="E74" s="85">
        <f t="shared" si="17"/>
        <v>72.592617599917304</v>
      </c>
      <c r="F74" s="84">
        <v>119801.46</v>
      </c>
      <c r="G74" s="84">
        <v>82841.25</v>
      </c>
      <c r="H74" s="85">
        <f t="shared" si="18"/>
        <v>-36960.210000000006</v>
      </c>
      <c r="I74" s="85">
        <f t="shared" si="19"/>
        <v>69.148781659255235</v>
      </c>
    </row>
    <row r="75" spans="1:9" ht="28.5" x14ac:dyDescent="0.25">
      <c r="A75" s="2" t="s">
        <v>51</v>
      </c>
      <c r="B75" s="82">
        <f>SUM(B76:B78)</f>
        <v>785790.12999999989</v>
      </c>
      <c r="C75" s="82">
        <f>SUM(C76:C78)</f>
        <v>157722.39000000001</v>
      </c>
      <c r="D75" s="83">
        <f t="shared" si="16"/>
        <v>-628067.73999999987</v>
      </c>
      <c r="E75" s="83">
        <f t="shared" si="17"/>
        <v>20.071821212618186</v>
      </c>
      <c r="F75" s="83">
        <f t="shared" ref="F75:G75" si="20">SUM(F76:F78)</f>
        <v>696408.14</v>
      </c>
      <c r="G75" s="83">
        <f t="shared" si="20"/>
        <v>188633.47</v>
      </c>
      <c r="H75" s="83">
        <f t="shared" si="18"/>
        <v>-507774.67000000004</v>
      </c>
      <c r="I75" s="83">
        <f t="shared" si="19"/>
        <v>27.086626241904639</v>
      </c>
    </row>
    <row r="76" spans="1:9" ht="30" x14ac:dyDescent="0.25">
      <c r="A76" s="4" t="s">
        <v>73</v>
      </c>
      <c r="B76" s="84">
        <v>264984.96999999997</v>
      </c>
      <c r="C76" s="84">
        <v>126641.42</v>
      </c>
      <c r="D76" s="85">
        <f t="shared" si="16"/>
        <v>-138343.54999999999</v>
      </c>
      <c r="E76" s="85">
        <f t="shared" si="17"/>
        <v>47.791925708088279</v>
      </c>
      <c r="F76" s="84">
        <v>148000</v>
      </c>
      <c r="G76" s="84">
        <v>3742.64</v>
      </c>
      <c r="H76" s="85">
        <f t="shared" si="18"/>
        <v>-144257.35999999999</v>
      </c>
      <c r="I76" s="85">
        <f t="shared" si="19"/>
        <v>2.5288108108108105</v>
      </c>
    </row>
    <row r="77" spans="1:9" x14ac:dyDescent="0.25">
      <c r="A77" s="4" t="s">
        <v>95</v>
      </c>
      <c r="B77" s="84">
        <v>5990</v>
      </c>
      <c r="C77" s="84">
        <v>0</v>
      </c>
      <c r="D77" s="85">
        <f t="shared" si="16"/>
        <v>-5990</v>
      </c>
      <c r="E77" s="85">
        <f t="shared" si="17"/>
        <v>0</v>
      </c>
      <c r="F77" s="84">
        <v>1000</v>
      </c>
      <c r="G77" s="84">
        <v>0</v>
      </c>
      <c r="H77" s="85">
        <f t="shared" si="18"/>
        <v>-1000</v>
      </c>
      <c r="I77" s="85">
        <f t="shared" si="19"/>
        <v>0</v>
      </c>
    </row>
    <row r="78" spans="1:9" ht="30" x14ac:dyDescent="0.25">
      <c r="A78" s="4" t="s">
        <v>74</v>
      </c>
      <c r="B78" s="84">
        <v>514815.16</v>
      </c>
      <c r="C78" s="84">
        <v>31080.97</v>
      </c>
      <c r="D78" s="85">
        <f t="shared" si="16"/>
        <v>-483734.18999999994</v>
      </c>
      <c r="E78" s="85">
        <f t="shared" si="17"/>
        <v>6.0373066713886212</v>
      </c>
      <c r="F78" s="84">
        <v>547408.14</v>
      </c>
      <c r="G78" s="84">
        <v>184890.83</v>
      </c>
      <c r="H78" s="85">
        <f t="shared" si="18"/>
        <v>-362517.31000000006</v>
      </c>
      <c r="I78" s="85">
        <f t="shared" si="19"/>
        <v>33.775681523478987</v>
      </c>
    </row>
    <row r="79" spans="1:9" ht="57" x14ac:dyDescent="0.25">
      <c r="A79" s="2" t="s">
        <v>75</v>
      </c>
      <c r="B79" s="82">
        <f>SUM(B80:B89)</f>
        <v>2682730.41</v>
      </c>
      <c r="C79" s="82">
        <f>SUM(C80:C89)</f>
        <v>1522075.1099999999</v>
      </c>
      <c r="D79" s="83">
        <f t="shared" si="16"/>
        <v>-1160655.3000000003</v>
      </c>
      <c r="E79" s="83">
        <f t="shared" si="17"/>
        <v>56.736044155849406</v>
      </c>
      <c r="F79" s="83">
        <f t="shared" ref="F79:G79" si="21">SUM(F80:F89)</f>
        <v>3177797.1</v>
      </c>
      <c r="G79" s="83">
        <f t="shared" si="21"/>
        <v>1302807.7499999998</v>
      </c>
      <c r="H79" s="83">
        <f t="shared" si="18"/>
        <v>-1874989.3500000003</v>
      </c>
      <c r="I79" s="83">
        <f t="shared" si="19"/>
        <v>40.997197398159869</v>
      </c>
    </row>
    <row r="80" spans="1:9" s="88" customFormat="1" ht="31.5" x14ac:dyDescent="0.25">
      <c r="A80" s="5" t="s">
        <v>101</v>
      </c>
      <c r="B80" s="86">
        <v>680971.87</v>
      </c>
      <c r="C80" s="86">
        <v>327552.31</v>
      </c>
      <c r="D80" s="85">
        <f t="shared" si="16"/>
        <v>-353419.56</v>
      </c>
      <c r="E80" s="85">
        <f t="shared" si="17"/>
        <v>48.100710826718881</v>
      </c>
      <c r="F80" s="86">
        <v>302770.15000000002</v>
      </c>
      <c r="G80" s="86">
        <v>144380.37</v>
      </c>
      <c r="H80" s="85">
        <f t="shared" si="18"/>
        <v>-158389.78000000003</v>
      </c>
      <c r="I80" s="85">
        <f t="shared" si="19"/>
        <v>47.686461165342749</v>
      </c>
    </row>
    <row r="81" spans="1:9" x14ac:dyDescent="0.25">
      <c r="A81" s="4" t="s">
        <v>52</v>
      </c>
      <c r="B81" s="84">
        <v>75000</v>
      </c>
      <c r="C81" s="84">
        <v>0</v>
      </c>
      <c r="D81" s="85">
        <f t="shared" si="16"/>
        <v>-75000</v>
      </c>
      <c r="E81" s="85">
        <f t="shared" si="17"/>
        <v>0</v>
      </c>
      <c r="F81" s="84">
        <v>96936.1</v>
      </c>
      <c r="G81" s="84">
        <v>51018.79</v>
      </c>
      <c r="H81" s="85">
        <f t="shared" si="18"/>
        <v>-45917.310000000005</v>
      </c>
      <c r="I81" s="85">
        <f t="shared" si="19"/>
        <v>52.631362309810271</v>
      </c>
    </row>
    <row r="82" spans="1:9" ht="30" x14ac:dyDescent="0.25">
      <c r="A82" s="4" t="s">
        <v>53</v>
      </c>
      <c r="B82" s="84">
        <v>9844</v>
      </c>
      <c r="C82" s="84">
        <v>0</v>
      </c>
      <c r="D82" s="85">
        <f t="shared" si="16"/>
        <v>-9844</v>
      </c>
      <c r="E82" s="85">
        <f t="shared" si="17"/>
        <v>0</v>
      </c>
      <c r="F82" s="84">
        <v>0</v>
      </c>
      <c r="G82" s="84">
        <v>0</v>
      </c>
      <c r="H82" s="85">
        <f t="shared" si="18"/>
        <v>0</v>
      </c>
      <c r="I82" s="85" t="e">
        <f t="shared" si="19"/>
        <v>#DIV/0!</v>
      </c>
    </row>
    <row r="83" spans="1:9" ht="30" x14ac:dyDescent="0.25">
      <c r="A83" s="4" t="s">
        <v>54</v>
      </c>
      <c r="B83" s="84">
        <v>924579.5</v>
      </c>
      <c r="C83" s="84">
        <v>456491.09</v>
      </c>
      <c r="D83" s="85">
        <f t="shared" si="16"/>
        <v>-468088.41</v>
      </c>
      <c r="E83" s="85">
        <f t="shared" si="17"/>
        <v>49.37283273098744</v>
      </c>
      <c r="F83" s="84">
        <v>2029739.76</v>
      </c>
      <c r="G83" s="84">
        <v>638881.31999999995</v>
      </c>
      <c r="H83" s="85">
        <f t="shared" si="18"/>
        <v>-1390858.44</v>
      </c>
      <c r="I83" s="85">
        <f t="shared" si="19"/>
        <v>31.476021339799736</v>
      </c>
    </row>
    <row r="84" spans="1:9" ht="30" x14ac:dyDescent="0.25">
      <c r="A84" s="4" t="s">
        <v>55</v>
      </c>
      <c r="B84" s="84">
        <v>61565</v>
      </c>
      <c r="C84" s="84">
        <v>0</v>
      </c>
      <c r="D84" s="85">
        <f t="shared" si="16"/>
        <v>-61565</v>
      </c>
      <c r="E84" s="85">
        <f t="shared" si="17"/>
        <v>0</v>
      </c>
      <c r="F84" s="84">
        <v>2800</v>
      </c>
      <c r="G84" s="84">
        <v>0</v>
      </c>
      <c r="H84" s="85">
        <f t="shared" si="18"/>
        <v>-2800</v>
      </c>
      <c r="I84" s="85">
        <f t="shared" si="19"/>
        <v>0</v>
      </c>
    </row>
    <row r="85" spans="1:9" ht="30" x14ac:dyDescent="0.25">
      <c r="A85" s="4" t="s">
        <v>56</v>
      </c>
      <c r="B85" s="84">
        <v>1000</v>
      </c>
      <c r="C85" s="84">
        <v>0</v>
      </c>
      <c r="D85" s="85">
        <f t="shared" si="16"/>
        <v>-1000</v>
      </c>
      <c r="E85" s="85">
        <f t="shared" si="17"/>
        <v>0</v>
      </c>
      <c r="F85" s="84">
        <v>464</v>
      </c>
      <c r="G85" s="84">
        <v>0</v>
      </c>
      <c r="H85" s="85">
        <f t="shared" si="18"/>
        <v>-464</v>
      </c>
      <c r="I85" s="85">
        <f t="shared" si="19"/>
        <v>0</v>
      </c>
    </row>
    <row r="86" spans="1:9" ht="30" x14ac:dyDescent="0.25">
      <c r="A86" s="4" t="s">
        <v>57</v>
      </c>
      <c r="B86" s="84">
        <v>512055.5</v>
      </c>
      <c r="C86" s="84">
        <v>438129.54</v>
      </c>
      <c r="D86" s="85">
        <f t="shared" si="16"/>
        <v>-73925.960000000021</v>
      </c>
      <c r="E86" s="85">
        <f t="shared" si="17"/>
        <v>85.562900896484848</v>
      </c>
      <c r="F86" s="84">
        <v>458419.82</v>
      </c>
      <c r="G86" s="84">
        <v>268619.95</v>
      </c>
      <c r="H86" s="85">
        <f t="shared" si="18"/>
        <v>-189799.87</v>
      </c>
      <c r="I86" s="85">
        <f t="shared" si="19"/>
        <v>58.596931956388801</v>
      </c>
    </row>
    <row r="87" spans="1:9" ht="45" x14ac:dyDescent="0.25">
      <c r="A87" s="4" t="s">
        <v>58</v>
      </c>
      <c r="B87" s="84">
        <v>323801.8</v>
      </c>
      <c r="C87" s="84">
        <v>256684.11</v>
      </c>
      <c r="D87" s="85">
        <f t="shared" si="16"/>
        <v>-67117.69</v>
      </c>
      <c r="E87" s="85">
        <f t="shared" si="17"/>
        <v>79.271983664080921</v>
      </c>
      <c r="F87" s="84">
        <v>218821.18</v>
      </c>
      <c r="G87" s="84">
        <v>170575.62</v>
      </c>
      <c r="H87" s="85">
        <f t="shared" si="18"/>
        <v>-48245.56</v>
      </c>
      <c r="I87" s="85">
        <f t="shared" si="19"/>
        <v>77.952061130462781</v>
      </c>
    </row>
    <row r="88" spans="1:9" ht="30" x14ac:dyDescent="0.25">
      <c r="A88" s="4" t="s">
        <v>59</v>
      </c>
      <c r="B88" s="84">
        <v>29793</v>
      </c>
      <c r="C88" s="84">
        <v>7396.5</v>
      </c>
      <c r="D88" s="85">
        <f t="shared" si="16"/>
        <v>-22396.5</v>
      </c>
      <c r="E88" s="85">
        <f t="shared" si="17"/>
        <v>24.826301480213473</v>
      </c>
      <c r="F88" s="84">
        <v>25939.16</v>
      </c>
      <c r="G88" s="84">
        <v>0</v>
      </c>
      <c r="H88" s="85">
        <f t="shared" si="18"/>
        <v>-25939.16</v>
      </c>
      <c r="I88" s="85">
        <f t="shared" si="19"/>
        <v>0</v>
      </c>
    </row>
    <row r="89" spans="1:9" ht="30" x14ac:dyDescent="0.25">
      <c r="A89" s="4" t="s">
        <v>60</v>
      </c>
      <c r="B89" s="84">
        <v>64119.74</v>
      </c>
      <c r="C89" s="84">
        <v>35821.56</v>
      </c>
      <c r="D89" s="85">
        <f t="shared" si="16"/>
        <v>-28298.18</v>
      </c>
      <c r="E89" s="85">
        <f t="shared" si="17"/>
        <v>55.866664462457273</v>
      </c>
      <c r="F89" s="84">
        <v>41906.93</v>
      </c>
      <c r="G89" s="84">
        <v>29331.7</v>
      </c>
      <c r="H89" s="85">
        <f t="shared" si="18"/>
        <v>-12575.23</v>
      </c>
      <c r="I89" s="85">
        <f t="shared" si="19"/>
        <v>69.992480957206837</v>
      </c>
    </row>
    <row r="90" spans="1:9" ht="28.5" x14ac:dyDescent="0.25">
      <c r="A90" s="2" t="s">
        <v>61</v>
      </c>
      <c r="B90" s="82">
        <f>SUM(B91:B92)</f>
        <v>95855.94</v>
      </c>
      <c r="C90" s="82">
        <f>SUM(C91:C92)</f>
        <v>35841.64</v>
      </c>
      <c r="D90" s="83">
        <f t="shared" si="16"/>
        <v>-60014.3</v>
      </c>
      <c r="E90" s="83">
        <f t="shared" si="17"/>
        <v>37.39115176378219</v>
      </c>
      <c r="F90" s="83">
        <v>89086</v>
      </c>
      <c r="G90" s="83">
        <f>SUM(G91:G92)</f>
        <v>40513.269999999997</v>
      </c>
      <c r="H90" s="83">
        <f t="shared" si="18"/>
        <v>-48572.73</v>
      </c>
      <c r="I90" s="83">
        <f t="shared" si="19"/>
        <v>45.476584424039693</v>
      </c>
    </row>
    <row r="91" spans="1:9" ht="30" x14ac:dyDescent="0.25">
      <c r="A91" s="4" t="s">
        <v>62</v>
      </c>
      <c r="B91" s="84">
        <v>77022.460000000006</v>
      </c>
      <c r="C91" s="84">
        <v>22327.58</v>
      </c>
      <c r="D91" s="85">
        <f t="shared" si="16"/>
        <v>-54694.880000000005</v>
      </c>
      <c r="E91" s="85">
        <f t="shared" si="17"/>
        <v>28.98840156494612</v>
      </c>
      <c r="F91" s="84">
        <v>69914.81</v>
      </c>
      <c r="G91" s="84">
        <v>28099.26</v>
      </c>
      <c r="H91" s="85">
        <f t="shared" si="18"/>
        <v>-41815.550000000003</v>
      </c>
      <c r="I91" s="85">
        <f t="shared" si="19"/>
        <v>40.190712096621589</v>
      </c>
    </row>
    <row r="92" spans="1:9" x14ac:dyDescent="0.25">
      <c r="A92" s="4" t="s">
        <v>63</v>
      </c>
      <c r="B92" s="84">
        <v>18833.48</v>
      </c>
      <c r="C92" s="84">
        <v>13514.06</v>
      </c>
      <c r="D92" s="85">
        <f t="shared" si="16"/>
        <v>-5319.42</v>
      </c>
      <c r="E92" s="85">
        <f t="shared" si="17"/>
        <v>71.755511992472975</v>
      </c>
      <c r="F92" s="84">
        <v>19171.240000000002</v>
      </c>
      <c r="G92" s="84">
        <v>12414.01</v>
      </c>
      <c r="H92" s="85">
        <f t="shared" si="18"/>
        <v>-6757.2300000000014</v>
      </c>
      <c r="I92" s="85">
        <f t="shared" si="19"/>
        <v>64.753297126320462</v>
      </c>
    </row>
    <row r="93" spans="1:9" ht="28.5" x14ac:dyDescent="0.25">
      <c r="A93" s="2" t="s">
        <v>64</v>
      </c>
      <c r="B93" s="82">
        <f>B94</f>
        <v>404941.71</v>
      </c>
      <c r="C93" s="82">
        <f>C94</f>
        <v>286016.33</v>
      </c>
      <c r="D93" s="83">
        <f t="shared" si="16"/>
        <v>-118925.38</v>
      </c>
      <c r="E93" s="83">
        <f t="shared" si="17"/>
        <v>70.631481750793228</v>
      </c>
      <c r="F93" s="83">
        <f t="shared" ref="F93:G93" si="22">F94</f>
        <v>483477.82</v>
      </c>
      <c r="G93" s="83">
        <f t="shared" si="22"/>
        <v>308699.92</v>
      </c>
      <c r="H93" s="83">
        <f t="shared" si="18"/>
        <v>-174777.90000000002</v>
      </c>
      <c r="I93" s="83">
        <f t="shared" si="19"/>
        <v>63.849861819927952</v>
      </c>
    </row>
    <row r="94" spans="1:9" x14ac:dyDescent="0.25">
      <c r="A94" s="4" t="s">
        <v>65</v>
      </c>
      <c r="B94" s="84">
        <v>404941.71</v>
      </c>
      <c r="C94" s="84">
        <v>286016.33</v>
      </c>
      <c r="D94" s="85">
        <f t="shared" si="16"/>
        <v>-118925.38</v>
      </c>
      <c r="E94" s="85">
        <f t="shared" si="17"/>
        <v>70.631481750793228</v>
      </c>
      <c r="F94" s="84">
        <v>483477.82</v>
      </c>
      <c r="G94" s="84">
        <v>308699.92</v>
      </c>
      <c r="H94" s="85">
        <f t="shared" si="18"/>
        <v>-174777.90000000002</v>
      </c>
      <c r="I94" s="85">
        <f t="shared" si="19"/>
        <v>63.849861819927952</v>
      </c>
    </row>
    <row r="95" spans="1:9" ht="28.5" x14ac:dyDescent="0.25">
      <c r="A95" s="2" t="s">
        <v>66</v>
      </c>
      <c r="B95" s="82">
        <f>SUM(B96:B100)</f>
        <v>4762935.7300000004</v>
      </c>
      <c r="C95" s="82">
        <f>SUM(C96:C100)</f>
        <v>2538051.73</v>
      </c>
      <c r="D95" s="83">
        <f t="shared" si="16"/>
        <v>-2224884.0000000005</v>
      </c>
      <c r="E95" s="83">
        <f t="shared" si="17"/>
        <v>53.287549399706045</v>
      </c>
      <c r="F95" s="83">
        <f t="shared" ref="F95:G95" si="23">SUM(F96:F100)</f>
        <v>4717262.6500000004</v>
      </c>
      <c r="G95" s="83">
        <f t="shared" si="23"/>
        <v>2556068.5700000003</v>
      </c>
      <c r="H95" s="83">
        <f t="shared" si="18"/>
        <v>-2161194.08</v>
      </c>
      <c r="I95" s="83">
        <f t="shared" si="19"/>
        <v>54.185419800612543</v>
      </c>
    </row>
    <row r="96" spans="1:9" x14ac:dyDescent="0.25">
      <c r="A96" s="4" t="s">
        <v>76</v>
      </c>
      <c r="B96" s="84">
        <v>230894.5</v>
      </c>
      <c r="C96" s="84">
        <v>62374.51</v>
      </c>
      <c r="D96" s="85">
        <f t="shared" si="16"/>
        <v>-168519.99</v>
      </c>
      <c r="E96" s="85">
        <f t="shared" si="17"/>
        <v>27.014290076203633</v>
      </c>
      <c r="F96" s="84">
        <v>335910.04</v>
      </c>
      <c r="G96" s="84">
        <v>279723.90999999997</v>
      </c>
      <c r="H96" s="85">
        <f t="shared" si="18"/>
        <v>-56186.130000000005</v>
      </c>
      <c r="I96" s="85">
        <f t="shared" si="19"/>
        <v>83.273459167817663</v>
      </c>
    </row>
    <row r="97" spans="1:9" ht="30" x14ac:dyDescent="0.25">
      <c r="A97" s="4" t="s">
        <v>77</v>
      </c>
      <c r="B97" s="84">
        <v>213765.8</v>
      </c>
      <c r="C97" s="84">
        <v>39214.17</v>
      </c>
      <c r="D97" s="85">
        <f t="shared" si="16"/>
        <v>-174551.63</v>
      </c>
      <c r="E97" s="85">
        <f t="shared" si="17"/>
        <v>18.344454538565103</v>
      </c>
      <c r="F97" s="84">
        <v>166127.71</v>
      </c>
      <c r="G97" s="84">
        <v>102132.28</v>
      </c>
      <c r="H97" s="85">
        <f t="shared" si="18"/>
        <v>-63995.429999999993</v>
      </c>
      <c r="I97" s="85">
        <f t="shared" si="19"/>
        <v>61.478172425298581</v>
      </c>
    </row>
    <row r="98" spans="1:9" ht="45" x14ac:dyDescent="0.25">
      <c r="A98" s="4" t="s">
        <v>78</v>
      </c>
      <c r="B98" s="84">
        <v>3184528.72</v>
      </c>
      <c r="C98" s="84">
        <v>1638786.07</v>
      </c>
      <c r="D98" s="85">
        <f t="shared" si="16"/>
        <v>-1545742.6500000001</v>
      </c>
      <c r="E98" s="85">
        <f t="shared" si="17"/>
        <v>51.460866397838615</v>
      </c>
      <c r="F98" s="84">
        <v>2932901.5</v>
      </c>
      <c r="G98" s="84">
        <v>1444931.08</v>
      </c>
      <c r="H98" s="85">
        <f t="shared" si="18"/>
        <v>-1487970.42</v>
      </c>
      <c r="I98" s="85">
        <f t="shared" si="19"/>
        <v>49.266266869173755</v>
      </c>
    </row>
    <row r="99" spans="1:9" ht="30" x14ac:dyDescent="0.25">
      <c r="A99" s="4" t="s">
        <v>79</v>
      </c>
      <c r="B99" s="84">
        <v>1108887.31</v>
      </c>
      <c r="C99" s="84">
        <v>780045.68</v>
      </c>
      <c r="D99" s="85">
        <f t="shared" si="16"/>
        <v>-328841.63</v>
      </c>
      <c r="E99" s="85">
        <f t="shared" si="17"/>
        <v>70.344900962028319</v>
      </c>
      <c r="F99" s="84">
        <v>1258263.3999999999</v>
      </c>
      <c r="G99" s="84">
        <v>714986.3</v>
      </c>
      <c r="H99" s="85">
        <f t="shared" si="18"/>
        <v>-543277.09999999986</v>
      </c>
      <c r="I99" s="85">
        <f t="shared" si="19"/>
        <v>56.823261329861467</v>
      </c>
    </row>
    <row r="100" spans="1:9" ht="30" x14ac:dyDescent="0.25">
      <c r="A100" s="4" t="s">
        <v>80</v>
      </c>
      <c r="B100" s="84">
        <v>24859.4</v>
      </c>
      <c r="C100" s="84">
        <v>17631.3</v>
      </c>
      <c r="D100" s="85">
        <f t="shared" si="16"/>
        <v>-7228.1000000000022</v>
      </c>
      <c r="E100" s="85">
        <f t="shared" si="17"/>
        <v>70.924077009099165</v>
      </c>
      <c r="F100" s="84">
        <v>24060</v>
      </c>
      <c r="G100" s="84">
        <v>14295</v>
      </c>
      <c r="H100" s="85">
        <f t="shared" si="18"/>
        <v>-9765</v>
      </c>
      <c r="I100" s="85">
        <f t="shared" si="19"/>
        <v>59.413965087281795</v>
      </c>
    </row>
    <row r="101" spans="1:9" ht="28.5" x14ac:dyDescent="0.25">
      <c r="A101" s="2" t="s">
        <v>96</v>
      </c>
      <c r="B101" s="82">
        <f>SUM(B102:B105)</f>
        <v>580574.86</v>
      </c>
      <c r="C101" s="82">
        <f>SUM(C102:C105)</f>
        <v>415972.43</v>
      </c>
      <c r="D101" s="83">
        <f t="shared" si="16"/>
        <v>-164602.43</v>
      </c>
      <c r="E101" s="83">
        <f t="shared" si="17"/>
        <v>71.648371064499756</v>
      </c>
      <c r="F101" s="83">
        <f t="shared" ref="F101:G101" si="24">SUM(F102:F105)</f>
        <v>759695.18</v>
      </c>
      <c r="G101" s="83">
        <f t="shared" si="24"/>
        <v>440695.72000000003</v>
      </c>
      <c r="H101" s="83">
        <f t="shared" si="18"/>
        <v>-318999.46000000002</v>
      </c>
      <c r="I101" s="83">
        <f t="shared" si="19"/>
        <v>58.009545354756632</v>
      </c>
    </row>
    <row r="102" spans="1:9" ht="45" x14ac:dyDescent="0.25">
      <c r="A102" s="4" t="s">
        <v>81</v>
      </c>
      <c r="B102" s="84">
        <v>100211.9</v>
      </c>
      <c r="C102" s="84">
        <v>58168.99</v>
      </c>
      <c r="D102" s="85">
        <f t="shared" si="16"/>
        <v>-42042.909999999996</v>
      </c>
      <c r="E102" s="85">
        <f t="shared" si="17"/>
        <v>58.045990546032954</v>
      </c>
      <c r="F102" s="84">
        <v>120034.75</v>
      </c>
      <c r="G102" s="84">
        <v>62549.33</v>
      </c>
      <c r="H102" s="85">
        <f t="shared" si="18"/>
        <v>-57485.42</v>
      </c>
      <c r="I102" s="85">
        <f t="shared" si="19"/>
        <v>52.109351666913128</v>
      </c>
    </row>
    <row r="103" spans="1:9" ht="30" x14ac:dyDescent="0.25">
      <c r="A103" s="4" t="s">
        <v>82</v>
      </c>
      <c r="B103" s="84">
        <v>66582.92</v>
      </c>
      <c r="C103" s="84">
        <v>54811.88</v>
      </c>
      <c r="D103" s="85">
        <f t="shared" si="16"/>
        <v>-11771.04</v>
      </c>
      <c r="E103" s="85">
        <f t="shared" si="17"/>
        <v>82.321231931552418</v>
      </c>
      <c r="F103" s="84">
        <v>100803.75</v>
      </c>
      <c r="G103" s="84">
        <v>55413.93</v>
      </c>
      <c r="H103" s="85">
        <f t="shared" si="18"/>
        <v>-45389.82</v>
      </c>
      <c r="I103" s="85">
        <f t="shared" si="19"/>
        <v>54.972091812060562</v>
      </c>
    </row>
    <row r="104" spans="1:9" ht="30" x14ac:dyDescent="0.25">
      <c r="A104" s="4" t="s">
        <v>84</v>
      </c>
      <c r="B104" s="84">
        <v>4656</v>
      </c>
      <c r="C104" s="84">
        <v>4032.37</v>
      </c>
      <c r="D104" s="85">
        <f t="shared" si="16"/>
        <v>-623.63000000000011</v>
      </c>
      <c r="E104" s="85">
        <f t="shared" si="17"/>
        <v>86.605884879725082</v>
      </c>
      <c r="F104" s="84">
        <v>4656</v>
      </c>
      <c r="G104" s="84">
        <v>1078.1400000000001</v>
      </c>
      <c r="H104" s="85">
        <f t="shared" si="18"/>
        <v>-3577.8599999999997</v>
      </c>
      <c r="I104" s="85">
        <f t="shared" si="19"/>
        <v>23.15592783505155</v>
      </c>
    </row>
    <row r="105" spans="1:9" ht="45" x14ac:dyDescent="0.25">
      <c r="A105" s="4" t="s">
        <v>83</v>
      </c>
      <c r="B105" s="84">
        <v>409124.04</v>
      </c>
      <c r="C105" s="84">
        <v>298959.19</v>
      </c>
      <c r="D105" s="85">
        <f t="shared" si="16"/>
        <v>-110164.84999999998</v>
      </c>
      <c r="E105" s="85">
        <f t="shared" si="17"/>
        <v>73.072995172808717</v>
      </c>
      <c r="F105" s="84">
        <v>534200.68000000005</v>
      </c>
      <c r="G105" s="84">
        <v>321654.32</v>
      </c>
      <c r="H105" s="85">
        <f t="shared" si="18"/>
        <v>-212546.36000000004</v>
      </c>
      <c r="I105" s="85">
        <f t="shared" si="19"/>
        <v>60.212263301499348</v>
      </c>
    </row>
    <row r="106" spans="1:9" ht="28.5" x14ac:dyDescent="0.25">
      <c r="A106" s="1" t="s">
        <v>67</v>
      </c>
      <c r="B106" s="81">
        <v>3326328.43</v>
      </c>
      <c r="C106" s="81">
        <v>2156733.9700000002</v>
      </c>
      <c r="D106" s="81">
        <f t="shared" si="16"/>
        <v>-1169594.46</v>
      </c>
      <c r="E106" s="81">
        <f t="shared" si="17"/>
        <v>64.838274854296344</v>
      </c>
      <c r="F106" s="81">
        <v>3585370.82</v>
      </c>
      <c r="G106" s="81">
        <v>2142959.71</v>
      </c>
      <c r="H106" s="81">
        <f t="shared" si="18"/>
        <v>-1442411.1099999999</v>
      </c>
      <c r="I106" s="81">
        <f t="shared" si="19"/>
        <v>59.769541773645606</v>
      </c>
    </row>
    <row r="107" spans="1:9" x14ac:dyDescent="0.25">
      <c r="A107" s="3" t="s">
        <v>68</v>
      </c>
      <c r="B107" s="87">
        <f>B7+B106</f>
        <v>91189812.50999999</v>
      </c>
      <c r="C107" s="87">
        <f>C7+C106</f>
        <v>56020856.140000001</v>
      </c>
      <c r="D107" s="81">
        <f t="shared" si="16"/>
        <v>-35168956.36999999</v>
      </c>
      <c r="E107" s="81">
        <f t="shared" si="17"/>
        <v>61.433239742495005</v>
      </c>
      <c r="F107" s="87">
        <f>F7+F106</f>
        <v>102535267.42</v>
      </c>
      <c r="G107" s="87">
        <f>G7+G106</f>
        <v>63932777.339999996</v>
      </c>
      <c r="H107" s="81">
        <f t="shared" si="18"/>
        <v>-38602490.080000006</v>
      </c>
      <c r="I107" s="81">
        <f t="shared" si="19"/>
        <v>62.35198770986927</v>
      </c>
    </row>
  </sheetData>
  <mergeCells count="11">
    <mergeCell ref="H1:I1"/>
    <mergeCell ref="A2:I2"/>
    <mergeCell ref="H3:I3"/>
    <mergeCell ref="B5:B6"/>
    <mergeCell ref="F5:F6"/>
    <mergeCell ref="D3:E3"/>
    <mergeCell ref="C5:E5"/>
    <mergeCell ref="G5:I5"/>
    <mergeCell ref="F4:I4"/>
    <mergeCell ref="B4:E4"/>
    <mergeCell ref="A4:A6"/>
  </mergeCells>
  <pageMargins left="0" right="0" top="0" bottom="0" header="0.31496062992125984" footer="0.31496062992125984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Прил 1</vt:lpstr>
      <vt:lpstr>Прил 2</vt:lpstr>
      <vt:lpstr>Прил 3</vt:lpstr>
      <vt:lpstr>Прил 4</vt:lpstr>
      <vt:lpstr>'Прил 1'!Заголовки_для_печати</vt:lpstr>
      <vt:lpstr>'Прил 3'!Заголовки_для_печати</vt:lpstr>
      <vt:lpstr>'Прил 4'!Заголовки_для_печати</vt:lpstr>
      <vt:lpstr>'Прил 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П. Алышева</dc:creator>
  <cp:lastModifiedBy>Екатерина В. Антонова</cp:lastModifiedBy>
  <cp:lastPrinted>2017-12-04T23:30:13Z</cp:lastPrinted>
  <dcterms:created xsi:type="dcterms:W3CDTF">2017-10-30T22:36:57Z</dcterms:created>
  <dcterms:modified xsi:type="dcterms:W3CDTF">2017-12-04T23:32:12Z</dcterms:modified>
</cp:coreProperties>
</file>