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0" windowWidth="18780" windowHeight="95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Лист1!$A$1:$G$87</definedName>
  </definedNames>
  <calcPr calcId="145621"/>
</workbook>
</file>

<file path=xl/calcChain.xml><?xml version="1.0" encoding="utf-8"?>
<calcChain xmlns="http://schemas.openxmlformats.org/spreadsheetml/2006/main">
  <c r="C87" i="1" l="1"/>
  <c r="E52" i="1" l="1"/>
  <c r="E50" i="1" l="1"/>
  <c r="D50" i="1"/>
  <c r="E47" i="1"/>
  <c r="D47" i="1"/>
  <c r="E44" i="1"/>
  <c r="D44" i="1"/>
  <c r="D42" i="1"/>
  <c r="C50" i="1"/>
  <c r="C47" i="1"/>
  <c r="E40" i="1"/>
  <c r="E42" i="1" l="1"/>
  <c r="E8" i="1"/>
  <c r="E23" i="1"/>
  <c r="E16" i="1" s="1"/>
  <c r="D23" i="1"/>
  <c r="C23" i="1"/>
  <c r="C16" i="1" s="1"/>
  <c r="D16" i="1"/>
  <c r="E13" i="1"/>
  <c r="D13" i="1"/>
  <c r="C13" i="1"/>
  <c r="D8" i="1"/>
  <c r="C8" i="1"/>
  <c r="E36" i="1"/>
  <c r="D36" i="1"/>
  <c r="D31" i="1" s="1"/>
  <c r="C36" i="1"/>
  <c r="E33" i="1"/>
  <c r="D33" i="1"/>
  <c r="C33" i="1"/>
  <c r="C31" i="1" s="1"/>
  <c r="E29" i="1"/>
  <c r="D29" i="1"/>
  <c r="C29" i="1"/>
  <c r="D40" i="1"/>
  <c r="C40" i="1"/>
  <c r="C44" i="1"/>
  <c r="C42" i="1" s="1"/>
  <c r="C39" i="1" s="1"/>
  <c r="D28" i="1" l="1"/>
  <c r="D7" i="1"/>
  <c r="E7" i="1"/>
  <c r="D39" i="1"/>
  <c r="C7" i="1"/>
  <c r="E31" i="1"/>
  <c r="C28" i="1"/>
  <c r="E39" i="1"/>
  <c r="C71" i="1"/>
  <c r="D71" i="1"/>
  <c r="D79" i="1"/>
  <c r="D85" i="1"/>
  <c r="D82" i="1"/>
  <c r="D84" i="1"/>
  <c r="D81" i="1"/>
  <c r="D6" i="1" l="1"/>
  <c r="E28" i="1"/>
  <c r="E6" i="1"/>
  <c r="C6" i="1"/>
  <c r="D87" i="1"/>
  <c r="C79" i="1" l="1"/>
</calcChain>
</file>

<file path=xl/sharedStrings.xml><?xml version="1.0" encoding="utf-8"?>
<sst xmlns="http://schemas.openxmlformats.org/spreadsheetml/2006/main" count="126" uniqueCount="102">
  <si>
    <t>№ п/п</t>
  </si>
  <si>
    <t>Наименование организации</t>
  </si>
  <si>
    <t>План 2017</t>
  </si>
  <si>
    <t>Факт на 01.10.2017</t>
  </si>
  <si>
    <t xml:space="preserve">Проект 2018 </t>
  </si>
  <si>
    <t>Штатная численность</t>
  </si>
  <si>
    <t>Финансовое обеспечение                    (тыс. рублей)</t>
  </si>
  <si>
    <t>1.</t>
  </si>
  <si>
    <t>Краевые государственные автономные учреждения, подведомственные департменту</t>
  </si>
  <si>
    <t>1.1.</t>
  </si>
  <si>
    <t>КГАУ "ЦСП ШВСМ"</t>
  </si>
  <si>
    <t>1.2.</t>
  </si>
  <si>
    <t>КГАУ "КСШ"</t>
  </si>
  <si>
    <t>1.3.</t>
  </si>
  <si>
    <t>КГАУ "ЦИС и АФК"</t>
  </si>
  <si>
    <t>2.</t>
  </si>
  <si>
    <t xml:space="preserve">3. </t>
  </si>
  <si>
    <t>Спортивная Общественная Организация Октябрьского муниципального района Приморского края</t>
  </si>
  <si>
    <t>Спортивная Общественная Организация "Федерация самбо и дзюдо г. Артема"</t>
  </si>
  <si>
    <t>Общественная организация развития парусного спорта среди детей, молодежи и взрослых Яхт-клуб "Семь футов" Владивосток</t>
  </si>
  <si>
    <t>Автономная некоммерческая организация «Детский футбольный клуб «Павино» Владивосток</t>
  </si>
  <si>
    <t>Общественная организация "Федерация бейсбола и софтбола Приморского края" Владивосток</t>
  </si>
  <si>
    <t>Общественная организация "Шахматная Федерация города Владивостока"</t>
  </si>
  <si>
    <t>Находкинская городская спортивная общественная организация "Спортивный клуб "Дельфин" Находка</t>
  </si>
  <si>
    <t>Местная общественная организация "Федерация настольного тенниса Уссурийского городского округа""</t>
  </si>
  <si>
    <t>Местная общественная организация "Федерация прыжков на батуте Приморского края" Уссурийск</t>
  </si>
  <si>
    <t>Общественная организация «Федерация тхэквондо Уссурийского городского округа»</t>
  </si>
  <si>
    <t>Общество с ограниченной ответственностью "Спорткомплекс "Гавань" Владивосток</t>
  </si>
  <si>
    <t>Общество с ограниченной ответственностью "Владлед" Владивосток</t>
  </si>
  <si>
    <t>Общество с ограниченной ответственностью "Лас-Вегас"</t>
  </si>
  <si>
    <t>Индивидуальный предприниматель Ким Николай Пяк-Нокович Уссурийск</t>
  </si>
  <si>
    <t>Общество с ограниченной ответственностью "Полюс"</t>
  </si>
  <si>
    <t>Общество с ограниченной ответственностью "АРИА" Владивосток</t>
  </si>
  <si>
    <t>Общество с ограниченной ответственностью "ПодрядСервис" Находка</t>
  </si>
  <si>
    <t xml:space="preserve">Общественный Фонд "Фонд Приморского края по развитию физической культуры, спорта и социальных инициатив граждан "Мы вместе" </t>
  </si>
  <si>
    <t>Общественная организация "Общество инвалидов "Спортивный Владос" г. Владивостока</t>
  </si>
  <si>
    <t>Общество инвалидов г. Артема Приморской краевой организации общероссийской общественной организации "Всероссийское общество инвалидов" (ВОИ)</t>
  </si>
  <si>
    <t>Общество инвалидов Пограничного района Приморской краевой организации общероссийской общественной организации "Всероссийское общество инвалидов" (ВОИ)</t>
  </si>
  <si>
    <t xml:space="preserve">Некоммерческое партнерство "Спортивно-оздоровительный клуб "Цементник" </t>
  </si>
  <si>
    <t xml:space="preserve">Спортивная общественная организация Октябрьского муниципального района Приморского края </t>
  </si>
  <si>
    <t>Общественная организация "Федерация хоккея с мячом"</t>
  </si>
  <si>
    <t xml:space="preserve">Субсидии юридическим лицам (за исключением субсидий государственным и муниципальным учреждениям), индивидуальным предпринимателям на возмещение затрат и (или) недополученных доходов, возникающих при предоставлении ими льгот по оплате физкультурно-спортивных услуг населению Приморского края </t>
  </si>
  <si>
    <t>Субсидии юридическим лицам (за исключением субсидий государственным и муниципальным учреждениям), индивидуальным предпринимателям на возмещение затрат и (или) недополученных доходов, возникающих при обеспечении ими занятий адаптивной физической культурой и спортом инвалидов и лиц с ограниченными возможностями здоровья</t>
  </si>
  <si>
    <t>Средняя заработная плата (рублей)</t>
  </si>
  <si>
    <t>Ассоциация "Хоккейный клуб "Адмирал"</t>
  </si>
  <si>
    <t>Автономная некоммерческая организация "Спортивный клуб "Приморье" (Баскетбол, волейбол)</t>
  </si>
  <si>
    <t xml:space="preserve">Ассоциация "Футбольный клуб "Луч-Энергия" </t>
  </si>
  <si>
    <t xml:space="preserve">Общественная организация "Бадминтонный спортивный клуб Приморья" </t>
  </si>
  <si>
    <t>Государственные задания, в том числе:</t>
  </si>
  <si>
    <t>Организация и проведение официальных межмуниципальных и краевых физкультурных и спортивных мероприятий, участие в органи-зации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</si>
  <si>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Организация и проведение физкультурных и спортивных мероприятий в рамках Всероссийского физкультурно-спортивного комплекса "Готов к труду и обороне" (ГТО)</t>
  </si>
  <si>
    <t>Подготовка спортивных сборных команд Приморского края и их участие в официальных, межрегиональных, всероссийских и международных физкультурных и спортивных мероприятиях</t>
  </si>
  <si>
    <t>Обеспечение подготовки  спортивного резерва, спортсменов высокого класса для спортивных сборных команд Российской Федерации</t>
  </si>
  <si>
    <t>Субсидии на иные цели, в том числе:</t>
  </si>
  <si>
    <t>Приобретение спортивного инвентаря и спортивного оборудования для обеспечения сдачи норм ГТО</t>
  </si>
  <si>
    <t>Проведение организационно-технических мероприятий, в том числе на техническое оснащение объектов спорта краевых государственных учреждений в целях их антитеррористической защищенности</t>
  </si>
  <si>
    <t>Обеспечение подготовки приморских спортсменов к Олимпийским, Паралимпийским и Сурдлимпийским играм</t>
  </si>
  <si>
    <t>Оборудование объектов спорта приспособлениями для обеспечения безпрепятственного доступа инвалидов, в том числе:</t>
  </si>
  <si>
    <t>за счет средств федерального бюджета</t>
  </si>
  <si>
    <t>за счет средств краевого бюджета</t>
  </si>
  <si>
    <t>Обучение (повышение квалификации) специалистов, оказывающих услуги населению, русскому жестовому языку, в том числе:</t>
  </si>
  <si>
    <t>Спортивная подготовка по олимпийским видам спорта</t>
  </si>
  <si>
    <t>Предоставление краевыми государственными автономными учреждениями спортивной направленности государственных услуг (работ) по спортивной подготовке лиц с ограниченными возможностями здоровья</t>
  </si>
  <si>
    <t>Приобретение специализированного оборудования для организации занятий физической культурой и спортом  лиц с ограниченными возможностями здоровья</t>
  </si>
  <si>
    <t>Поддержка учреждений спортивной направленности по адаптивной физической культуре и спорту, в том числе:</t>
  </si>
  <si>
    <t>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соревнованиях»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</si>
  <si>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</si>
  <si>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</si>
  <si>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</si>
  <si>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</si>
  <si>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</si>
  <si>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</si>
  <si>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</si>
  <si>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</si>
  <si>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</si>
  <si>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</si>
  <si>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</si>
  <si>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</si>
  <si>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</si>
  <si>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</si>
  <si>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</si>
  <si>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</si>
  <si>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</si>
  <si>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3.1</t>
  </si>
  <si>
    <t>3.2</t>
  </si>
  <si>
    <t>3.3</t>
  </si>
  <si>
    <t>3.4</t>
  </si>
  <si>
    <t>3.5</t>
  </si>
  <si>
    <t>3.6</t>
  </si>
  <si>
    <t>4.</t>
  </si>
  <si>
    <t>4.1</t>
  </si>
  <si>
    <t>4.2</t>
  </si>
  <si>
    <t>4.3</t>
  </si>
  <si>
    <t>4.4</t>
  </si>
  <si>
    <t>4.5</t>
  </si>
  <si>
    <t>ИТОГО</t>
  </si>
  <si>
    <t xml:space="preserve"> Оказание адресной финансовой поддержки спортивным организациям, осуществляющим подготовку спортивного резерва для спортивных сборных команд Российской Федерации, за счет средств ФБ</t>
  </si>
  <si>
    <t>Содержание имущества краевых государственых учреждений физической культуры и спорта</t>
  </si>
  <si>
    <t>Расходы на проведение проектно-изыскательских работ,в том числе инженерно - геологических изысканий, на территории, занимаемой концертно-спортивным комплексом "Фетисов-Арена"</t>
  </si>
  <si>
    <t>Проведение спортивных мероприятий</t>
  </si>
  <si>
    <t>Информация об исполнении расходов краевого бюджета за 9 месяцев 2017 года и планах на 2018 год</t>
  </si>
  <si>
    <t>Резерв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</si>
</sst>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6" fillId="0" borderId="1" xfId="0" applyFont="1" applyBorder="1" applyAlignment="1">
      <alignment vertical="top" wrapText="1"/>
    </xf>
    <xf numFmtId="4" fontId="7" fillId="0" borderId="0" xfId="0" applyNumberFormat="1" applyFont="1"/>
    <xf numFmtId="0" fontId="7" fillId="0" borderId="0" xfId="0" applyFont="1"/>
    <xf numFmtId="0" fontId="1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0" xfId="0" applyFont="1"/>
    <xf numFmtId="0" fontId="1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 shrinkToFit="1"/>
    </xf>
    <xf numFmtId="0" fontId="5" fillId="0" borderId="1" xfId="0" applyFont="1" applyFill="1" applyBorder="1" applyAlignment="1">
      <alignment horizontal="left" wrapText="1" shrinkToFit="1"/>
    </xf>
    <xf numFmtId="0" fontId="5" fillId="0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0" fillId="0" borderId="0" xfId="0" applyFill="1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2" fillId="2" borderId="0" xfId="0" applyFont="1" applyFill="1"/>
    <xf numFmtId="4" fontId="6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Font="1"/>
    <xf numFmtId="0" fontId="3" fillId="2" borderId="1" xfId="0" applyFont="1" applyFill="1" applyBorder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right" wrapText="1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tabSelected="1" view="pageBreakPreview" topLeftCell="A64" zoomScale="75" zoomScaleNormal="100" zoomScaleSheetLayoutView="75" workbookViewId="0">
      <selection activeCell="B72" sqref="B72:G72"/>
    </sheetView>
  </sheetViews>
  <sheetFormatPr defaultRowHeight="15" x14ac:dyDescent="0.25"/>
  <cols>
    <col min="1" max="1" width="7.28515625" style="53" customWidth="1"/>
    <col min="2" max="2" width="64" customWidth="1"/>
    <col min="3" max="3" width="13.28515625" customWidth="1"/>
    <col min="4" max="4" width="12.28515625" customWidth="1"/>
    <col min="5" max="5" width="11.7109375" customWidth="1"/>
    <col min="6" max="7" width="12.5703125" customWidth="1"/>
    <col min="8" max="8" width="11.5703125" customWidth="1"/>
    <col min="10" max="10" width="11.42578125" bestFit="1" customWidth="1"/>
    <col min="11" max="11" width="12" customWidth="1"/>
    <col min="12" max="12" width="14.28515625" customWidth="1"/>
  </cols>
  <sheetData>
    <row r="1" spans="1:13" x14ac:dyDescent="0.25">
      <c r="A1" s="65" t="s">
        <v>100</v>
      </c>
      <c r="B1" s="65"/>
      <c r="C1" s="65"/>
      <c r="D1" s="65"/>
      <c r="E1" s="65"/>
      <c r="F1" s="65"/>
      <c r="G1" s="65"/>
    </row>
    <row r="2" spans="1:13" x14ac:dyDescent="0.25">
      <c r="A2" s="66"/>
      <c r="B2" s="66"/>
      <c r="C2" s="66"/>
      <c r="D2" s="66"/>
      <c r="E2" s="66"/>
      <c r="F2" s="66"/>
      <c r="G2" s="66"/>
    </row>
    <row r="3" spans="1:13" ht="39" customHeight="1" x14ac:dyDescent="0.25">
      <c r="A3" s="67" t="s">
        <v>0</v>
      </c>
      <c r="B3" s="67" t="s">
        <v>1</v>
      </c>
      <c r="C3" s="67" t="s">
        <v>6</v>
      </c>
      <c r="D3" s="67"/>
      <c r="E3" s="67"/>
      <c r="F3" s="68" t="s">
        <v>5</v>
      </c>
      <c r="G3" s="68" t="s">
        <v>43</v>
      </c>
    </row>
    <row r="4" spans="1:13" ht="50.25" customHeight="1" x14ac:dyDescent="0.25">
      <c r="A4" s="67"/>
      <c r="B4" s="67"/>
      <c r="C4" s="1" t="s">
        <v>2</v>
      </c>
      <c r="D4" s="1" t="s">
        <v>3</v>
      </c>
      <c r="E4" s="1" t="s">
        <v>4</v>
      </c>
      <c r="F4" s="69"/>
      <c r="G4" s="69"/>
    </row>
    <row r="5" spans="1:13" ht="20.45" hidden="1" customHeight="1" x14ac:dyDescent="0.25">
      <c r="A5" s="26"/>
      <c r="B5" s="19"/>
      <c r="C5" s="20"/>
      <c r="D5" s="26"/>
      <c r="E5" s="20"/>
      <c r="F5" s="21"/>
      <c r="G5" s="22"/>
    </row>
    <row r="6" spans="1:13" s="2" customFormat="1" ht="28.15" customHeight="1" x14ac:dyDescent="0.25">
      <c r="A6" s="43" t="s">
        <v>7</v>
      </c>
      <c r="B6" s="28" t="s">
        <v>8</v>
      </c>
      <c r="C6" s="44">
        <f>C7+C28+C39</f>
        <v>614760.85</v>
      </c>
      <c r="D6" s="44">
        <f t="shared" ref="D6:E6" si="0">D7+D28+D39</f>
        <v>428371.82199999999</v>
      </c>
      <c r="E6" s="44">
        <f t="shared" si="0"/>
        <v>597550.84000000008</v>
      </c>
      <c r="F6" s="28"/>
      <c r="G6" s="28"/>
    </row>
    <row r="7" spans="1:13" x14ac:dyDescent="0.25">
      <c r="A7" s="32" t="s">
        <v>9</v>
      </c>
      <c r="B7" s="18" t="s">
        <v>10</v>
      </c>
      <c r="C7" s="33">
        <f>C8+C13+C16</f>
        <v>475690.18000000005</v>
      </c>
      <c r="D7" s="33">
        <f t="shared" ref="D7:E7" si="1">D8+D13+D16</f>
        <v>332706.81099999999</v>
      </c>
      <c r="E7" s="33">
        <f t="shared" si="1"/>
        <v>432716.52</v>
      </c>
      <c r="F7" s="32">
        <v>148</v>
      </c>
      <c r="G7" s="33">
        <v>31388</v>
      </c>
    </row>
    <row r="8" spans="1:13" s="6" customFormat="1" x14ac:dyDescent="0.25">
      <c r="A8" s="34"/>
      <c r="B8" s="4" t="s">
        <v>48</v>
      </c>
      <c r="C8" s="35">
        <f>C9+C10+C11+C12</f>
        <v>261794.89</v>
      </c>
      <c r="D8" s="35">
        <f t="shared" ref="D8:E8" si="2">D9+D10+D11+D12</f>
        <v>201970.83999999997</v>
      </c>
      <c r="E8" s="35">
        <f t="shared" si="2"/>
        <v>249474.61000000002</v>
      </c>
      <c r="F8" s="34"/>
      <c r="G8" s="35"/>
      <c r="H8" s="5"/>
    </row>
    <row r="9" spans="1:13" ht="74.45" customHeight="1" x14ac:dyDescent="0.25">
      <c r="A9" s="26"/>
      <c r="B9" s="7" t="s">
        <v>49</v>
      </c>
      <c r="C9" s="36">
        <v>146043.89000000001</v>
      </c>
      <c r="D9" s="36">
        <v>109532.92</v>
      </c>
      <c r="E9" s="40">
        <v>120975.42</v>
      </c>
      <c r="F9" s="26"/>
      <c r="G9" s="36"/>
      <c r="H9" s="27"/>
      <c r="I9" s="25"/>
      <c r="J9" s="3"/>
      <c r="K9" s="3"/>
      <c r="L9" s="3"/>
      <c r="M9" s="3"/>
    </row>
    <row r="10" spans="1:13" ht="48.6" customHeight="1" x14ac:dyDescent="0.25">
      <c r="A10" s="26"/>
      <c r="B10" s="7" t="s">
        <v>50</v>
      </c>
      <c r="C10" s="36">
        <v>10000</v>
      </c>
      <c r="D10" s="40">
        <v>7500</v>
      </c>
      <c r="E10" s="40">
        <v>10940.09</v>
      </c>
      <c r="F10" s="26"/>
      <c r="G10" s="36"/>
      <c r="H10" s="3"/>
      <c r="J10" s="3"/>
      <c r="K10" s="3"/>
      <c r="L10" s="3"/>
    </row>
    <row r="11" spans="1:13" ht="49.9" customHeight="1" x14ac:dyDescent="0.25">
      <c r="A11" s="26"/>
      <c r="B11" s="7" t="s">
        <v>51</v>
      </c>
      <c r="C11" s="36">
        <v>56250</v>
      </c>
      <c r="D11" s="36">
        <v>48290</v>
      </c>
      <c r="E11" s="36">
        <v>63716.57</v>
      </c>
      <c r="F11" s="26"/>
      <c r="G11" s="36"/>
      <c r="H11" s="3"/>
    </row>
    <row r="12" spans="1:13" ht="34.15" customHeight="1" x14ac:dyDescent="0.25">
      <c r="A12" s="26"/>
      <c r="B12" s="7" t="s">
        <v>52</v>
      </c>
      <c r="C12" s="36">
        <v>49501</v>
      </c>
      <c r="D12" s="36">
        <v>36647.919999999998</v>
      </c>
      <c r="E12" s="36">
        <v>53842.53</v>
      </c>
      <c r="F12" s="26"/>
      <c r="G12" s="36"/>
      <c r="H12" s="3"/>
    </row>
    <row r="13" spans="1:13" s="6" customFormat="1" ht="60.75" customHeight="1" x14ac:dyDescent="0.25">
      <c r="A13" s="34"/>
      <c r="B13" s="4" t="s">
        <v>96</v>
      </c>
      <c r="C13" s="35">
        <f>C14+C15</f>
        <v>8817.4</v>
      </c>
      <c r="D13" s="35">
        <f t="shared" ref="D13:E13" si="3">D14+D15</f>
        <v>6085.04</v>
      </c>
      <c r="E13" s="47">
        <f t="shared" si="3"/>
        <v>1580.47</v>
      </c>
      <c r="F13" s="34"/>
      <c r="G13" s="35"/>
    </row>
    <row r="14" spans="1:13" s="6" customFormat="1" ht="21.6" customHeight="1" x14ac:dyDescent="0.25">
      <c r="A14" s="34"/>
      <c r="B14" s="31" t="s">
        <v>58</v>
      </c>
      <c r="C14" s="36">
        <v>7318.4</v>
      </c>
      <c r="D14" s="36">
        <v>5050.55</v>
      </c>
      <c r="E14" s="35">
        <v>0</v>
      </c>
      <c r="F14" s="34"/>
      <c r="G14" s="35"/>
    </row>
    <row r="15" spans="1:13" s="6" customFormat="1" ht="25.15" customHeight="1" x14ac:dyDescent="0.25">
      <c r="A15" s="34"/>
      <c r="B15" s="31" t="s">
        <v>59</v>
      </c>
      <c r="C15" s="40">
        <v>1499</v>
      </c>
      <c r="D15" s="40">
        <v>1034.49</v>
      </c>
      <c r="E15" s="40">
        <v>1580.47</v>
      </c>
      <c r="F15" s="34"/>
      <c r="G15" s="35"/>
    </row>
    <row r="16" spans="1:13" s="6" customFormat="1" ht="21" customHeight="1" x14ac:dyDescent="0.25">
      <c r="A16" s="34"/>
      <c r="B16" s="30" t="s">
        <v>53</v>
      </c>
      <c r="C16" s="35">
        <f>C17+C18+C19+C20+C23+C26+C27</f>
        <v>205077.89</v>
      </c>
      <c r="D16" s="35">
        <f t="shared" ref="D16:E16" si="4">D17+D18+D19+D20+D23+D26+D27</f>
        <v>124650.931</v>
      </c>
      <c r="E16" s="35">
        <f t="shared" si="4"/>
        <v>181661.44</v>
      </c>
      <c r="F16" s="34"/>
      <c r="G16" s="35"/>
    </row>
    <row r="17" spans="1:8" s="6" customFormat="1" ht="33" customHeight="1" x14ac:dyDescent="0.25">
      <c r="A17" s="34"/>
      <c r="B17" s="7" t="s">
        <v>54</v>
      </c>
      <c r="C17" s="40">
        <v>15976</v>
      </c>
      <c r="D17" s="40">
        <v>4380</v>
      </c>
      <c r="E17" s="36">
        <v>0</v>
      </c>
      <c r="F17" s="34"/>
      <c r="G17" s="35"/>
    </row>
    <row r="18" spans="1:8" s="6" customFormat="1" ht="43.15" customHeight="1" x14ac:dyDescent="0.25">
      <c r="A18" s="34"/>
      <c r="B18" s="7" t="s">
        <v>55</v>
      </c>
      <c r="C18" s="40">
        <v>12582.65</v>
      </c>
      <c r="D18" s="40">
        <v>8847.64</v>
      </c>
      <c r="E18" s="48">
        <v>10757.2</v>
      </c>
      <c r="F18" s="34"/>
      <c r="G18" s="35"/>
      <c r="H18" s="5"/>
    </row>
    <row r="19" spans="1:8" s="6" customFormat="1" ht="33.75" customHeight="1" x14ac:dyDescent="0.25">
      <c r="A19" s="34"/>
      <c r="B19" s="7" t="s">
        <v>56</v>
      </c>
      <c r="C19" s="47">
        <v>15504.24</v>
      </c>
      <c r="D19" s="47">
        <v>9044.14</v>
      </c>
      <c r="E19" s="47">
        <v>15504.24</v>
      </c>
      <c r="F19" s="34"/>
      <c r="G19" s="35"/>
    </row>
    <row r="20" spans="1:8" s="6" customFormat="1" ht="30" customHeight="1" x14ac:dyDescent="0.25">
      <c r="A20" s="34"/>
      <c r="B20" s="7" t="s">
        <v>57</v>
      </c>
      <c r="C20" s="36">
        <v>1700</v>
      </c>
      <c r="D20" s="36">
        <v>602.41</v>
      </c>
      <c r="E20" s="36">
        <v>0</v>
      </c>
      <c r="F20" s="34"/>
      <c r="G20" s="35"/>
    </row>
    <row r="21" spans="1:8" s="6" customFormat="1" ht="18" customHeight="1" x14ac:dyDescent="0.25">
      <c r="A21" s="34"/>
      <c r="B21" s="7" t="s">
        <v>58</v>
      </c>
      <c r="C21" s="47">
        <v>1411</v>
      </c>
      <c r="D21" s="47">
        <v>500</v>
      </c>
      <c r="E21" s="35">
        <v>0</v>
      </c>
      <c r="F21" s="34"/>
      <c r="G21" s="35"/>
    </row>
    <row r="22" spans="1:8" s="6" customFormat="1" ht="16.899999999999999" customHeight="1" x14ac:dyDescent="0.25">
      <c r="A22" s="34"/>
      <c r="B22" s="7" t="s">
        <v>59</v>
      </c>
      <c r="C22" s="47">
        <v>289</v>
      </c>
      <c r="D22" s="47">
        <v>102.41</v>
      </c>
      <c r="E22" s="35">
        <v>0</v>
      </c>
      <c r="F22" s="34"/>
      <c r="G22" s="35"/>
    </row>
    <row r="23" spans="1:8" s="24" customFormat="1" ht="42.75" x14ac:dyDescent="0.25">
      <c r="A23" s="37"/>
      <c r="B23" s="23" t="s">
        <v>60</v>
      </c>
      <c r="C23" s="38">
        <f>C24+C25</f>
        <v>55</v>
      </c>
      <c r="D23" s="38">
        <f t="shared" ref="D23:E23" si="5">D24+D25</f>
        <v>15.300999999999998</v>
      </c>
      <c r="E23" s="38">
        <f t="shared" si="5"/>
        <v>0</v>
      </c>
      <c r="F23" s="37"/>
      <c r="G23" s="38"/>
    </row>
    <row r="24" spans="1:8" ht="18" customHeight="1" x14ac:dyDescent="0.25">
      <c r="A24" s="39"/>
      <c r="B24" s="4" t="s">
        <v>58</v>
      </c>
      <c r="C24" s="47">
        <v>45.65</v>
      </c>
      <c r="D24" s="47">
        <v>12.7</v>
      </c>
      <c r="E24" s="47">
        <v>0</v>
      </c>
      <c r="F24" s="39"/>
      <c r="G24" s="40"/>
    </row>
    <row r="25" spans="1:8" x14ac:dyDescent="0.25">
      <c r="A25" s="26"/>
      <c r="B25" s="7" t="s">
        <v>59</v>
      </c>
      <c r="C25" s="40">
        <v>9.35</v>
      </c>
      <c r="D25" s="40">
        <v>2.601</v>
      </c>
      <c r="E25" s="36">
        <v>0</v>
      </c>
      <c r="F25" s="26"/>
      <c r="G25" s="36"/>
    </row>
    <row r="26" spans="1:8" ht="18" customHeight="1" x14ac:dyDescent="0.25">
      <c r="A26" s="26"/>
      <c r="B26" s="4" t="s">
        <v>97</v>
      </c>
      <c r="C26" s="47">
        <v>158260</v>
      </c>
      <c r="D26" s="47">
        <v>101571.44</v>
      </c>
      <c r="E26" s="47">
        <v>155400</v>
      </c>
      <c r="F26" s="26"/>
      <c r="G26" s="36"/>
    </row>
    <row r="27" spans="1:8" ht="44.45" customHeight="1" x14ac:dyDescent="0.25">
      <c r="A27" s="26"/>
      <c r="B27" s="7" t="s">
        <v>98</v>
      </c>
      <c r="C27" s="40">
        <v>1000</v>
      </c>
      <c r="D27" s="40">
        <v>190</v>
      </c>
      <c r="E27" s="40">
        <v>0</v>
      </c>
      <c r="F27" s="26"/>
      <c r="G27" s="36"/>
    </row>
    <row r="28" spans="1:8" s="46" customFormat="1" ht="13.5" customHeight="1" x14ac:dyDescent="0.25">
      <c r="A28" s="32" t="s">
        <v>11</v>
      </c>
      <c r="B28" s="29" t="s">
        <v>12</v>
      </c>
      <c r="C28" s="33">
        <f>C29+C31</f>
        <v>121052.07</v>
      </c>
      <c r="D28" s="33">
        <f t="shared" ref="D28:E28" si="6">D29+D31</f>
        <v>80073.206999999995</v>
      </c>
      <c r="E28" s="33">
        <f t="shared" si="6"/>
        <v>144284.9</v>
      </c>
      <c r="F28" s="32">
        <v>177</v>
      </c>
      <c r="G28" s="33">
        <v>29642</v>
      </c>
    </row>
    <row r="29" spans="1:8" s="6" customFormat="1" x14ac:dyDescent="0.25">
      <c r="A29" s="34"/>
      <c r="B29" s="4" t="s">
        <v>48</v>
      </c>
      <c r="C29" s="47">
        <f>C30</f>
        <v>117707.52</v>
      </c>
      <c r="D29" s="47">
        <f t="shared" ref="D29:E29" si="7">D30</f>
        <v>79040</v>
      </c>
      <c r="E29" s="35">
        <f t="shared" si="7"/>
        <v>140284.9</v>
      </c>
      <c r="F29" s="34"/>
      <c r="G29" s="35"/>
    </row>
    <row r="30" spans="1:8" x14ac:dyDescent="0.25">
      <c r="A30" s="26"/>
      <c r="B30" s="7" t="s">
        <v>61</v>
      </c>
      <c r="C30" s="40">
        <v>117707.52</v>
      </c>
      <c r="D30" s="40">
        <v>79040</v>
      </c>
      <c r="E30" s="36">
        <v>140284.9</v>
      </c>
      <c r="F30" s="26"/>
      <c r="G30" s="36"/>
    </row>
    <row r="31" spans="1:8" s="6" customFormat="1" x14ac:dyDescent="0.25">
      <c r="A31" s="34"/>
      <c r="B31" s="4" t="s">
        <v>53</v>
      </c>
      <c r="C31" s="47">
        <f>C32+C33+C36</f>
        <v>3344.55</v>
      </c>
      <c r="D31" s="47">
        <f t="shared" ref="D31:E31" si="8">D32+D33+D36</f>
        <v>1033.2069999999999</v>
      </c>
      <c r="E31" s="47">
        <f t="shared" si="8"/>
        <v>4000</v>
      </c>
      <c r="F31" s="34"/>
      <c r="G31" s="35"/>
    </row>
    <row r="32" spans="1:8" ht="47.45" customHeight="1" x14ac:dyDescent="0.25">
      <c r="A32" s="26"/>
      <c r="B32" s="7" t="s">
        <v>55</v>
      </c>
      <c r="C32" s="40">
        <v>2174.5500000000002</v>
      </c>
      <c r="D32" s="40">
        <v>652.37</v>
      </c>
      <c r="E32" s="48">
        <v>4000</v>
      </c>
      <c r="F32" s="26"/>
      <c r="G32" s="36"/>
    </row>
    <row r="33" spans="1:7" ht="36" customHeight="1" x14ac:dyDescent="0.25">
      <c r="A33" s="26"/>
      <c r="B33" s="7" t="s">
        <v>57</v>
      </c>
      <c r="C33" s="40">
        <f>C34+C35</f>
        <v>1100</v>
      </c>
      <c r="D33" s="40">
        <f t="shared" ref="D33:E33" si="9">D34+D35</f>
        <v>361.44</v>
      </c>
      <c r="E33" s="36">
        <f t="shared" si="9"/>
        <v>0</v>
      </c>
      <c r="F33" s="26"/>
      <c r="G33" s="36"/>
    </row>
    <row r="34" spans="1:7" s="24" customFormat="1" x14ac:dyDescent="0.25">
      <c r="A34" s="37"/>
      <c r="B34" s="23" t="s">
        <v>58</v>
      </c>
      <c r="C34" s="38">
        <v>913</v>
      </c>
      <c r="D34" s="38">
        <v>300</v>
      </c>
      <c r="E34" s="38">
        <v>0</v>
      </c>
      <c r="F34" s="37"/>
      <c r="G34" s="38"/>
    </row>
    <row r="35" spans="1:7" x14ac:dyDescent="0.25">
      <c r="A35" s="26"/>
      <c r="B35" s="4" t="s">
        <v>59</v>
      </c>
      <c r="C35" s="36">
        <v>187</v>
      </c>
      <c r="D35" s="36">
        <v>61.44</v>
      </c>
      <c r="E35" s="36">
        <v>0</v>
      </c>
      <c r="F35" s="26"/>
      <c r="G35" s="36"/>
    </row>
    <row r="36" spans="1:7" ht="34.9" customHeight="1" x14ac:dyDescent="0.25">
      <c r="A36" s="26"/>
      <c r="B36" s="7" t="s">
        <v>60</v>
      </c>
      <c r="C36" s="36">
        <f>C37+C38</f>
        <v>70</v>
      </c>
      <c r="D36" s="36">
        <f t="shared" ref="D36:E36" si="10">D37+D38</f>
        <v>19.397000000000002</v>
      </c>
      <c r="E36" s="36">
        <f t="shared" si="10"/>
        <v>0</v>
      </c>
      <c r="F36" s="26"/>
      <c r="G36" s="36"/>
    </row>
    <row r="37" spans="1:7" x14ac:dyDescent="0.25">
      <c r="A37" s="26"/>
      <c r="B37" s="4" t="s">
        <v>58</v>
      </c>
      <c r="C37" s="42">
        <v>58.1</v>
      </c>
      <c r="D37" s="42">
        <v>16.100000000000001</v>
      </c>
      <c r="E37" s="42">
        <v>0</v>
      </c>
      <c r="F37" s="26"/>
      <c r="G37" s="36"/>
    </row>
    <row r="38" spans="1:7" x14ac:dyDescent="0.25">
      <c r="A38" s="26"/>
      <c r="B38" s="7" t="s">
        <v>59</v>
      </c>
      <c r="C38" s="36">
        <v>11.9</v>
      </c>
      <c r="D38" s="36">
        <v>3.2970000000000002</v>
      </c>
      <c r="E38" s="36">
        <v>0</v>
      </c>
      <c r="F38" s="26"/>
      <c r="G38" s="36"/>
    </row>
    <row r="39" spans="1:7" s="46" customFormat="1" x14ac:dyDescent="0.25">
      <c r="A39" s="32" t="s">
        <v>13</v>
      </c>
      <c r="B39" s="45" t="s">
        <v>14</v>
      </c>
      <c r="C39" s="33">
        <f>C40+C42</f>
        <v>18018.599999999999</v>
      </c>
      <c r="D39" s="33">
        <f t="shared" ref="D39:E39" si="11">D40+D42</f>
        <v>15591.804</v>
      </c>
      <c r="E39" s="33">
        <f t="shared" si="11"/>
        <v>20549.419999999998</v>
      </c>
      <c r="F39" s="32">
        <v>2</v>
      </c>
      <c r="G39" s="33">
        <v>48109.2</v>
      </c>
    </row>
    <row r="40" spans="1:7" s="6" customFormat="1" x14ac:dyDescent="0.25">
      <c r="A40" s="34"/>
      <c r="B40" s="4" t="s">
        <v>48</v>
      </c>
      <c r="C40" s="35">
        <f>C41</f>
        <v>6000</v>
      </c>
      <c r="D40" s="35">
        <f t="shared" ref="D40:E40" si="12">D41</f>
        <v>4500</v>
      </c>
      <c r="E40" s="35">
        <f t="shared" si="12"/>
        <v>14490.1</v>
      </c>
      <c r="F40" s="34"/>
      <c r="G40" s="35"/>
    </row>
    <row r="41" spans="1:7" ht="60" x14ac:dyDescent="0.25">
      <c r="A41" s="26"/>
      <c r="B41" s="7" t="s">
        <v>62</v>
      </c>
      <c r="C41" s="40">
        <v>6000</v>
      </c>
      <c r="D41" s="40">
        <v>4500</v>
      </c>
      <c r="E41" s="40">
        <v>14490.1</v>
      </c>
      <c r="F41" s="26"/>
      <c r="G41" s="36"/>
    </row>
    <row r="42" spans="1:7" s="6" customFormat="1" x14ac:dyDescent="0.25">
      <c r="A42" s="34"/>
      <c r="B42" s="4" t="s">
        <v>53</v>
      </c>
      <c r="C42" s="35">
        <f>C43+C44+C47+C50</f>
        <v>12018.6</v>
      </c>
      <c r="D42" s="35">
        <f t="shared" ref="D42:E42" si="13">D43+D44+D47+D50</f>
        <v>11091.804</v>
      </c>
      <c r="E42" s="47">
        <f t="shared" si="13"/>
        <v>6059.32</v>
      </c>
      <c r="F42" s="34"/>
      <c r="G42" s="35"/>
    </row>
    <row r="43" spans="1:7" ht="48" customHeight="1" x14ac:dyDescent="0.25">
      <c r="A43" s="26"/>
      <c r="B43" s="7" t="s">
        <v>63</v>
      </c>
      <c r="C43" s="36">
        <v>780.82</v>
      </c>
      <c r="D43" s="36">
        <v>0</v>
      </c>
      <c r="E43" s="36">
        <v>0</v>
      </c>
      <c r="F43" s="26"/>
      <c r="G43" s="36"/>
    </row>
    <row r="44" spans="1:7" ht="31.15" customHeight="1" x14ac:dyDescent="0.25">
      <c r="A44" s="26"/>
      <c r="B44" s="7" t="s">
        <v>60</v>
      </c>
      <c r="C44" s="36">
        <f>C45+C46</f>
        <v>5</v>
      </c>
      <c r="D44" s="40">
        <f t="shared" ref="D44:E44" si="14">D45+D46</f>
        <v>1.4449999999999998</v>
      </c>
      <c r="E44" s="36">
        <f t="shared" si="14"/>
        <v>0</v>
      </c>
      <c r="F44" s="26"/>
      <c r="G44" s="36"/>
    </row>
    <row r="45" spans="1:7" s="9" customFormat="1" x14ac:dyDescent="0.25">
      <c r="A45" s="41"/>
      <c r="B45" s="8" t="s">
        <v>58</v>
      </c>
      <c r="C45" s="42">
        <v>4.1500000000000004</v>
      </c>
      <c r="D45" s="49">
        <v>1.2</v>
      </c>
      <c r="E45" s="42">
        <v>0</v>
      </c>
      <c r="F45" s="41"/>
      <c r="G45" s="42"/>
    </row>
    <row r="46" spans="1:7" s="2" customFormat="1" x14ac:dyDescent="0.25">
      <c r="A46" s="43"/>
      <c r="B46" s="7" t="s">
        <v>59</v>
      </c>
      <c r="C46" s="36">
        <v>0.85</v>
      </c>
      <c r="D46" s="40">
        <v>0.245</v>
      </c>
      <c r="E46" s="36">
        <v>0</v>
      </c>
      <c r="F46" s="43"/>
      <c r="G46" s="44"/>
    </row>
    <row r="47" spans="1:7" s="2" customFormat="1" ht="30" x14ac:dyDescent="0.25">
      <c r="A47" s="43"/>
      <c r="B47" s="7" t="s">
        <v>64</v>
      </c>
      <c r="C47" s="36">
        <f>C48+C49</f>
        <v>10103</v>
      </c>
      <c r="D47" s="40">
        <f t="shared" ref="D47:E47" si="15">D48+D49</f>
        <v>10102.409</v>
      </c>
      <c r="E47" s="36">
        <f t="shared" si="15"/>
        <v>4970</v>
      </c>
      <c r="F47" s="43"/>
      <c r="G47" s="44"/>
    </row>
    <row r="48" spans="1:7" s="2" customFormat="1" x14ac:dyDescent="0.25">
      <c r="A48" s="43"/>
      <c r="B48" s="8" t="s">
        <v>58</v>
      </c>
      <c r="C48" s="42">
        <v>8385</v>
      </c>
      <c r="D48" s="49">
        <v>8385</v>
      </c>
      <c r="E48" s="42">
        <v>3252</v>
      </c>
      <c r="F48" s="43"/>
      <c r="G48" s="44"/>
    </row>
    <row r="49" spans="1:7" s="2" customFormat="1" x14ac:dyDescent="0.25">
      <c r="A49" s="43"/>
      <c r="B49" s="7" t="s">
        <v>59</v>
      </c>
      <c r="C49" s="36">
        <v>1718</v>
      </c>
      <c r="D49" s="40">
        <v>1717.4090000000001</v>
      </c>
      <c r="E49" s="36">
        <v>1718</v>
      </c>
      <c r="F49" s="43"/>
      <c r="G49" s="44"/>
    </row>
    <row r="50" spans="1:7" s="2" customFormat="1" x14ac:dyDescent="0.25">
      <c r="A50" s="43"/>
      <c r="B50" s="7" t="s">
        <v>99</v>
      </c>
      <c r="C50" s="36">
        <f>C51+C52</f>
        <v>1129.78</v>
      </c>
      <c r="D50" s="40">
        <f t="shared" ref="D50:E50" si="16">D51+D52</f>
        <v>987.95</v>
      </c>
      <c r="E50" s="36">
        <f t="shared" si="16"/>
        <v>1089.32</v>
      </c>
      <c r="F50" s="43"/>
      <c r="G50" s="44"/>
    </row>
    <row r="51" spans="1:7" s="2" customFormat="1" x14ac:dyDescent="0.25">
      <c r="A51" s="43"/>
      <c r="B51" s="8" t="s">
        <v>58</v>
      </c>
      <c r="C51" s="42">
        <v>937.72</v>
      </c>
      <c r="D51" s="49">
        <v>820</v>
      </c>
      <c r="E51" s="42">
        <v>779.54</v>
      </c>
      <c r="F51" s="43"/>
      <c r="G51" s="44"/>
    </row>
    <row r="52" spans="1:7" ht="17.25" customHeight="1" x14ac:dyDescent="0.25">
      <c r="A52" s="26"/>
      <c r="B52" s="7" t="s">
        <v>59</v>
      </c>
      <c r="C52" s="36">
        <v>192.06</v>
      </c>
      <c r="D52" s="36">
        <v>167.95</v>
      </c>
      <c r="E52" s="40">
        <f>203.48+106.3</f>
        <v>309.77999999999997</v>
      </c>
      <c r="F52" s="26"/>
      <c r="G52" s="36"/>
    </row>
    <row r="53" spans="1:7" s="2" customFormat="1" ht="47.25" customHeight="1" x14ac:dyDescent="0.25">
      <c r="A53" s="43" t="s">
        <v>15</v>
      </c>
      <c r="B53" s="60" t="s">
        <v>41</v>
      </c>
      <c r="C53" s="61"/>
      <c r="D53" s="61"/>
      <c r="E53" s="61"/>
      <c r="F53" s="61"/>
      <c r="G53" s="62"/>
    </row>
    <row r="54" spans="1:7" ht="30" x14ac:dyDescent="0.25">
      <c r="A54" s="51" t="s">
        <v>66</v>
      </c>
      <c r="B54" s="14" t="s">
        <v>17</v>
      </c>
      <c r="C54" s="50">
        <v>1482.732</v>
      </c>
      <c r="D54" s="36">
        <v>955.39499999999998</v>
      </c>
      <c r="E54" s="70"/>
      <c r="F54" s="26">
        <v>2</v>
      </c>
      <c r="G54" s="36">
        <v>17500</v>
      </c>
    </row>
    <row r="55" spans="1:7" ht="30" x14ac:dyDescent="0.25">
      <c r="A55" s="51" t="s">
        <v>67</v>
      </c>
      <c r="B55" s="14" t="s">
        <v>18</v>
      </c>
      <c r="C55" s="50">
        <v>1945.769</v>
      </c>
      <c r="D55" s="36">
        <v>1290.732</v>
      </c>
      <c r="E55" s="70"/>
      <c r="F55" s="26">
        <v>8</v>
      </c>
      <c r="G55" s="36">
        <v>20000</v>
      </c>
    </row>
    <row r="56" spans="1:7" ht="35.450000000000003" customHeight="1" x14ac:dyDescent="0.25">
      <c r="A56" s="51" t="s">
        <v>68</v>
      </c>
      <c r="B56" s="14" t="s">
        <v>19</v>
      </c>
      <c r="C56" s="50">
        <v>2759.4070000000002</v>
      </c>
      <c r="D56" s="36">
        <v>1854.85</v>
      </c>
      <c r="E56" s="70"/>
      <c r="F56" s="26">
        <v>6</v>
      </c>
      <c r="G56" s="36">
        <v>6265</v>
      </c>
    </row>
    <row r="57" spans="1:7" ht="30" x14ac:dyDescent="0.25">
      <c r="A57" s="51" t="s">
        <v>69</v>
      </c>
      <c r="B57" s="14" t="s">
        <v>20</v>
      </c>
      <c r="C57" s="50">
        <v>1145.933</v>
      </c>
      <c r="D57" s="36">
        <v>739.21500000000003</v>
      </c>
      <c r="E57" s="70"/>
      <c r="F57" s="26">
        <v>4</v>
      </c>
      <c r="G57" s="36">
        <v>33750</v>
      </c>
    </row>
    <row r="58" spans="1:7" ht="30" x14ac:dyDescent="0.25">
      <c r="A58" s="51" t="s">
        <v>70</v>
      </c>
      <c r="B58" s="13" t="s">
        <v>21</v>
      </c>
      <c r="C58" s="50">
        <v>1187.423</v>
      </c>
      <c r="D58" s="36">
        <v>796.58799999999997</v>
      </c>
      <c r="E58" s="70"/>
      <c r="F58" s="26">
        <v>4</v>
      </c>
      <c r="G58" s="36">
        <v>45000</v>
      </c>
    </row>
    <row r="59" spans="1:7" ht="30" x14ac:dyDescent="0.25">
      <c r="A59" s="51" t="s">
        <v>71</v>
      </c>
      <c r="B59" s="14" t="s">
        <v>22</v>
      </c>
      <c r="C59" s="50">
        <v>127.32599999999999</v>
      </c>
      <c r="D59" s="36">
        <v>85.174999999999997</v>
      </c>
      <c r="E59" s="70"/>
      <c r="F59" s="26">
        <v>2</v>
      </c>
      <c r="G59" s="36">
        <v>3000</v>
      </c>
    </row>
    <row r="60" spans="1:7" ht="30" x14ac:dyDescent="0.25">
      <c r="A60" s="51" t="s">
        <v>72</v>
      </c>
      <c r="B60" s="13" t="s">
        <v>23</v>
      </c>
      <c r="C60" s="50">
        <v>845.07100000000003</v>
      </c>
      <c r="D60" s="36">
        <v>538.55600000000004</v>
      </c>
      <c r="E60" s="70"/>
      <c r="F60" s="26">
        <v>2</v>
      </c>
      <c r="G60" s="36">
        <v>12500</v>
      </c>
    </row>
    <row r="61" spans="1:7" ht="30" x14ac:dyDescent="0.25">
      <c r="A61" s="51" t="s">
        <v>73</v>
      </c>
      <c r="B61" s="14" t="s">
        <v>24</v>
      </c>
      <c r="C61" s="50">
        <v>487.02199999999999</v>
      </c>
      <c r="D61" s="36">
        <v>352.16</v>
      </c>
      <c r="E61" s="70"/>
      <c r="F61" s="26">
        <v>1</v>
      </c>
      <c r="G61" s="36">
        <v>31500</v>
      </c>
    </row>
    <row r="62" spans="1:7" ht="30" x14ac:dyDescent="0.25">
      <c r="A62" s="51" t="s">
        <v>74</v>
      </c>
      <c r="B62" s="14" t="s">
        <v>25</v>
      </c>
      <c r="C62" s="50">
        <v>1349.655</v>
      </c>
      <c r="D62" s="36">
        <v>905.42200000000003</v>
      </c>
      <c r="E62" s="70"/>
      <c r="F62" s="26">
        <v>0</v>
      </c>
      <c r="G62" s="36">
        <v>0</v>
      </c>
    </row>
    <row r="63" spans="1:7" ht="30" x14ac:dyDescent="0.25">
      <c r="A63" s="51" t="s">
        <v>75</v>
      </c>
      <c r="B63" s="14" t="s">
        <v>26</v>
      </c>
      <c r="C63" s="50">
        <v>669.66200000000003</v>
      </c>
      <c r="D63" s="36">
        <v>482.30700000000002</v>
      </c>
      <c r="E63" s="70"/>
      <c r="F63" s="26">
        <v>1</v>
      </c>
      <c r="G63" s="36">
        <v>31500</v>
      </c>
    </row>
    <row r="64" spans="1:7" ht="31.9" customHeight="1" x14ac:dyDescent="0.25">
      <c r="A64" s="51" t="s">
        <v>76</v>
      </c>
      <c r="B64" s="15" t="s">
        <v>27</v>
      </c>
      <c r="C64" s="50">
        <v>3022.7739999999999</v>
      </c>
      <c r="D64" s="36">
        <v>2319.2860000000001</v>
      </c>
      <c r="E64" s="70"/>
      <c r="F64" s="26">
        <v>24</v>
      </c>
      <c r="G64" s="36">
        <v>27807</v>
      </c>
    </row>
    <row r="65" spans="1:7" ht="22.9" customHeight="1" x14ac:dyDescent="0.25">
      <c r="A65" s="51" t="s">
        <v>77</v>
      </c>
      <c r="B65" s="15" t="s">
        <v>28</v>
      </c>
      <c r="C65" s="50">
        <v>6473.8850000000002</v>
      </c>
      <c r="D65" s="36">
        <v>4964.9660000000003</v>
      </c>
      <c r="E65" s="70"/>
      <c r="F65" s="26">
        <v>10</v>
      </c>
      <c r="G65" s="36">
        <v>10521</v>
      </c>
    </row>
    <row r="66" spans="1:7" x14ac:dyDescent="0.25">
      <c r="A66" s="51" t="s">
        <v>78</v>
      </c>
      <c r="B66" s="16" t="s">
        <v>29</v>
      </c>
      <c r="C66" s="50">
        <v>1423.376</v>
      </c>
      <c r="D66" s="36">
        <v>1097.0899999999999</v>
      </c>
      <c r="E66" s="70"/>
      <c r="F66" s="26">
        <v>57</v>
      </c>
      <c r="G66" s="36">
        <v>14016</v>
      </c>
    </row>
    <row r="67" spans="1:7" ht="30" x14ac:dyDescent="0.25">
      <c r="A67" s="51" t="s">
        <v>79</v>
      </c>
      <c r="B67" s="14" t="s">
        <v>30</v>
      </c>
      <c r="C67" s="50">
        <v>2059.9430000000002</v>
      </c>
      <c r="D67" s="36">
        <v>1589.0889999999999</v>
      </c>
      <c r="E67" s="70"/>
      <c r="F67" s="26">
        <v>11</v>
      </c>
      <c r="G67" s="36">
        <v>21718</v>
      </c>
    </row>
    <row r="68" spans="1:7" ht="21" customHeight="1" x14ac:dyDescent="0.25">
      <c r="A68" s="51" t="s">
        <v>80</v>
      </c>
      <c r="B68" s="14" t="s">
        <v>31</v>
      </c>
      <c r="C68" s="50">
        <v>2352.806</v>
      </c>
      <c r="D68" s="36">
        <v>1482.8420000000001</v>
      </c>
      <c r="E68" s="70"/>
      <c r="F68" s="26">
        <v>5</v>
      </c>
      <c r="G68" s="36">
        <v>12000</v>
      </c>
    </row>
    <row r="69" spans="1:7" x14ac:dyDescent="0.25">
      <c r="A69" s="51" t="s">
        <v>81</v>
      </c>
      <c r="B69" s="14" t="s">
        <v>32</v>
      </c>
      <c r="C69" s="50">
        <v>2028.8330000000001</v>
      </c>
      <c r="D69" s="36">
        <v>1565.0889999999999</v>
      </c>
      <c r="E69" s="70"/>
      <c r="F69" s="26">
        <v>9</v>
      </c>
      <c r="G69" s="36">
        <v>64600</v>
      </c>
    </row>
    <row r="70" spans="1:7" ht="30" x14ac:dyDescent="0.25">
      <c r="A70" s="51" t="s">
        <v>82</v>
      </c>
      <c r="B70" s="14" t="s">
        <v>33</v>
      </c>
      <c r="C70" s="50">
        <v>638.38300000000004</v>
      </c>
      <c r="D70" s="36">
        <v>481.63799999999998</v>
      </c>
      <c r="E70" s="70"/>
      <c r="F70" s="26">
        <v>15</v>
      </c>
      <c r="G70" s="36">
        <v>14169.41</v>
      </c>
    </row>
    <row r="71" spans="1:7" x14ac:dyDescent="0.25">
      <c r="A71" s="64" t="s">
        <v>95</v>
      </c>
      <c r="B71" s="64"/>
      <c r="C71" s="33">
        <f>SUM(C54:C70)</f>
        <v>30000</v>
      </c>
      <c r="D71" s="33">
        <f>SUM(D54:D70)</f>
        <v>21500.400000000001</v>
      </c>
      <c r="E71" s="33">
        <v>30000</v>
      </c>
      <c r="F71" s="32"/>
      <c r="G71" s="33"/>
    </row>
    <row r="72" spans="1:7" s="2" customFormat="1" ht="47.25" customHeight="1" x14ac:dyDescent="0.25">
      <c r="A72" s="43" t="s">
        <v>16</v>
      </c>
      <c r="B72" s="63" t="s">
        <v>42</v>
      </c>
      <c r="C72" s="63"/>
      <c r="D72" s="63"/>
      <c r="E72" s="63"/>
      <c r="F72" s="63"/>
      <c r="G72" s="63"/>
    </row>
    <row r="73" spans="1:7" s="2" customFormat="1" ht="45" x14ac:dyDescent="0.25">
      <c r="A73" s="51" t="s">
        <v>83</v>
      </c>
      <c r="B73" s="17" t="s">
        <v>34</v>
      </c>
      <c r="C73" s="50">
        <v>703.46600000000001</v>
      </c>
      <c r="D73" s="36">
        <v>525.08000000000004</v>
      </c>
      <c r="E73" s="70"/>
      <c r="F73" s="26">
        <v>1</v>
      </c>
      <c r="G73" s="36">
        <v>26550</v>
      </c>
    </row>
    <row r="74" spans="1:7" s="2" customFormat="1" ht="30" x14ac:dyDescent="0.25">
      <c r="A74" s="51" t="s">
        <v>84</v>
      </c>
      <c r="B74" s="17" t="s">
        <v>35</v>
      </c>
      <c r="C74" s="50">
        <v>1366.857</v>
      </c>
      <c r="D74" s="36">
        <v>1023.328</v>
      </c>
      <c r="E74" s="70"/>
      <c r="F74" s="26">
        <v>1</v>
      </c>
      <c r="G74" s="36">
        <v>43000</v>
      </c>
    </row>
    <row r="75" spans="1:7" s="2" customFormat="1" ht="45" x14ac:dyDescent="0.25">
      <c r="A75" s="51" t="s">
        <v>85</v>
      </c>
      <c r="B75" s="17" t="s">
        <v>36</v>
      </c>
      <c r="C75" s="50">
        <v>1223.1600000000001</v>
      </c>
      <c r="D75" s="36">
        <v>936.88599999999997</v>
      </c>
      <c r="E75" s="70"/>
      <c r="F75" s="26">
        <v>4</v>
      </c>
      <c r="G75" s="36">
        <v>17125</v>
      </c>
    </row>
    <row r="76" spans="1:7" s="2" customFormat="1" ht="45" x14ac:dyDescent="0.25">
      <c r="A76" s="51" t="s">
        <v>86</v>
      </c>
      <c r="B76" s="17" t="s">
        <v>37</v>
      </c>
      <c r="C76" s="50">
        <v>1342.3810000000001</v>
      </c>
      <c r="D76" s="36">
        <v>1007.439</v>
      </c>
      <c r="E76" s="70"/>
      <c r="F76" s="26">
        <v>4</v>
      </c>
      <c r="G76" s="36">
        <v>12900</v>
      </c>
    </row>
    <row r="77" spans="1:7" ht="30" x14ac:dyDescent="0.25">
      <c r="A77" s="51" t="s">
        <v>87</v>
      </c>
      <c r="B77" s="17" t="s">
        <v>38</v>
      </c>
      <c r="C77" s="50">
        <v>500.00799999999998</v>
      </c>
      <c r="D77" s="36">
        <v>368.09300000000002</v>
      </c>
      <c r="E77" s="70"/>
      <c r="F77" s="26">
        <v>1</v>
      </c>
      <c r="G77" s="36">
        <v>15000</v>
      </c>
    </row>
    <row r="78" spans="1:7" ht="30" x14ac:dyDescent="0.25">
      <c r="A78" s="51" t="s">
        <v>88</v>
      </c>
      <c r="B78" s="17" t="s">
        <v>39</v>
      </c>
      <c r="C78" s="50">
        <v>782.52800000000002</v>
      </c>
      <c r="D78" s="36">
        <v>577.97400000000005</v>
      </c>
      <c r="E78" s="70"/>
      <c r="F78" s="26">
        <v>2</v>
      </c>
      <c r="G78" s="36">
        <v>17500</v>
      </c>
    </row>
    <row r="79" spans="1:7" s="2" customFormat="1" x14ac:dyDescent="0.25">
      <c r="A79" s="64" t="s">
        <v>95</v>
      </c>
      <c r="B79" s="64"/>
      <c r="C79" s="33">
        <f>SUM(C73:C78)</f>
        <v>5918.4000000000005</v>
      </c>
      <c r="D79" s="33">
        <f>SUM(D73:D78)</f>
        <v>4438.7999999999993</v>
      </c>
      <c r="E79" s="33">
        <v>5918.4</v>
      </c>
      <c r="F79" s="32"/>
      <c r="G79" s="33"/>
    </row>
    <row r="80" spans="1:7" s="2" customFormat="1" ht="44.25" customHeight="1" x14ac:dyDescent="0.25">
      <c r="A80" s="43" t="s">
        <v>89</v>
      </c>
      <c r="B80" s="63" t="s">
        <v>65</v>
      </c>
      <c r="C80" s="63"/>
      <c r="D80" s="63"/>
      <c r="E80" s="63"/>
      <c r="F80" s="63"/>
      <c r="G80" s="63"/>
    </row>
    <row r="81" spans="1:7" x14ac:dyDescent="0.25">
      <c r="A81" s="52" t="s">
        <v>90</v>
      </c>
      <c r="B81" s="10" t="s">
        <v>44</v>
      </c>
      <c r="C81" s="54">
        <v>354800</v>
      </c>
      <c r="D81" s="54">
        <f>189800+150000</f>
        <v>339800</v>
      </c>
      <c r="E81" s="71"/>
      <c r="F81" s="55">
        <v>123</v>
      </c>
      <c r="G81" s="54">
        <v>62087.96</v>
      </c>
    </row>
    <row r="82" spans="1:7" ht="39" customHeight="1" x14ac:dyDescent="0.25">
      <c r="A82" s="52" t="s">
        <v>91</v>
      </c>
      <c r="B82" s="10" t="s">
        <v>47</v>
      </c>
      <c r="C82" s="54">
        <v>44568.78</v>
      </c>
      <c r="D82" s="54">
        <f>26250+11334.43</f>
        <v>37584.43</v>
      </c>
      <c r="E82" s="71"/>
      <c r="F82" s="55">
        <v>14.5</v>
      </c>
      <c r="G82" s="54">
        <v>34324.14</v>
      </c>
    </row>
    <row r="83" spans="1:7" x14ac:dyDescent="0.25">
      <c r="A83" s="52" t="s">
        <v>92</v>
      </c>
      <c r="B83" s="11" t="s">
        <v>46</v>
      </c>
      <c r="C83" s="54">
        <v>183000</v>
      </c>
      <c r="D83" s="54">
        <v>180000</v>
      </c>
      <c r="E83" s="71"/>
      <c r="F83" s="55">
        <v>123</v>
      </c>
      <c r="G83" s="54">
        <v>96293.7</v>
      </c>
    </row>
    <row r="84" spans="1:7" ht="30" x14ac:dyDescent="0.25">
      <c r="A84" s="52" t="s">
        <v>93</v>
      </c>
      <c r="B84" s="12" t="s">
        <v>45</v>
      </c>
      <c r="C84" s="54">
        <v>190000</v>
      </c>
      <c r="D84" s="54">
        <f>41299.715+15062.675+76785.227+33214.772</f>
        <v>166362.389</v>
      </c>
      <c r="E84" s="71"/>
      <c r="F84" s="55">
        <v>78.5</v>
      </c>
      <c r="G84" s="54">
        <v>95644.59</v>
      </c>
    </row>
    <row r="85" spans="1:7" ht="27" customHeight="1" x14ac:dyDescent="0.25">
      <c r="A85" s="52" t="s">
        <v>94</v>
      </c>
      <c r="B85" s="11" t="s">
        <v>40</v>
      </c>
      <c r="C85" s="54">
        <v>20000</v>
      </c>
      <c r="D85" s="54">
        <f>5303.176+10000</f>
        <v>15303.175999999999</v>
      </c>
      <c r="E85" s="71"/>
      <c r="F85" s="55">
        <v>24</v>
      </c>
      <c r="G85" s="54">
        <v>9583.33</v>
      </c>
    </row>
    <row r="86" spans="1:7" ht="17.45" customHeight="1" x14ac:dyDescent="0.25">
      <c r="A86" s="52"/>
      <c r="B86" s="11" t="s">
        <v>101</v>
      </c>
      <c r="C86" s="54">
        <v>3000</v>
      </c>
      <c r="D86" s="54"/>
      <c r="E86" s="71"/>
      <c r="F86" s="55"/>
      <c r="G86" s="54"/>
    </row>
    <row r="87" spans="1:7" s="58" customFormat="1" x14ac:dyDescent="0.25">
      <c r="A87" s="59" t="s">
        <v>95</v>
      </c>
      <c r="B87" s="59"/>
      <c r="C87" s="56">
        <f>SUM(C81:C86)</f>
        <v>795368.78</v>
      </c>
      <c r="D87" s="56">
        <f>SUM(D81:D85)</f>
        <v>739049.99499999988</v>
      </c>
      <c r="E87" s="56">
        <v>795368.78</v>
      </c>
      <c r="F87" s="57"/>
      <c r="G87" s="56"/>
    </row>
    <row r="88" spans="1:7" x14ac:dyDescent="0.25">
      <c r="F88" s="3"/>
    </row>
    <row r="89" spans="1:7" x14ac:dyDescent="0.25">
      <c r="F89" s="3"/>
    </row>
    <row r="90" spans="1:7" x14ac:dyDescent="0.25">
      <c r="F90" s="3"/>
    </row>
    <row r="91" spans="1:7" x14ac:dyDescent="0.25">
      <c r="F91" s="3"/>
    </row>
    <row r="92" spans="1:7" x14ac:dyDescent="0.25">
      <c r="F92" s="3"/>
    </row>
    <row r="93" spans="1:7" x14ac:dyDescent="0.25">
      <c r="F93" s="3"/>
    </row>
    <row r="94" spans="1:7" x14ac:dyDescent="0.25">
      <c r="F94" s="3"/>
    </row>
    <row r="95" spans="1:7" x14ac:dyDescent="0.25">
      <c r="F95" s="3"/>
    </row>
    <row r="96" spans="1:7" x14ac:dyDescent="0.25">
      <c r="F96" s="3"/>
    </row>
    <row r="97" spans="6:6" x14ac:dyDescent="0.25">
      <c r="F97" s="3"/>
    </row>
    <row r="98" spans="6:6" x14ac:dyDescent="0.25">
      <c r="F98" s="3"/>
    </row>
    <row r="99" spans="6:6" x14ac:dyDescent="0.25">
      <c r="F99" s="3"/>
    </row>
    <row r="100" spans="6:6" x14ac:dyDescent="0.25">
      <c r="F100" s="3"/>
    </row>
    <row r="101" spans="6:6" x14ac:dyDescent="0.25">
      <c r="F101" s="3"/>
    </row>
  </sheetData>
  <mergeCells count="12">
    <mergeCell ref="A1:G2"/>
    <mergeCell ref="A3:A4"/>
    <mergeCell ref="B3:B4"/>
    <mergeCell ref="C3:E3"/>
    <mergeCell ref="F3:F4"/>
    <mergeCell ref="G3:G4"/>
    <mergeCell ref="A87:B87"/>
    <mergeCell ref="B53:G53"/>
    <mergeCell ref="B72:G72"/>
    <mergeCell ref="B80:G80"/>
    <mergeCell ref="A79:B79"/>
    <mergeCell ref="A71:B71"/>
  </mergeCells>
  <pageMargins left="0.11811023622047245" right="0.11811023622047245" top="0.15748031496062992" bottom="0.15748031496062992" header="0.31496062992125984" footer="0.31496062992125984"/>
  <pageSetup paperSize="9" scale="73" orientation="portrait" r:id="rId1"/>
  <rowBreaks count="2" manualBreakCount="2">
    <brk id="38" max="6" man="1"/>
    <brk id="7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Кочанова Татьяна Анатольевна</dc:creator>
  <cp:lastModifiedBy>Михова</cp:lastModifiedBy>
  <cp:lastPrinted>2017-10-31T00:31:47Z</cp:lastPrinted>
  <dcterms:created xsi:type="dcterms:W3CDTF">2017-10-27T03:27:10Z</dcterms:created>
  <dcterms:modified xsi:type="dcterms:W3CDTF">2017-10-31T05:40:38Z</dcterms:modified>
</cp:coreProperties>
</file>