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60" windowWidth="19440" windowHeight="11175"/>
  </bookViews>
  <sheets>
    <sheet name="Приложение 12" sheetId="1" r:id="rId1"/>
  </sheets>
  <definedNames>
    <definedName name="_xlnm._FilterDatabase" localSheetId="0" hidden="1">'Приложение 12'!$D$10:$G$284</definedName>
    <definedName name="OLE_LINK1" localSheetId="0">'Приложение 12'!$A$5</definedName>
    <definedName name="_xlnm.Print_Titles" localSheetId="0">'Приложение 12'!$9:$9</definedName>
    <definedName name="_xlnm.Print_Area" localSheetId="0">'Приложение 12'!$A$1:$J$286</definedName>
  </definedNames>
  <calcPr calcId="145621" refMode="R1C1"/>
</workbook>
</file>

<file path=xl/calcChain.xml><?xml version="1.0" encoding="utf-8"?>
<calcChain xmlns="http://schemas.openxmlformats.org/spreadsheetml/2006/main">
  <c r="J42" i="1" l="1"/>
  <c r="H158" i="1" l="1"/>
  <c r="J264" i="1" l="1"/>
  <c r="J262" i="1" s="1"/>
  <c r="J224" i="1"/>
  <c r="J222" i="1" s="1"/>
  <c r="J202" i="1"/>
  <c r="J204" i="1"/>
  <c r="J198" i="1"/>
  <c r="J196" i="1" s="1"/>
  <c r="J191" i="1"/>
  <c r="J190" i="1"/>
  <c r="J182" i="1"/>
  <c r="J167" i="1" s="1"/>
  <c r="J181" i="1"/>
  <c r="J166" i="1" s="1"/>
  <c r="J180" i="1"/>
  <c r="J165" i="1" s="1"/>
  <c r="J179" i="1"/>
  <c r="J172" i="1"/>
  <c r="J170" i="1"/>
  <c r="J157" i="1"/>
  <c r="J155" i="1"/>
  <c r="J145" i="1"/>
  <c r="J143" i="1"/>
  <c r="J142" i="1"/>
  <c r="J136" i="1"/>
  <c r="J103" i="1" s="1"/>
  <c r="J134" i="1"/>
  <c r="J126" i="1"/>
  <c r="J124" i="1"/>
  <c r="J122" i="1"/>
  <c r="J106" i="1"/>
  <c r="J104" i="1" s="1"/>
  <c r="J102" i="1"/>
  <c r="J99" i="1"/>
  <c r="J92" i="1"/>
  <c r="J90" i="1"/>
  <c r="J71" i="1"/>
  <c r="J69" i="1"/>
  <c r="J68" i="1"/>
  <c r="J67" i="1"/>
  <c r="J60" i="1"/>
  <c r="J57" i="1" s="1"/>
  <c r="J64" i="1" l="1"/>
  <c r="J66" i="1"/>
  <c r="J140" i="1"/>
  <c r="J195" i="1"/>
  <c r="J193" i="1"/>
  <c r="J16" i="1" s="1"/>
  <c r="J178" i="1"/>
  <c r="J163" i="1" s="1"/>
  <c r="J164" i="1"/>
  <c r="J169" i="1"/>
  <c r="J18" i="1" s="1"/>
  <c r="J101" i="1"/>
  <c r="J13" i="1" s="1"/>
  <c r="J98" i="1"/>
  <c r="J39" i="1"/>
  <c r="J37" i="1"/>
  <c r="J25" i="1"/>
  <c r="J23" i="1" s="1"/>
  <c r="J19" i="1"/>
  <c r="J17" i="1"/>
  <c r="J15" i="1"/>
  <c r="J14" i="1"/>
  <c r="J12" i="1"/>
  <c r="J20" i="1" l="1"/>
  <c r="J22" i="1"/>
  <c r="J11" i="1" s="1"/>
  <c r="J10" i="1" s="1"/>
  <c r="I264" i="1"/>
  <c r="I262" i="1" s="1"/>
  <c r="I251" i="1"/>
  <c r="I242" i="1"/>
  <c r="I225" i="1"/>
  <c r="I224" i="1" s="1"/>
  <c r="I222" i="1" s="1"/>
  <c r="I205" i="1"/>
  <c r="I202" i="1" s="1"/>
  <c r="I198" i="1"/>
  <c r="I196" i="1" s="1"/>
  <c r="I204" i="1" l="1"/>
  <c r="I195" i="1"/>
  <c r="I193" i="1"/>
  <c r="I191" i="1" l="1"/>
  <c r="I190" i="1"/>
  <c r="I182" i="1"/>
  <c r="I167" i="1" s="1"/>
  <c r="I181" i="1"/>
  <c r="I166" i="1" s="1"/>
  <c r="I180" i="1"/>
  <c r="I179" i="1"/>
  <c r="I172" i="1"/>
  <c r="I170" i="1" s="1"/>
  <c r="I169" i="1" s="1"/>
  <c r="I158" i="1"/>
  <c r="I155" i="1" s="1"/>
  <c r="I157" i="1"/>
  <c r="I145" i="1"/>
  <c r="I143" i="1"/>
  <c r="I136" i="1"/>
  <c r="I134" i="1"/>
  <c r="I126" i="1"/>
  <c r="I124" i="1"/>
  <c r="I122" i="1"/>
  <c r="I164" i="1" l="1"/>
  <c r="I178" i="1"/>
  <c r="I163" i="1" s="1"/>
  <c r="I165" i="1"/>
  <c r="I12" i="1" s="1"/>
  <c r="I140" i="1"/>
  <c r="I142" i="1"/>
  <c r="I113" i="1"/>
  <c r="I106" i="1" s="1"/>
  <c r="I104" i="1" s="1"/>
  <c r="I112" i="1"/>
  <c r="I103" i="1"/>
  <c r="I19" i="1" s="1"/>
  <c r="I102" i="1"/>
  <c r="I99" i="1"/>
  <c r="I92" i="1"/>
  <c r="I90" i="1"/>
  <c r="I73" i="1"/>
  <c r="I71" i="1" s="1"/>
  <c r="I68" i="1"/>
  <c r="I67" i="1"/>
  <c r="I18" i="1" s="1"/>
  <c r="I60" i="1"/>
  <c r="I57" i="1" s="1"/>
  <c r="I17" i="1"/>
  <c r="I16" i="1"/>
  <c r="I15" i="1"/>
  <c r="I25" i="1"/>
  <c r="I23" i="1"/>
  <c r="I39" i="1"/>
  <c r="I37" i="1"/>
  <c r="I69" i="1" l="1"/>
  <c r="I64" i="1"/>
  <c r="I66" i="1"/>
  <c r="I22" i="1"/>
  <c r="I11" i="1" s="1"/>
  <c r="I14" i="1"/>
  <c r="I101" i="1"/>
  <c r="I13" i="1" s="1"/>
  <c r="I98" i="1"/>
  <c r="I20" i="1"/>
  <c r="I10" i="1" l="1"/>
  <c r="H242" i="1"/>
  <c r="H280" i="1" l="1"/>
  <c r="H205" i="1" l="1"/>
  <c r="H157" i="1" l="1"/>
  <c r="H204" i="1" l="1"/>
  <c r="H42" i="1" l="1"/>
  <c r="H179" i="1" l="1"/>
  <c r="H182" i="1"/>
  <c r="H167" i="1" l="1"/>
  <c r="H17" i="1" l="1"/>
  <c r="H60" i="1" l="1"/>
  <c r="H57" i="1" l="1"/>
  <c r="H92" i="1" l="1"/>
  <c r="H198" i="1" l="1"/>
  <c r="H196" i="1" s="1"/>
  <c r="H191" i="1"/>
  <c r="H172" i="1"/>
  <c r="H170" i="1" s="1"/>
  <c r="H136" i="1"/>
  <c r="H103" i="1" s="1"/>
  <c r="H26" i="1" l="1"/>
  <c r="H25" i="1" s="1"/>
  <c r="H23" i="1" s="1"/>
  <c r="H73" i="1"/>
  <c r="H71" i="1" s="1"/>
  <c r="H66" i="1" s="1"/>
  <c r="H99" i="1"/>
  <c r="H69" i="1" l="1"/>
  <c r="H155" i="1"/>
  <c r="H181" i="1"/>
  <c r="H166" i="1" s="1"/>
  <c r="H180" i="1"/>
  <c r="H225" i="1"/>
  <c r="H224" i="1" s="1"/>
  <c r="H222" i="1" s="1"/>
  <c r="H281" i="1"/>
  <c r="H220" i="1" l="1"/>
  <c r="H202" i="1" s="1"/>
  <c r="H264" i="1"/>
  <c r="H262" i="1" s="1"/>
  <c r="H165" i="1"/>
  <c r="H178" i="1"/>
  <c r="H193" i="1" l="1"/>
  <c r="H15" i="1" l="1"/>
  <c r="H124" i="1"/>
  <c r="H126" i="1"/>
  <c r="H102" i="1" s="1"/>
  <c r="H68" i="1"/>
  <c r="H67" i="1"/>
  <c r="H14" i="1" l="1"/>
  <c r="H12" i="1" l="1"/>
  <c r="H47" i="1"/>
  <c r="H39" i="1" s="1"/>
  <c r="H37" i="1" l="1"/>
  <c r="H22" i="1" s="1"/>
  <c r="H20" i="1" l="1"/>
  <c r="H254" i="1" l="1"/>
  <c r="H251" i="1" s="1"/>
  <c r="H16" i="1" l="1"/>
  <c r="H195" i="1"/>
  <c r="H190" i="1" l="1"/>
  <c r="H164" i="1" s="1"/>
  <c r="H134" i="1"/>
  <c r="H122" i="1"/>
  <c r="H90" i="1"/>
  <c r="H169" i="1" l="1"/>
  <c r="H19" i="1"/>
  <c r="H64" i="1"/>
  <c r="H163" i="1"/>
  <c r="H18" i="1" l="1"/>
  <c r="H117" i="1" l="1"/>
  <c r="H113" i="1"/>
  <c r="H112" i="1"/>
  <c r="H106" i="1" l="1"/>
  <c r="H104" i="1" l="1"/>
  <c r="H98" i="1" l="1"/>
  <c r="H101" i="1"/>
  <c r="H13" i="1" l="1"/>
  <c r="H143" i="1" l="1"/>
  <c r="H142" i="1" s="1"/>
  <c r="H11" i="1" s="1"/>
  <c r="H10" i="1" s="1"/>
  <c r="H145" i="1"/>
  <c r="H140" i="1" l="1"/>
</calcChain>
</file>

<file path=xl/sharedStrings.xml><?xml version="1.0" encoding="utf-8"?>
<sst xmlns="http://schemas.openxmlformats.org/spreadsheetml/2006/main" count="1115" uniqueCount="341">
  <si>
    <t>2.1.</t>
  </si>
  <si>
    <t>2.2.</t>
  </si>
  <si>
    <t>4.1.</t>
  </si>
  <si>
    <t>4.2.</t>
  </si>
  <si>
    <t>№</t>
  </si>
  <si>
    <t>п/п</t>
  </si>
  <si>
    <t>Ответственный</t>
  </si>
  <si>
    <t>исполнитель,</t>
  </si>
  <si>
    <t>соисполнители</t>
  </si>
  <si>
    <t>Код бюджетной</t>
  </si>
  <si>
    <t>ГРБС</t>
  </si>
  <si>
    <t>Рз</t>
  </si>
  <si>
    <t>Пр</t>
  </si>
  <si>
    <t>ЦСР</t>
  </si>
  <si>
    <t>ВР</t>
  </si>
  <si>
    <t>0113</t>
  </si>
  <si>
    <t>012</t>
  </si>
  <si>
    <t>0412</t>
  </si>
  <si>
    <t>0410</t>
  </si>
  <si>
    <t>департамент информационной политики Приморского края</t>
  </si>
  <si>
    <t>департамент образования и науки Приморского края</t>
  </si>
  <si>
    <t>департамент информатизации и телекоммуникаций Приморского края</t>
  </si>
  <si>
    <t>1.</t>
  </si>
  <si>
    <t>2.</t>
  </si>
  <si>
    <t>3.</t>
  </si>
  <si>
    <t>4.</t>
  </si>
  <si>
    <t>всего:</t>
  </si>
  <si>
    <t>244</t>
  </si>
  <si>
    <t>771</t>
  </si>
  <si>
    <t>1204</t>
  </si>
  <si>
    <t>759</t>
  </si>
  <si>
    <t>0702</t>
  </si>
  <si>
    <t>779</t>
  </si>
  <si>
    <t>5221020</t>
  </si>
  <si>
    <t>755</t>
  </si>
  <si>
    <t>760</t>
  </si>
  <si>
    <t>1006</t>
  </si>
  <si>
    <t>784</t>
  </si>
  <si>
    <t>департамент информатизации и телекоммуникации Приморского края</t>
  </si>
  <si>
    <t>064</t>
  </si>
  <si>
    <t>0029900</t>
  </si>
  <si>
    <t>1117059</t>
  </si>
  <si>
    <t>621</t>
  </si>
  <si>
    <t>1117060</t>
  </si>
  <si>
    <t>1117061</t>
  </si>
  <si>
    <t>622</t>
  </si>
  <si>
    <t>Предоставление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</si>
  <si>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5221013</t>
  </si>
  <si>
    <t>1119218</t>
  </si>
  <si>
    <t>010</t>
  </si>
  <si>
    <t>1112143</t>
  </si>
  <si>
    <t>Формирование на территории Приморского края  единого информационного пространства  органов исполнительной власти Приморского края, территориальных органов федеральных органов исполнительной власти и органов местного самоуправления Приморского края. Подключение краевых государственных учреждений, подведомственных органам исполнительной власти Приморского края, к системе межведомственного электронного взаимодействия</t>
  </si>
  <si>
    <t>1112058</t>
  </si>
  <si>
    <t>Создание Ситуационного центра Губернатора Приморского края</t>
  </si>
  <si>
    <t>1112189</t>
  </si>
  <si>
    <t>Обеспечение доступа к сети Интернет органов исполнительной власти Приморского края</t>
  </si>
  <si>
    <t>1112059</t>
  </si>
  <si>
    <t>Развитие регионального сегмента единой  системы межведомственного  электронного документооборота, в том числе создание среды электронного взаимодействия государственных органов Приморского края</t>
  </si>
  <si>
    <t>Модернизация прикладных информационных систем поддержки выполнения исполнительными органами государственной власти Приморского края и органами местного самоуправления Приморского края основных функций</t>
  </si>
  <si>
    <t>Развитие сервисов информационной системы планирования и мониторинга социально-экономического развития Приморского края</t>
  </si>
  <si>
    <t>Создание инфраструктуры для обеспечения внедрения универсальной электронной карты</t>
  </si>
  <si>
    <t>Обеспечение деятельности краевого государственного бюджетного учреждения «Центр занятости населения города Владивостока» в части использования сервисов информационной системы и организации пунктов приема заявлений по выдаче, выпуску и обслуживанию универсальных электронных карт в Приморском крае</t>
  </si>
  <si>
    <t>департамент труда и социального развития Приморского края</t>
  </si>
  <si>
    <t>0401</t>
  </si>
  <si>
    <t>612</t>
  </si>
  <si>
    <t>департамент земельных и имущественных отношений Приморского края</t>
  </si>
  <si>
    <t>Формирование электронной геоинформационной карты системы образования Приморского края как части инфраструктуры пространственных данных</t>
  </si>
  <si>
    <t>Реализация социального информационного общества</t>
  </si>
  <si>
    <t>Содержание аппарата управления департамента информатизации и телекоммуникаций Приморского края</t>
  </si>
  <si>
    <t>0020400</t>
  </si>
  <si>
    <t>Исполнение решений, принятых судебными органами</t>
  </si>
  <si>
    <t>0920306</t>
  </si>
  <si>
    <t>Создание и поддержка Интернет-портала в сети Интернет по организации отдыха, оздоровления, занятости детей и подростков для жителей Приморского края</t>
  </si>
  <si>
    <t>Обеспечение беспрепятственного доступа инвалидов к информации</t>
  </si>
  <si>
    <t>Содержание аппарата управления департамента информационной политики Приморского края</t>
  </si>
  <si>
    <t>1201</t>
  </si>
  <si>
    <t>1202</t>
  </si>
  <si>
    <t>611</t>
  </si>
  <si>
    <t>Предоставление субсидии на укрепление материально - технической базы краевому государственному бюджетному учреждению «Общественное телевидение Приморья»</t>
  </si>
  <si>
    <t>Мероприятия по противодействию распространению наркотиков</t>
  </si>
  <si>
    <t>Мероприятия по профилактике экстремизма и терроризма</t>
  </si>
  <si>
    <t>Мероприятия по допризывной подготовке молодежи на территории Приморского края</t>
  </si>
  <si>
    <t>Проведение краевого творческого конкурса среди средств массовой информации Приморского края на лучший материал, освещающий тему допризывной подготовки молодежи к службе в армии</t>
  </si>
  <si>
    <t>Изготовление и размещение щитов наружной рекламы на тему военно-патриотического воспитания молодежи</t>
  </si>
  <si>
    <t>Изготовление полиграфической продукции с изображением государственных символов Российской Федерации. Изготовление информационных стендов военно-патриотической направленности</t>
  </si>
  <si>
    <t>Мероприятия по профилактике правонарушений и борьбе с преступностью на территории Приморского края</t>
  </si>
  <si>
    <t>Обеспечение жителей Приморского края информацией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</si>
  <si>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0920006</t>
  </si>
  <si>
    <t>Развитие систем информационной безопасности  телекоммуникационной  инфраструктуры электронного правительства Приморского края, защиты персональных данных</t>
  </si>
  <si>
    <t>X</t>
  </si>
  <si>
    <t>1147059</t>
  </si>
  <si>
    <t>1147061</t>
  </si>
  <si>
    <t>3.1.</t>
  </si>
  <si>
    <t>3.2.</t>
  </si>
  <si>
    <t>Создание целевой системы мониторинга и управления ключевыми отраслями экономики и территориями Приморского края</t>
  </si>
  <si>
    <t xml:space="preserve">Предоставление из краевого бюджета бюджетам муниципальных образований Приморского края иных межбюджетных трансфертов, источником финансового обеспечения которых являются иные межбюджетные трансферты из федерального бюджета на завершение работ по созданию сети многофункциональных центров предоставления государственных и муниципальных услуг </t>
  </si>
  <si>
    <t>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t>
  </si>
  <si>
    <t>Обеспечение функционирования единого краевого электронного образовательного интернет-портала "Электронная школа Приморья"</t>
  </si>
  <si>
    <t>0709</t>
  </si>
  <si>
    <t>1119207</t>
  </si>
  <si>
    <t>1142905</t>
  </si>
  <si>
    <t>831</t>
  </si>
  <si>
    <t>1112247</t>
  </si>
  <si>
    <t xml:space="preserve">Развитие информационно-технической  и телекоммуникационной  инфраструктуры краевых государственных образовательных организаций </t>
  </si>
  <si>
    <t>1197059</t>
  </si>
  <si>
    <t>111</t>
  </si>
  <si>
    <t>112</t>
  </si>
  <si>
    <t>851</t>
  </si>
  <si>
    <t>1.1.</t>
  </si>
  <si>
    <t>1.2.</t>
  </si>
  <si>
    <t>1.2.1.</t>
  </si>
  <si>
    <t>1.2.2.</t>
  </si>
  <si>
    <t>1.2.3.</t>
  </si>
  <si>
    <t>1.2.4.</t>
  </si>
  <si>
    <t>1.2.5.</t>
  </si>
  <si>
    <t>1.2.6.</t>
  </si>
  <si>
    <t>1.3.</t>
  </si>
  <si>
    <t>3.3.</t>
  </si>
  <si>
    <t>5.1.</t>
  </si>
  <si>
    <t>5.2.</t>
  </si>
  <si>
    <t>5.3.</t>
  </si>
  <si>
    <t>Предоставление субсидии на осуществление мероприятий по ликвидации краевого государственного автономного учреждения Приморского края «Приморский телевизионный центр»</t>
  </si>
  <si>
    <t>Выполнение функций краевым государственным казенным учреждением Приморского края «Приморская реклама и информация»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</si>
  <si>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Подпрограмма № 1 «Развитие телекоммуникационной инфраструктуры органов государственной власти  Приморского края и органов местного самоуправления»</t>
  </si>
  <si>
    <t>Подпрограмма № 3 «Использование информационно-коммуникационных технологий в социально ориентированных областях»</t>
  </si>
  <si>
    <t>Подпрограмма № 4 «Развитие отрасли информационных технологий и телекоммуникаций»</t>
  </si>
  <si>
    <t xml:space="preserve">Предоставление субсидий краевым государственным автономным учреждениям на финансовое обеспечение выполнения государственного задания </t>
  </si>
  <si>
    <t>Предоставление субсидии краевым государственным автономным учреждениям на иные цели, не связанные с финансовым обеспечением выполнения государственного задания</t>
  </si>
  <si>
    <t>Предоставление субсидии на финансовое обеспечение  выполнения государственного задания краевому государственному бюджетному учреждению «Общественное телевидение Приморья»</t>
  </si>
  <si>
    <t>Предоставление субсидии на финансовое обеспечение  выполнения государственного задания  краевому государственному автономному учреждению Приморского края «Приморский телевизионный центр»</t>
  </si>
  <si>
    <t>Предоставление субсидии на финансовое обеспечение выполнения государственного задания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</si>
  <si>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810</t>
  </si>
  <si>
    <t>1196087</t>
  </si>
  <si>
    <t>Развитие программно-технологической инфраструктуры пространственных данных</t>
  </si>
  <si>
    <t>Создание и развитие государственной информационной системы учета сдачи леса на пунктах приемки древесины</t>
  </si>
  <si>
    <t>департамент лесного хозяйства Приморского края</t>
  </si>
  <si>
    <t>Создание системы космического мониторинга выявления нарушений в сфере лесного хозяйства</t>
  </si>
  <si>
    <t>Развитие государственной информационной системы Приморского края «Управление лесным фондом Приморского края»</t>
  </si>
  <si>
    <t>департамент сельского хозяйства и продовольствия Приморского края</t>
  </si>
  <si>
    <t>Проведение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</si>
  <si>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Создание региональной информационной системы обеспечения градостроительной деятельности (ИСОГД)</t>
  </si>
  <si>
    <t>Создание региональной информационной системы "Объекты культурного наследия"</t>
  </si>
  <si>
    <t xml:space="preserve">департамент информатизации телекоммуникаций Приморского края    </t>
  </si>
  <si>
    <t xml:space="preserve">департамент информатизации телекоммуникаций Приморского края     </t>
  </si>
  <si>
    <t>6.</t>
  </si>
  <si>
    <t>6.1.</t>
  </si>
  <si>
    <t>6.2.</t>
  </si>
  <si>
    <t>6.3.</t>
  </si>
  <si>
    <t>6.4.</t>
  </si>
  <si>
    <t xml:space="preserve">департамент сельского хозяйства и продовольствия Приморского края     </t>
  </si>
  <si>
    <t>Оказание услуг по развитию функциональных возможностей геоаналитической  системы «Агроуправление» с использованием данных дистанционного зондирования земли</t>
  </si>
  <si>
    <t>0407</t>
  </si>
  <si>
    <t>1150222810</t>
  </si>
  <si>
    <t>1150222800</t>
  </si>
  <si>
    <t>1150322820</t>
  </si>
  <si>
    <t>1150222790</t>
  </si>
  <si>
    <t>1150222780</t>
  </si>
  <si>
    <t>1150222770</t>
  </si>
  <si>
    <t>1150222760</t>
  </si>
  <si>
    <t>1150121450</t>
  </si>
  <si>
    <t>0405</t>
  </si>
  <si>
    <t>департамент экономики и развития предпринимательства Приморского края</t>
  </si>
  <si>
    <t>2.1.1.</t>
  </si>
  <si>
    <t>2.1.2.</t>
  </si>
  <si>
    <t xml:space="preserve">Исполнение по судебным актам </t>
  </si>
  <si>
    <t>1110270590</t>
  </si>
  <si>
    <t>1110270600</t>
  </si>
  <si>
    <t>1110292180</t>
  </si>
  <si>
    <t>1110292070</t>
  </si>
  <si>
    <t>1140129050</t>
  </si>
  <si>
    <t>1140270590</t>
  </si>
  <si>
    <t>1140270610</t>
  </si>
  <si>
    <t>1160470590</t>
  </si>
  <si>
    <t>1.1.1.</t>
  </si>
  <si>
    <t>Реализация мероприятий по использованию информационно-коммуникационных технологий в целях совершенствования системы государственного и муниципального управления, предоставления услуг, создания и развития информационно-аналитических, учетных и функциональных систем Приморского края</t>
  </si>
  <si>
    <t>1.1.1.2.</t>
  </si>
  <si>
    <t>1.1.1.3.</t>
  </si>
  <si>
    <t>1.1.2.</t>
  </si>
  <si>
    <t>1.1.3.</t>
  </si>
  <si>
    <t>2.1.1.1.</t>
  </si>
  <si>
    <t>2.1.1.2.</t>
  </si>
  <si>
    <t>2.1.3.</t>
  </si>
  <si>
    <t>2.1.4.</t>
  </si>
  <si>
    <t>2.2.1.</t>
  </si>
  <si>
    <t>2.2.2.</t>
  </si>
  <si>
    <t>3.1.1.</t>
  </si>
  <si>
    <t>3.1.2.</t>
  </si>
  <si>
    <t>3.1.3.</t>
  </si>
  <si>
    <t>3.1.4.</t>
  </si>
  <si>
    <t>3.1.5.</t>
  </si>
  <si>
    <t>3.2.1.</t>
  </si>
  <si>
    <t>3.2.2.</t>
  </si>
  <si>
    <t>3.3.1.</t>
  </si>
  <si>
    <t>4.1.1.</t>
  </si>
  <si>
    <t>4.1.2.</t>
  </si>
  <si>
    <t>4.2.1.</t>
  </si>
  <si>
    <t>4.2.1.1.</t>
  </si>
  <si>
    <t>4.2.1.2.</t>
  </si>
  <si>
    <t>5.1.1.</t>
  </si>
  <si>
    <t>5.2.1.</t>
  </si>
  <si>
    <t>5.2.2.</t>
  </si>
  <si>
    <t>5.2.3.</t>
  </si>
  <si>
    <t>5.2.4.</t>
  </si>
  <si>
    <t>5.2.5.</t>
  </si>
  <si>
    <t>5.2.6.</t>
  </si>
  <si>
    <t>5.2.7.</t>
  </si>
  <si>
    <t>Пополнение и обновление цифрового картографического материала, включая данные дистанционного зондирования Земли сверхвысокого и высокого линейного разрешения на территории Приморского края</t>
  </si>
  <si>
    <t>5.3.1.</t>
  </si>
  <si>
    <t>6.1.1.</t>
  </si>
  <si>
    <t>6.2.1.</t>
  </si>
  <si>
    <t>6.2.1.1.</t>
  </si>
  <si>
    <t>6.2.1.2.</t>
  </si>
  <si>
    <t>6.3.1.</t>
  </si>
  <si>
    <t>6.3.1.1.</t>
  </si>
  <si>
    <t>6.3.1.2.</t>
  </si>
  <si>
    <t>6.3.2.</t>
  </si>
  <si>
    <t>6.3.3.</t>
  </si>
  <si>
    <t>6.3.3.1.</t>
  </si>
  <si>
    <t>6.3.3.2.</t>
  </si>
  <si>
    <t>6.3.4.</t>
  </si>
  <si>
    <t>6.3.5.</t>
  </si>
  <si>
    <t>6.4.1.</t>
  </si>
  <si>
    <t>1122145</t>
  </si>
  <si>
    <t>6.4.2.</t>
  </si>
  <si>
    <t>Исполнение решений, принятых судебными органами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Надеждинского муниципального района</t>
  </si>
  <si>
    <t>119</t>
  </si>
  <si>
    <t>Информирование населения о реализации государственных программ Приморского края, социально значимых проектов и мероприятий в Приморском крае в электронных средствах массовой информации</t>
  </si>
  <si>
    <t>Информирование населения о реализации государственных программ Приморского края, социально значимых проектов и мероприятий в Приморском крае в печатных средствах массовой информации</t>
  </si>
  <si>
    <t>6.2.2.</t>
  </si>
  <si>
    <t>Информирование населения о реализации государственных программ Приморского края, социально значимых проектов и мероприятий в Приморском крае в средствах массовой информации</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</si>
  <si>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краевым государственным бюджетным учреждением «Общественное телевидение Приморья»</t>
  </si>
  <si>
    <t>1160370590</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</si>
  <si>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публикация нормативно-правовых актов краевым государственным автономным учреждением «Редакция газеты «Приморская газета: официальное издание органов государственной власти Приморского края»</t>
  </si>
  <si>
    <t>Предоставление субсидий из бюджета Приморского края организациям, осуществляющим деятельность в сфере производства и распространения социально значимой продукции средств массовой информации, печатной продукции, а также проведение социально значимых мероприятий в области массовых коммуникаций и информационного обеспечения населения Приморского края</t>
  </si>
  <si>
    <t>1150222750</t>
  </si>
  <si>
    <t>763</t>
  </si>
  <si>
    <t>758</t>
  </si>
  <si>
    <t>1110270610</t>
  </si>
  <si>
    <t>Проведение дальневосточного форума информационно-коммуникативных технологий ДАЛЬИНФОКОМ</t>
  </si>
  <si>
    <t>4.1.3.</t>
  </si>
  <si>
    <t>1140122970</t>
  </si>
  <si>
    <t>3.2.3.</t>
  </si>
  <si>
    <t>3.2.4.</t>
  </si>
  <si>
    <t>5.</t>
  </si>
  <si>
    <t>Подпрограмма № 6 «Информирование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t>
  </si>
  <si>
    <t>Подпрограмма № 5 «Использование результатов космической деятельности и современных геоинформационных технологий в интересах социально-экономического развития Приморского края»</t>
  </si>
  <si>
    <t>6.2.3.</t>
  </si>
  <si>
    <t>6.2.4.</t>
  </si>
  <si>
    <t>6.2.5.</t>
  </si>
  <si>
    <t>6.3.4.1.</t>
  </si>
  <si>
    <t>6.3.4.2.</t>
  </si>
  <si>
    <t>6.3.4.3.</t>
  </si>
  <si>
    <t>Освещение  деятельности органов государственной власти Приморского края краевым государственным автономным учреждением Приморского края «Приморский телевизионный центр»</t>
  </si>
  <si>
    <t>620</t>
  </si>
  <si>
    <t>Подпрограмма № 2 «Развитие информационных систем и информационных сервисов для жителей Приморского края, формирование электронного правительства»</t>
  </si>
  <si>
    <t>1160429050</t>
  </si>
  <si>
    <t>6.4.3.</t>
  </si>
  <si>
    <t>1160400000</t>
  </si>
  <si>
    <t>5225200</t>
  </si>
  <si>
    <t>610</t>
  </si>
  <si>
    <t>1160300000</t>
  </si>
  <si>
    <t>1160200000</t>
  </si>
  <si>
    <t>1150300000</t>
  </si>
  <si>
    <t>1150200000</t>
  </si>
  <si>
    <t>1150100000</t>
  </si>
  <si>
    <t>1150000000</t>
  </si>
  <si>
    <t>1160000000</t>
  </si>
  <si>
    <t>1160100000</t>
  </si>
  <si>
    <t>520</t>
  </si>
  <si>
    <t>Х</t>
  </si>
  <si>
    <t>Основное мероприятие 2. Реализация проекта  по внедрению универсальной электронной карты  на территории Приморского края</t>
  </si>
  <si>
    <t>Основное мероприятие 1. Создание и обеспечение функционирования среды электронного взаимодействия государственных органов Приморского края:</t>
  </si>
  <si>
    <t>Основное мероприятие 2. Организация предоставления государственных и муниципальных услуг в многофункциональных центрах Приморского края</t>
  </si>
  <si>
    <t>Основное мероприятие 1. Формирование единого информационно-коммуникационного пространства отрасли образования в Приморском крае</t>
  </si>
  <si>
    <t>Основное мероприятие 2. Формирование единого информационно-коммуникационного пространства социальной инфраструктуры Приморского края</t>
  </si>
  <si>
    <t>Основное мероприятие 3. Формирование единого информационно-коммуникационного пространства в сфере экономической политики Приморсокого края</t>
  </si>
  <si>
    <t>Основное мероприятие 1. Управление развитием информационного общества</t>
  </si>
  <si>
    <t>Основное мероприятие 2. Обслуживание информационно-коммуникационной инфраструктуры органов государственной власти Приморского края</t>
  </si>
  <si>
    <t>Основное мероприятие 1. Формирование инфраструктуры пространственных данных Приморского края</t>
  </si>
  <si>
    <t>Основное мероприятие 3. Актуализация цифрового картографического материала на территории Приморского края</t>
  </si>
  <si>
    <t>Основное мероприятие 4. Мониторинг исполнения требований законодательства о рекламе в сфере размещения  и эксплуатации наружных рекламных конструкций</t>
  </si>
  <si>
    <t>Поставка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t>
  </si>
  <si>
    <t>Внедрение инновационных комплексов электронных образовательных ресурсов (ЭОР) и электронных учебников для учащихся начальной и основной школы</t>
  </si>
  <si>
    <t>Внедрение и поддержка инфраструктуры доступа к электронным образовательным системам для обеспечения дистанционного обучения детей с ограниченными возможностями здоровья</t>
  </si>
  <si>
    <t>Внедрение и использование информационно-коммуникационных технологий в деятельности органов государственной власти Приморского края краевым государственным бюджетным учреждением «Информационно-технологический центр Приморского края» (далее – «ИТЦ Приморского края»)</t>
  </si>
  <si>
    <t>Основное мероприятие 1. Формирование  системы межведомственного электронного взаимодействия органов государственной власти Приморского края и органов местного самоуправления</t>
  </si>
  <si>
    <t>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t>
  </si>
  <si>
    <t xml:space="preserve">
1.1.1.1.</t>
  </si>
  <si>
    <t>Предоставление субсидий из  краевого бюджета бюджетам
муниципальных образований
Приморского края на
мероприятия по программно-
техническому обслуживанию сети
доступа к сети Интернет
муниципальных
общеобразовательных
организаций, включая оплату трафика</t>
  </si>
  <si>
    <t>6.3.6.</t>
  </si>
  <si>
    <t>6.4.4.</t>
  </si>
  <si>
    <t>Обеспечение полномочий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</si>
  <si>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Основное мероприятие 1. Реализация государственной информационной политики в Приморском крае</t>
  </si>
  <si>
    <t>Основное мероприятие 2. Информирование населения Приморского края</t>
  </si>
  <si>
    <t>1160370420</t>
  </si>
  <si>
    <t>613</t>
  </si>
  <si>
    <t>623</t>
  </si>
  <si>
    <t>6.4.4.1.</t>
  </si>
  <si>
    <t>6.4.4.2.</t>
  </si>
  <si>
    <t>6.4.4.3.</t>
  </si>
  <si>
    <t>1.3.1.</t>
  </si>
  <si>
    <t>Основное мероприятие 3. Обеспечение доступности для населения Приморского края и организаций современных услуг в сфере информационно-коммуникационных технологий</t>
  </si>
  <si>
    <t>4.1.4.</t>
  </si>
  <si>
    <t>1.2.7.</t>
  </si>
  <si>
    <t xml:space="preserve">департамент градостроительства Приморского края     </t>
  </si>
  <si>
    <t>департамент градостроительства  Приморского края</t>
  </si>
  <si>
    <t>Разработка концепции региональной информатизации Приморского края и дорожной карты реализации концепции</t>
  </si>
  <si>
    <t>1140123060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</si>
  <si>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</si>
  <si>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Основное мероприятие 2. Создание отраслевых региональных информационных систем управления с использованием результатов космической деятельности</t>
  </si>
  <si>
    <t>1160423100</t>
  </si>
  <si>
    <t>Предоставление из краевого бюджета бюджетам муниципальных образований Приморского края иных межбюджетных трансфертов на выплату гранта победителям конкурса «Лучший муниципальный многофункциональный центр Приморского края»</t>
  </si>
  <si>
    <t>Основное мероприятие 3.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</si>
  <si>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Выполнение функций краевым государственным казенным учреждением Приморского края «Приморский краевой центр производства социально значимой информации» по обеспечению доступа граждан к информации о реализации государственных программ Приморского края, проведении социально значимых мероприятий, распространению информации в средствах массовой информации, информационно-телекоммуникационной сети Интернет, иных носителях информации</t>
  </si>
  <si>
    <t>Государственная программа «Информационное общество» на
2013 – 2020 годы</t>
  </si>
  <si>
    <t>Развитие системы интернет-сайтов и информационной поддержки государственных органов Приморского  края и органов местного самоуправления на основе «единой точки входа»</t>
  </si>
  <si>
    <t>департамент информатизации и 
телекоммуникации Приморского края</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</si>
  <si>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 (инфоматы)</t>
  </si>
  <si>
    <t>Предоставление субсидии КГБУ «ИТЦ Приморского края» на иные цели, не связанные с финансовым обеспечением выполнения государственного задания</t>
  </si>
  <si>
    <t xml:space="preserve">Предоставление субсидии на финансовое обеспечение выполнения государственного задания КГБУ «ИТЦ Приморского края» </t>
  </si>
  <si>
    <t>Предоставление субсидии по укреплению  материально технической базы краевому государственному автономному учреждению Приморского края «Приморский телевизионный центр»</t>
  </si>
  <si>
    <t>1110294020</t>
  </si>
  <si>
    <t>Развитие регионального  телекоммуникационного центра, включая централизованную систему  организационно-технического администрирования  телекоммуникационной инфраструктуры и информационных подсистем «электронного правительства» Приморского края; предоставление услуг по поддержке и администрированию региональных и муниципальных информационных систем</t>
  </si>
  <si>
    <t>департамент экономики и развития предпринимательст-ва Приморского края</t>
  </si>
  <si>
    <t>120
240
850</t>
  </si>
  <si>
    <t>Предоставление субсидии на укрепление материально-технической базы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</si>
  <si>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департамент градостроительст-ва  Приморского края</t>
  </si>
  <si>
    <t>6.2.6.</t>
  </si>
  <si>
    <t>Размещение социальной рекламы на объектах наружной рекламы, расположенных на территории Приморского края</t>
  </si>
  <si>
    <t>1160398730</t>
  </si>
  <si>
    <t>814</t>
  </si>
  <si>
    <t>1160398720</t>
  </si>
  <si>
    <t>852</t>
  </si>
  <si>
    <t xml:space="preserve">департамент информатизации и телекоммуникаций Приморского края    </t>
  </si>
  <si>
    <t>Приложение 12</t>
  </si>
  <si>
    <t xml:space="preserve">сводная бюджетная роспись, план на 1 января отчетного года
</t>
  </si>
  <si>
    <t xml:space="preserve">сводная бюджетная роспись на отчетную дату
</t>
  </si>
  <si>
    <t xml:space="preserve">кассовое исполнение
</t>
  </si>
  <si>
    <t xml:space="preserve">Объем бюджетных ассигнований краевого бюджета (тыс. руб.), годы
</t>
  </si>
  <si>
    <t>Отчет</t>
  </si>
  <si>
    <t xml:space="preserve"> о расходовании бюджетных ассигнований краевого бюджета на реализацию государственной программы Приморского края "Информационное общество на 2013-2020 годы"                                                                           за 2016 год
</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</si>
</sst>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4"/>
      <color theme="1"/>
      <name val="Times New Roman"/>
      <family val="2"/>
      <charset val="204"/>
    </font>
    <font>
      <sz val="11"/>
      <color theme="1"/>
      <name val="Calibri"/>
      <family val="2"/>
      <charset val="204"/>
      <scheme val="minor"/>
    </font>
    <font>
      <sz val="11"/>
      <color indexed="8"/>
      <name val="Times New Roman"/>
      <family val="2"/>
      <charset val="204"/>
    </font>
    <font>
      <sz val="11"/>
      <name val="Times New Roman"/>
      <family val="2"/>
      <charset val="204"/>
    </font>
    <font>
      <b/>
      <sz val="10"/>
      <color indexed="10"/>
      <name val="Times New Roman"/>
      <family val="1"/>
      <charset val="204"/>
    </font>
    <font>
      <b/>
      <sz val="12"/>
      <color indexed="8"/>
      <name val="Times New Roman"/>
      <family val="1"/>
      <charset val="204"/>
    </font>
    <font>
      <b/>
      <sz val="16"/>
      <name val="Times New Roman"/>
      <family val="1"/>
      <charset val="204"/>
    </font>
    <font>
      <sz val="16"/>
      <name val="Times New Roman"/>
      <family val="1"/>
      <charset val="204"/>
    </font>
    <font>
      <b/>
      <sz val="16"/>
      <color indexed="10"/>
      <name val="Times New Roman"/>
      <family val="1"/>
      <charset val="204"/>
    </font>
    <font>
      <sz val="16"/>
      <color indexed="8"/>
      <name val="Times New Roman"/>
      <family val="1"/>
      <charset val="204"/>
    </font>
    <font>
      <b/>
      <sz val="11"/>
      <color indexed="8"/>
      <name val="Times New Roman"/>
      <family val="1"/>
      <charset val="204"/>
    </font>
    <font>
      <b/>
      <sz val="12"/>
      <name val="Times New Roman"/>
      <family val="1"/>
      <charset val="204"/>
    </font>
    <font>
      <sz val="14"/>
      <color indexed="8"/>
      <name val="Times New Roman"/>
      <family val="2"/>
      <charset val="204"/>
    </font>
    <font>
      <b/>
      <sz val="26"/>
      <name val="Times New Roman"/>
      <family val="1"/>
      <charset val="204"/>
    </font>
    <font>
      <b/>
      <sz val="12"/>
      <name val="Arial"/>
      <family val="2"/>
      <charset val="204"/>
    </font>
    <font>
      <b/>
      <sz val="13"/>
      <name val="Arial"/>
      <family val="2"/>
      <charset val="204"/>
    </font>
    <font>
      <b/>
      <sz val="13"/>
      <name val="Times New Roman"/>
      <family val="1"/>
      <charset val="204"/>
    </font>
    <font>
      <b/>
      <sz val="13"/>
      <color indexed="10"/>
      <name val="Times New Roman"/>
      <family val="1"/>
      <charset val="204"/>
    </font>
    <font>
      <b/>
      <sz val="13"/>
      <color indexed="8"/>
      <name val="Times New Roman"/>
      <family val="1"/>
      <charset val="204"/>
    </font>
    <font>
      <sz val="13"/>
      <color theme="1"/>
      <name val="Arial"/>
      <family val="2"/>
      <charset val="204"/>
    </font>
    <font>
      <sz val="13"/>
      <name val="Times New Roman"/>
      <family val="2"/>
      <charset val="204"/>
    </font>
    <font>
      <sz val="13"/>
      <name val="Arial"/>
      <family val="2"/>
      <charset val="204"/>
    </font>
    <font>
      <sz val="13"/>
      <color indexed="8"/>
      <name val="Arial"/>
      <family val="2"/>
      <charset val="204"/>
    </font>
    <font>
      <b/>
      <sz val="13"/>
      <color indexed="8"/>
      <name val="Arial"/>
      <family val="2"/>
      <charset val="204"/>
    </font>
    <font>
      <sz val="13"/>
      <color indexed="8"/>
      <name val="Times New Roman"/>
      <family val="2"/>
      <charset val="204"/>
    </font>
    <font>
      <sz val="13"/>
      <name val="Times New Roman"/>
      <family val="1"/>
      <charset val="204"/>
    </font>
    <font>
      <sz val="13"/>
      <color indexed="62"/>
      <name val="Times New Roman"/>
      <family val="2"/>
      <charset val="204"/>
    </font>
    <font>
      <b/>
      <sz val="22"/>
      <name val="Times New Roman"/>
      <family val="1"/>
      <charset val="204"/>
    </font>
    <font>
      <sz val="16"/>
      <color indexed="8"/>
      <name val="Times New Roman"/>
      <family val="2"/>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1">
    <xf numFmtId="0" fontId="0" fillId="0" borderId="0" xfId="0"/>
    <xf numFmtId="0" fontId="10" fillId="0" borderId="0" xfId="0" applyFont="1" applyFill="1" applyAlignment="1">
      <alignment horizontal="center"/>
    </xf>
    <xf numFmtId="0" fontId="2" fillId="0" borderId="0" xfId="0" applyFont="1" applyFill="1"/>
    <xf numFmtId="4" fontId="4" fillId="0" borderId="0" xfId="0" applyNumberFormat="1" applyFont="1" applyFill="1" applyAlignment="1">
      <alignment horizontal="right" vertical="center" wrapText="1"/>
    </xf>
    <xf numFmtId="0" fontId="6" fillId="0" borderId="0" xfId="0" applyFont="1" applyFill="1" applyAlignment="1">
      <alignment horizontal="centerContinuous" vertical="top" wrapText="1"/>
    </xf>
    <xf numFmtId="0" fontId="3" fillId="0" borderId="0" xfId="0" applyFont="1" applyFill="1" applyAlignment="1">
      <alignment horizontal="centerContinuous" vertical="center" wrapText="1"/>
    </xf>
    <xf numFmtId="0" fontId="7" fillId="0" borderId="0" xfId="0" applyFont="1" applyFill="1" applyAlignment="1">
      <alignment horizontal="centerContinuous" vertical="center" wrapText="1"/>
    </xf>
    <xf numFmtId="0" fontId="12" fillId="0" borderId="0" xfId="0" applyFont="1" applyFill="1" applyAlignment="1">
      <alignment horizontal="center" wrapText="1"/>
    </xf>
    <xf numFmtId="0" fontId="3" fillId="0" borderId="0" xfId="0" applyFont="1" applyFill="1"/>
    <xf numFmtId="49" fontId="2" fillId="0" borderId="0" xfId="0" applyNumberFormat="1" applyFont="1" applyFill="1" applyAlignment="1">
      <alignment horizontal="center"/>
    </xf>
    <xf numFmtId="49" fontId="7" fillId="0" borderId="0" xfId="0" applyNumberFormat="1" applyFont="1" applyFill="1" applyAlignment="1">
      <alignment horizontal="center" vertical="center" wrapText="1"/>
    </xf>
    <xf numFmtId="0" fontId="5" fillId="0" borderId="0" xfId="0" applyFont="1" applyFill="1" applyBorder="1" applyAlignment="1">
      <alignment vertical="center" wrapText="1"/>
    </xf>
    <xf numFmtId="0" fontId="11" fillId="0" borderId="0" xfId="0" applyFont="1" applyFill="1" applyBorder="1" applyAlignment="1">
      <alignment vertical="center" wrapText="1"/>
    </xf>
    <xf numFmtId="4" fontId="8" fillId="0" borderId="0" xfId="0" applyNumberFormat="1" applyFont="1" applyFill="1" applyAlignment="1">
      <alignment horizontal="right" vertical="center" wrapText="1"/>
    </xf>
    <xf numFmtId="0" fontId="9" fillId="0" borderId="0" xfId="0" applyFont="1" applyFill="1"/>
    <xf numFmtId="4" fontId="16" fillId="0" borderId="0" xfId="0" applyNumberFormat="1" applyFont="1" applyFill="1" applyAlignment="1">
      <alignment horizontal="right" vertical="center" wrapText="1"/>
    </xf>
    <xf numFmtId="4" fontId="17" fillId="0" borderId="0" xfId="0" applyNumberFormat="1" applyFont="1" applyFill="1" applyAlignment="1">
      <alignment horizontal="right" vertical="center" wrapText="1"/>
    </xf>
    <xf numFmtId="0" fontId="18" fillId="0" borderId="0" xfId="0" applyFont="1" applyFill="1"/>
    <xf numFmtId="49" fontId="16" fillId="0" borderId="0" xfId="0" applyNumberFormat="1" applyFont="1" applyFill="1" applyAlignment="1">
      <alignment horizontal="right" vertical="center" wrapText="1"/>
    </xf>
    <xf numFmtId="0" fontId="20" fillId="0" borderId="0" xfId="0" applyFont="1" applyFill="1"/>
    <xf numFmtId="0" fontId="16" fillId="0" borderId="0" xfId="0" applyFont="1" applyFill="1"/>
    <xf numFmtId="49" fontId="21" fillId="0" borderId="1" xfId="0" applyNumberFormat="1" applyFont="1" applyFill="1" applyBorder="1" applyAlignment="1">
      <alignment horizontal="center" vertical="center" wrapText="1"/>
    </xf>
    <xf numFmtId="4" fontId="22" fillId="0" borderId="1" xfId="0" applyNumberFormat="1" applyFont="1" applyFill="1" applyBorder="1" applyAlignment="1">
      <alignment horizontal="right" vertical="center" wrapText="1"/>
    </xf>
    <xf numFmtId="0" fontId="21" fillId="0" borderId="1" xfId="0" applyFont="1" applyFill="1" applyBorder="1" applyAlignment="1">
      <alignment horizontal="right"/>
    </xf>
    <xf numFmtId="0" fontId="21" fillId="0" borderId="1" xfId="0" applyFont="1" applyFill="1" applyBorder="1"/>
    <xf numFmtId="49" fontId="15" fillId="0" borderId="1" xfId="0" applyNumberFormat="1" applyFont="1" applyFill="1" applyBorder="1" applyAlignment="1">
      <alignment horizontal="center" vertical="center" wrapText="1"/>
    </xf>
    <xf numFmtId="4" fontId="23" fillId="0" borderId="1" xfId="0" applyNumberFormat="1" applyFont="1" applyFill="1" applyBorder="1" applyAlignment="1">
      <alignment horizontal="right" vertical="center" wrapText="1"/>
    </xf>
    <xf numFmtId="0" fontId="21" fillId="0" borderId="1" xfId="0" applyFont="1" applyFill="1" applyBorder="1" applyAlignment="1">
      <alignment horizontal="center" vertical="center"/>
    </xf>
    <xf numFmtId="49" fontId="21" fillId="0" borderId="1" xfId="0" applyNumberFormat="1" applyFont="1" applyFill="1" applyBorder="1" applyAlignment="1">
      <alignment horizontal="center" vertical="center"/>
    </xf>
    <xf numFmtId="4" fontId="21" fillId="0" borderId="1" xfId="0" applyNumberFormat="1" applyFont="1" applyFill="1" applyBorder="1" applyAlignment="1">
      <alignment vertical="center" wrapText="1"/>
    </xf>
    <xf numFmtId="4" fontId="22" fillId="0" borderId="1" xfId="0" applyNumberFormat="1" applyFont="1" applyFill="1" applyBorder="1" applyAlignment="1">
      <alignment vertical="center" wrapText="1"/>
    </xf>
    <xf numFmtId="4" fontId="17" fillId="0" borderId="0" xfId="0" applyNumberFormat="1" applyFont="1" applyFill="1" applyAlignment="1">
      <alignment vertical="center" wrapText="1"/>
    </xf>
    <xf numFmtId="0" fontId="20" fillId="0" borderId="0" xfId="0" applyFont="1" applyFill="1" applyAlignment="1"/>
    <xf numFmtId="0" fontId="21" fillId="0" borderId="1" xfId="0" applyFont="1" applyFill="1" applyBorder="1" applyAlignment="1"/>
    <xf numFmtId="0" fontId="22" fillId="0" borderId="1"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0" fontId="24" fillId="0" borderId="0" xfId="0" applyFont="1" applyFill="1"/>
    <xf numFmtId="4" fontId="17" fillId="0" borderId="0" xfId="0" applyNumberFormat="1" applyFont="1" applyFill="1" applyBorder="1" applyAlignment="1">
      <alignment horizontal="right" vertical="center" wrapText="1"/>
    </xf>
    <xf numFmtId="0" fontId="20" fillId="0" borderId="0" xfId="0" applyFont="1" applyFill="1" applyBorder="1"/>
    <xf numFmtId="0" fontId="15" fillId="0" borderId="1" xfId="0" applyFont="1" applyFill="1" applyBorder="1" applyAlignment="1">
      <alignment horizontal="left" vertical="center" wrapText="1"/>
    </xf>
    <xf numFmtId="4" fontId="15" fillId="0" borderId="1" xfId="0" applyNumberFormat="1" applyFont="1" applyFill="1" applyBorder="1" applyAlignment="1">
      <alignment horizontal="right" vertical="center" wrapText="1"/>
    </xf>
    <xf numFmtId="0" fontId="25" fillId="0" borderId="0" xfId="0" applyFont="1" applyFill="1"/>
    <xf numFmtId="0" fontId="26" fillId="0" borderId="0" xfId="0" applyFont="1" applyFill="1"/>
    <xf numFmtId="0" fontId="19" fillId="0" borderId="1" xfId="0" applyFont="1" applyFill="1" applyBorder="1" applyAlignment="1">
      <alignment vertical="center" wrapText="1"/>
    </xf>
    <xf numFmtId="4" fontId="21" fillId="0" borderId="1" xfId="0" applyNumberFormat="1" applyFont="1" applyFill="1" applyBorder="1" applyAlignment="1">
      <alignment horizontal="right" vertical="center" wrapText="1"/>
    </xf>
    <xf numFmtId="4" fontId="21" fillId="2" borderId="1" xfId="0" applyNumberFormat="1" applyFont="1" applyFill="1" applyBorder="1" applyAlignment="1">
      <alignment horizontal="right" vertical="center" wrapText="1"/>
    </xf>
    <xf numFmtId="4" fontId="22" fillId="2" borderId="1" xfId="0" applyNumberFormat="1" applyFont="1" applyFill="1" applyBorder="1" applyAlignment="1">
      <alignment horizontal="right" vertical="center" wrapText="1"/>
    </xf>
    <xf numFmtId="4" fontId="22" fillId="2" borderId="1" xfId="0" applyNumberFormat="1" applyFont="1" applyFill="1" applyBorder="1" applyAlignment="1">
      <alignment vertical="center" wrapText="1"/>
    </xf>
    <xf numFmtId="0" fontId="21" fillId="0" borderId="1" xfId="0" applyFont="1" applyFill="1" applyBorder="1" applyAlignment="1">
      <alignment horizontal="center" vertical="center" wrapText="1"/>
    </xf>
    <xf numFmtId="4" fontId="21" fillId="2" borderId="1" xfId="0" applyNumberFormat="1" applyFont="1" applyFill="1" applyBorder="1" applyAlignment="1">
      <alignment vertical="center" wrapText="1"/>
    </xf>
    <xf numFmtId="4" fontId="15" fillId="2" borderId="1" xfId="0" applyNumberFormat="1" applyFont="1" applyFill="1" applyBorder="1" applyAlignment="1">
      <alignment horizontal="right" vertical="center" wrapText="1"/>
    </xf>
    <xf numFmtId="4" fontId="22" fillId="2" borderId="1" xfId="0" applyNumberFormat="1" applyFont="1" applyFill="1" applyBorder="1" applyAlignment="1">
      <alignment horizontal="center" vertical="center" wrapText="1"/>
    </xf>
    <xf numFmtId="2" fontId="21" fillId="0" borderId="1" xfId="0" applyNumberFormat="1" applyFont="1" applyFill="1" applyBorder="1" applyAlignment="1">
      <alignment horizontal="right" vertical="center"/>
    </xf>
    <xf numFmtId="4" fontId="23" fillId="2" borderId="1" xfId="0" applyNumberFormat="1" applyFont="1" applyFill="1" applyBorder="1" applyAlignment="1">
      <alignment horizontal="right" vertical="center" wrapText="1"/>
    </xf>
    <xf numFmtId="0" fontId="15" fillId="0" borderId="1" xfId="0" applyFont="1" applyFill="1" applyBorder="1" applyAlignment="1">
      <alignment horizontal="right"/>
    </xf>
    <xf numFmtId="0" fontId="15" fillId="0" borderId="1" xfId="0" applyFont="1" applyFill="1" applyBorder="1"/>
    <xf numFmtId="0" fontId="21" fillId="2" borderId="1" xfId="0" applyFont="1" applyFill="1" applyBorder="1"/>
    <xf numFmtId="4" fontId="21" fillId="2" borderId="1" xfId="0" applyNumberFormat="1" applyFont="1" applyFill="1" applyBorder="1" applyAlignment="1">
      <alignment horizontal="right" vertical="center"/>
    </xf>
    <xf numFmtId="0" fontId="22" fillId="2" borderId="1" xfId="0" applyFont="1" applyFill="1" applyBorder="1"/>
    <xf numFmtId="0" fontId="21"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49" fontId="22" fillId="2" borderId="1" xfId="0" applyNumberFormat="1" applyFont="1" applyFill="1" applyBorder="1" applyAlignment="1">
      <alignment horizontal="center" vertical="center"/>
    </xf>
    <xf numFmtId="49" fontId="21" fillId="2" borderId="1" xfId="0" applyNumberFormat="1" applyFont="1" applyFill="1" applyBorder="1" applyAlignment="1">
      <alignment horizontal="center" vertical="center"/>
    </xf>
    <xf numFmtId="0" fontId="22" fillId="2" borderId="1" xfId="0" applyFont="1" applyFill="1" applyBorder="1" applyAlignment="1">
      <alignment vertical="center"/>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horizontal="left" vertical="center" wrapText="1"/>
    </xf>
    <xf numFmtId="0" fontId="21" fillId="2" borderId="1" xfId="0" applyFont="1" applyFill="1" applyBorder="1" applyAlignment="1">
      <alignment vertical="center"/>
    </xf>
    <xf numFmtId="49" fontId="21" fillId="2" borderId="1" xfId="0" applyNumberFormat="1" applyFont="1" applyFill="1" applyBorder="1" applyAlignment="1">
      <alignment vertical="center"/>
    </xf>
    <xf numFmtId="0" fontId="22" fillId="2" borderId="1" xfId="0" applyFont="1" applyFill="1" applyBorder="1" applyAlignment="1">
      <alignment horizontal="center" vertical="center"/>
    </xf>
    <xf numFmtId="0" fontId="21"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4" fontId="20" fillId="2" borderId="0" xfId="0" applyNumberFormat="1" applyFont="1" applyFill="1"/>
    <xf numFmtId="4" fontId="17" fillId="2" borderId="0" xfId="0" applyNumberFormat="1" applyFont="1" applyFill="1" applyAlignment="1">
      <alignment horizontal="right" vertical="center" wrapText="1"/>
    </xf>
    <xf numFmtId="0" fontId="20" fillId="2" borderId="0" xfId="0" applyFont="1" applyFill="1"/>
    <xf numFmtId="0" fontId="15" fillId="0" borderId="1" xfId="0" applyFont="1" applyFill="1" applyBorder="1" applyAlignment="1">
      <alignment horizontal="center" vertical="center" wrapText="1"/>
    </xf>
    <xf numFmtId="4" fontId="15" fillId="0" borderId="1" xfId="0" applyNumberFormat="1" applyFont="1" applyFill="1" applyBorder="1" applyAlignment="1">
      <alignment vertical="center"/>
    </xf>
    <xf numFmtId="4" fontId="21" fillId="0" borderId="1" xfId="0" applyNumberFormat="1" applyFont="1" applyFill="1" applyBorder="1" applyAlignment="1">
      <alignment horizontal="right" vertical="center"/>
    </xf>
    <xf numFmtId="4" fontId="23" fillId="0" borderId="1" xfId="0" applyNumberFormat="1" applyFont="1" applyFill="1" applyBorder="1" applyAlignment="1">
      <alignment vertical="center" wrapText="1"/>
    </xf>
    <xf numFmtId="4" fontId="4" fillId="0" borderId="0" xfId="0" applyNumberFormat="1" applyFont="1" applyFill="1" applyBorder="1" applyAlignment="1">
      <alignment horizontal="right" vertical="center" wrapText="1"/>
    </xf>
    <xf numFmtId="4" fontId="6" fillId="0" borderId="0" xfId="0" applyNumberFormat="1" applyFont="1" applyFill="1" applyBorder="1" applyAlignment="1">
      <alignment horizontal="right" vertical="center" wrapText="1"/>
    </xf>
    <xf numFmtId="0" fontId="15" fillId="0" borderId="1" xfId="0" applyFont="1" applyFill="1" applyBorder="1" applyAlignment="1">
      <alignment horizontal="center" vertical="top" wrapText="1"/>
    </xf>
    <xf numFmtId="0" fontId="15" fillId="0" borderId="1" xfId="0" applyFont="1" applyFill="1" applyBorder="1" applyAlignment="1">
      <alignment vertical="top" wrapText="1"/>
    </xf>
    <xf numFmtId="0" fontId="15" fillId="0" borderId="1" xfId="0" applyFont="1" applyFill="1" applyBorder="1" applyAlignment="1">
      <alignment horizontal="justify" vertical="center" wrapText="1"/>
    </xf>
    <xf numFmtId="49" fontId="15" fillId="2"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21" fillId="0" borderId="1" xfId="0" applyFont="1" applyFill="1" applyBorder="1" applyAlignment="1">
      <alignment horizontal="justify" vertical="center" wrapText="1"/>
    </xf>
    <xf numFmtId="49" fontId="21" fillId="0" borderId="1" xfId="0" applyNumberFormat="1" applyFont="1" applyFill="1" applyBorder="1" applyAlignment="1">
      <alignment horizontal="justify" vertical="center" wrapText="1"/>
    </xf>
    <xf numFmtId="49" fontId="21" fillId="0" borderId="1" xfId="0" applyNumberFormat="1" applyFont="1" applyFill="1" applyBorder="1" applyAlignment="1">
      <alignment horizontal="center" vertical="center" shrinkToFit="1"/>
    </xf>
    <xf numFmtId="0" fontId="22"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shrinkToFit="1"/>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center" wrapText="1"/>
    </xf>
    <xf numFmtId="49" fontId="23"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top" wrapText="1"/>
    </xf>
    <xf numFmtId="0" fontId="15" fillId="2" borderId="1" xfId="0" applyFont="1" applyFill="1" applyBorder="1" applyAlignment="1">
      <alignment horizontal="center" vertical="center" wrapText="1"/>
    </xf>
    <xf numFmtId="0" fontId="19" fillId="2" borderId="1" xfId="0" applyFont="1" applyFill="1" applyBorder="1" applyAlignment="1">
      <alignment wrapText="1"/>
    </xf>
    <xf numFmtId="0" fontId="15" fillId="2" borderId="1" xfId="0" applyNumberFormat="1" applyFont="1" applyFill="1" applyBorder="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wrapText="1"/>
    </xf>
    <xf numFmtId="0" fontId="23" fillId="2" borderId="1" xfId="0" applyFont="1" applyFill="1" applyBorder="1" applyAlignment="1">
      <alignment horizontal="center" vertical="center"/>
    </xf>
    <xf numFmtId="0" fontId="22"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6" fillId="2" borderId="0" xfId="0" applyFont="1" applyFill="1"/>
    <xf numFmtId="0" fontId="13" fillId="0" borderId="0" xfId="0" applyFont="1" applyFill="1" applyBorder="1" applyAlignment="1">
      <alignment horizontal="center" vertical="top" wrapText="1"/>
    </xf>
    <xf numFmtId="0" fontId="28" fillId="0" borderId="0" xfId="0" applyFont="1" applyFill="1" applyAlignment="1">
      <alignment horizontal="center" wrapText="1"/>
    </xf>
    <xf numFmtId="0" fontId="27" fillId="0" borderId="0"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49" fontId="21"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xf>
    <xf numFmtId="0"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0" fontId="21" fillId="0" borderId="1" xfId="0" applyFont="1" applyFill="1" applyBorder="1" applyAlignment="1">
      <alignment horizontal="left" vertical="top" wrapText="1"/>
    </xf>
    <xf numFmtId="0" fontId="15" fillId="0" borderId="1" xfId="0" applyNumberFormat="1" applyFont="1" applyFill="1" applyBorder="1" applyAlignment="1">
      <alignment horizontal="center" vertical="center"/>
    </xf>
    <xf numFmtId="4" fontId="22" fillId="0" borderId="1" xfId="0" applyNumberFormat="1" applyFont="1" applyFill="1" applyBorder="1" applyAlignment="1">
      <alignment horizontal="right" vertical="center" wrapText="1"/>
    </xf>
    <xf numFmtId="49" fontId="21" fillId="0" borderId="1"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xf>
    <xf numFmtId="0" fontId="15" fillId="0" borderId="1" xfId="0" applyFont="1" applyFill="1" applyBorder="1" applyAlignment="1">
      <alignment horizontal="left" vertical="top" wrapText="1"/>
    </xf>
    <xf numFmtId="49" fontId="14" fillId="0" borderId="1" xfId="0" applyNumberFormat="1" applyFont="1" applyFill="1" applyBorder="1" applyAlignment="1">
      <alignment horizontal="center" vertical="center" wrapText="1"/>
    </xf>
    <xf numFmtId="0" fontId="0" fillId="2" borderId="1" xfId="0" applyFill="1" applyBorder="1" applyAlignment="1">
      <alignment horizontal="center" vertical="center" wrapText="1"/>
    </xf>
    <xf numFmtId="0" fontId="21"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vertical="top" wrapText="1"/>
    </xf>
    <xf numFmtId="0" fontId="15" fillId="2" borderId="1" xfId="0" applyFont="1" applyFill="1" applyBorder="1" applyAlignment="1">
      <alignment horizontal="center" vertical="center"/>
    </xf>
    <xf numFmtId="0" fontId="0" fillId="2" borderId="1" xfId="0" applyFill="1" applyBorder="1" applyAlignment="1">
      <alignment horizontal="center" vertical="center"/>
    </xf>
    <xf numFmtId="0" fontId="15" fillId="2" borderId="1" xfId="0" applyFont="1" applyFill="1" applyBorder="1" applyAlignment="1">
      <alignment horizontal="left" vertical="top" wrapText="1"/>
    </xf>
    <xf numFmtId="0" fontId="15" fillId="2" borderId="1" xfId="0" applyNumberFormat="1" applyFont="1" applyFill="1" applyBorder="1" applyAlignment="1">
      <alignment horizontal="center" vertical="center"/>
    </xf>
    <xf numFmtId="0" fontId="23" fillId="2" borderId="1" xfId="0" applyFont="1" applyFill="1" applyBorder="1" applyAlignment="1">
      <alignment horizontal="center" vertical="center"/>
    </xf>
    <xf numFmtId="0" fontId="22"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2" borderId="1" xfId="0" applyNumberFormat="1" applyFont="1" applyFill="1" applyBorder="1" applyAlignment="1">
      <alignment horizontal="center" vertical="center"/>
    </xf>
  </cellXfs>
  <cellStyles count="2">
    <cellStyle name="Обычный" xfId="0" builtinId="0"/>
    <cellStyle name="Обычный 2" xfId="1"/>
  </cellStyles>
  <dxfs count="6">
    <dxf>
      <fill>
        <patternFill>
          <bgColor indexed="31"/>
        </patternFill>
      </fill>
      <border>
        <left style="thin">
          <color indexed="22"/>
        </left>
        <right style="thin">
          <color indexed="22"/>
        </right>
        <top style="thin">
          <color indexed="22"/>
        </top>
        <bottom style="thin">
          <color indexed="22"/>
        </bottom>
      </border>
    </dxf>
    <dxf>
      <fill>
        <patternFill>
          <bgColor indexed="31"/>
        </patternFill>
      </fill>
      <border>
        <left style="thin">
          <color indexed="23"/>
        </left>
        <right style="thin">
          <color indexed="23"/>
        </right>
        <top style="thin">
          <color indexed="23"/>
        </top>
        <bottom style="thin">
          <color indexed="23"/>
        </bottom>
      </border>
    </dxf>
    <dxf>
      <fill>
        <patternFill>
          <bgColor indexed="45"/>
        </patternFill>
      </fill>
      <border>
        <left style="thin">
          <color indexed="29"/>
        </left>
        <right style="thin">
          <color indexed="29"/>
        </right>
        <top style="thin">
          <color indexed="29"/>
        </top>
        <bottom style="thin">
          <color indexed="29"/>
        </bottom>
      </border>
    </dxf>
    <dxf>
      <fill>
        <patternFill>
          <bgColor indexed="31"/>
        </patternFill>
      </fill>
      <border>
        <left style="thin">
          <color indexed="22"/>
        </left>
        <right style="thin">
          <color indexed="22"/>
        </right>
        <top style="thin">
          <color indexed="22"/>
        </top>
        <bottom style="thin">
          <color indexed="22"/>
        </bottom>
      </border>
    </dxf>
    <dxf>
      <fill>
        <patternFill>
          <bgColor indexed="31"/>
        </patternFill>
      </fill>
      <border>
        <left style="thin">
          <color indexed="23"/>
        </left>
        <right style="thin">
          <color indexed="23"/>
        </right>
        <top style="thin">
          <color indexed="23"/>
        </top>
        <bottom style="thin">
          <color indexed="23"/>
        </bottom>
      </border>
    </dxf>
    <dxf>
      <fill>
        <patternFill>
          <bgColor indexed="45"/>
        </patternFill>
      </fill>
      <border>
        <left style="thin">
          <color indexed="29"/>
        </left>
        <right style="thin">
          <color indexed="29"/>
        </right>
        <top style="thin">
          <color indexed="29"/>
        </top>
        <bottom style="thin">
          <color indexed="29"/>
        </bottom>
      </border>
    </dxf>
  </dxfs>
  <tableStyles count="0" defaultTableStyle="TableStyleMedium2" defaultPivotStyle="PivotStyleLight16"/>
  <colors>
    <mruColors>
      <color rgb="FFFFCCCC"/>
      <color rgb="FFE852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571500</xdr:colOff>
      <xdr:row>0</xdr:row>
      <xdr:rowOff>54429</xdr:rowOff>
    </xdr:from>
    <xdr:to>
      <xdr:col>8</xdr:col>
      <xdr:colOff>0</xdr:colOff>
      <xdr:row>1</xdr:row>
      <xdr:rowOff>13607</xdr:rowOff>
    </xdr:to>
    <xdr:sp macro="" textlink="">
      <xdr:nvSpPr>
        <xdr:cNvPr id="1025" name="TextBox 1"/>
        <xdr:cNvSpPr txBox="1">
          <a:spLocks noChangeArrowheads="1"/>
        </xdr:cNvSpPr>
      </xdr:nvSpPr>
      <xdr:spPr bwMode="auto">
        <a:xfrm>
          <a:off x="11391900" y="54429"/>
          <a:ext cx="5600698" cy="6798128"/>
        </a:xfrm>
        <a:prstGeom prst="rect">
          <a:avLst/>
        </a:prstGeom>
        <a:noFill/>
        <a:ln w="9525">
          <a:noFill/>
          <a:miter lim="800000"/>
          <a:headEnd/>
          <a:tailEnd/>
        </a:ln>
      </xdr:spPr>
      <xdr:txBody>
        <a:bodyPr vertOverflow="clip" wrap="square" lIns="36576" tIns="32004" rIns="36576" bIns="0" anchor="t" upright="1"/>
        <a:lstStyle/>
        <a:p>
          <a:pPr marL="0" indent="0" algn="ctr" rtl="0">
            <a:defRPr sz="1000"/>
          </a:pPr>
          <a:endParaRPr lang="en-US" sz="2600" b="0" i="0" u="none" strike="noStrike" baseline="0">
            <a:solidFill>
              <a:srgbClr val="000000"/>
            </a:solidFill>
            <a:latin typeface="Times New Roman" panose="02020603050405020304" pitchFamily="18" charset="0"/>
            <a:ea typeface="+mn-ea"/>
            <a:cs typeface="Times New Roman" panose="02020603050405020304" pitchFamily="18" charset="0"/>
          </a:endParaRPr>
        </a:p>
        <a:p>
          <a:pPr marL="0" indent="0" algn="ctr" rtl="0">
            <a:defRPr sz="1000"/>
          </a:pPr>
          <a:endParaRPr lang="en-US" sz="2600" b="0" i="0" u="none" strike="noStrike" baseline="0">
            <a:solidFill>
              <a:srgbClr val="000000"/>
            </a:solidFill>
            <a:latin typeface="Times New Roman" panose="02020603050405020304" pitchFamily="18" charset="0"/>
            <a:ea typeface="+mn-ea"/>
            <a:cs typeface="Times New Roman" panose="02020603050405020304" pitchFamily="18" charset="0"/>
          </a:endParaRPr>
        </a:p>
        <a:p>
          <a:pPr algn="ctr" rtl="0">
            <a:defRPr sz="1000"/>
          </a:pPr>
          <a:endParaRPr lang="ru-RU" sz="2600" b="0" i="0" u="none" strike="noStrike" baseline="0">
            <a:solidFill>
              <a:srgbClr val="000000"/>
            </a:solidFill>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7"/>
  <sheetViews>
    <sheetView tabSelected="1" topLeftCell="A40" zoomScale="70" zoomScaleNormal="70" zoomScaleSheetLayoutView="30" zoomScalePageLayoutView="82" workbookViewId="0">
      <selection activeCell="H51" sqref="H51:H52"/>
    </sheetView>
  </sheetViews>
  <sheetFormatPr defaultRowHeight="15" x14ac:dyDescent="0.25"/>
  <cols>
    <col min="1" max="1" width="7.6640625" style="1" customWidth="1"/>
    <col min="2" max="2" width="35.44140625" style="2" customWidth="1"/>
    <col min="3" max="3" width="21.6640625" style="2" customWidth="1"/>
    <col min="4" max="4" width="5.21875" style="2" customWidth="1"/>
    <col min="5" max="5" width="5.33203125" style="2" customWidth="1"/>
    <col min="6" max="6" width="12.77734375" style="2" customWidth="1"/>
    <col min="7" max="7" width="4.44140625" style="9" customWidth="1"/>
    <col min="8" max="8" width="23.44140625" style="2" customWidth="1"/>
    <col min="9" max="9" width="21.88671875" style="2" customWidth="1"/>
    <col min="10" max="10" width="17.88671875" style="78" customWidth="1"/>
    <col min="11" max="11" width="10.21875" style="3" bestFit="1" customWidth="1"/>
    <col min="12" max="12" width="9.77734375" style="3" customWidth="1"/>
    <col min="13" max="15" width="8.88671875" style="3"/>
    <col min="16" max="19" width="8.88671875" style="2"/>
    <col min="20" max="20" width="8.21875" style="2" customWidth="1"/>
    <col min="21" max="16384" width="8.88671875" style="2"/>
  </cols>
  <sheetData>
    <row r="1" spans="1:15" ht="26.25" customHeight="1" x14ac:dyDescent="0.3">
      <c r="H1" s="7"/>
      <c r="I1" s="108" t="s">
        <v>334</v>
      </c>
      <c r="J1" s="108"/>
    </row>
    <row r="2" spans="1:15" s="14" customFormat="1" ht="40.5" customHeight="1" x14ac:dyDescent="0.3">
      <c r="A2" s="107" t="s">
        <v>339</v>
      </c>
      <c r="B2" s="107"/>
      <c r="C2" s="107"/>
      <c r="D2" s="107"/>
      <c r="E2" s="107"/>
      <c r="F2" s="107"/>
      <c r="G2" s="107"/>
      <c r="H2" s="107"/>
      <c r="I2" s="107"/>
      <c r="J2" s="107"/>
      <c r="K2" s="13"/>
      <c r="L2" s="13"/>
      <c r="M2" s="13"/>
      <c r="N2" s="13"/>
      <c r="O2" s="13"/>
    </row>
    <row r="3" spans="1:15" s="14" customFormat="1" ht="88.5" customHeight="1" x14ac:dyDescent="0.3">
      <c r="A3" s="109" t="s">
        <v>340</v>
      </c>
      <c r="B3" s="109"/>
      <c r="C3" s="109"/>
      <c r="D3" s="109"/>
      <c r="E3" s="109"/>
      <c r="F3" s="109"/>
      <c r="G3" s="109"/>
      <c r="H3" s="109"/>
      <c r="I3" s="109"/>
      <c r="J3" s="109"/>
      <c r="K3" s="13"/>
      <c r="L3" s="13"/>
      <c r="M3" s="13"/>
      <c r="N3" s="13"/>
      <c r="O3" s="13"/>
    </row>
    <row r="4" spans="1:15" s="14" customFormat="1" ht="12.75" customHeight="1" x14ac:dyDescent="0.3">
      <c r="A4" s="4"/>
      <c r="B4" s="5"/>
      <c r="C4" s="5"/>
      <c r="D4" s="6"/>
      <c r="E4" s="6"/>
      <c r="F4" s="6"/>
      <c r="G4" s="10"/>
      <c r="H4" s="6"/>
      <c r="I4" s="6"/>
      <c r="J4" s="79"/>
      <c r="K4" s="13"/>
      <c r="L4" s="13"/>
      <c r="M4" s="13"/>
      <c r="N4" s="13"/>
      <c r="O4" s="13"/>
    </row>
    <row r="5" spans="1:15" s="17" customFormat="1" ht="15.75" customHeight="1" x14ac:dyDescent="0.25">
      <c r="A5" s="74" t="s">
        <v>4</v>
      </c>
      <c r="B5" s="110" t="s">
        <v>286</v>
      </c>
      <c r="C5" s="74" t="s">
        <v>6</v>
      </c>
      <c r="D5" s="110" t="s">
        <v>9</v>
      </c>
      <c r="E5" s="110"/>
      <c r="F5" s="110"/>
      <c r="G5" s="110"/>
      <c r="H5" s="111" t="s">
        <v>338</v>
      </c>
      <c r="I5" s="111"/>
      <c r="J5" s="111"/>
      <c r="K5" s="16"/>
      <c r="L5" s="16"/>
      <c r="M5" s="16"/>
      <c r="N5" s="16"/>
      <c r="O5" s="16"/>
    </row>
    <row r="6" spans="1:15" s="17" customFormat="1" ht="23.25" customHeight="1" x14ac:dyDescent="0.25">
      <c r="A6" s="74" t="s">
        <v>5</v>
      </c>
      <c r="B6" s="110"/>
      <c r="C6" s="74" t="s">
        <v>7</v>
      </c>
      <c r="D6" s="110"/>
      <c r="E6" s="110"/>
      <c r="F6" s="110"/>
      <c r="G6" s="110"/>
      <c r="H6" s="111"/>
      <c r="I6" s="111"/>
      <c r="J6" s="111"/>
      <c r="K6" s="16"/>
      <c r="L6" s="16"/>
      <c r="M6" s="16"/>
      <c r="N6" s="16"/>
      <c r="O6" s="16"/>
    </row>
    <row r="7" spans="1:15" s="17" customFormat="1" ht="33.75" customHeight="1" x14ac:dyDescent="0.25">
      <c r="A7" s="80"/>
      <c r="B7" s="110"/>
      <c r="C7" s="74" t="s">
        <v>8</v>
      </c>
      <c r="D7" s="125" t="s">
        <v>10</v>
      </c>
      <c r="E7" s="70" t="s">
        <v>11</v>
      </c>
      <c r="F7" s="125" t="s">
        <v>13</v>
      </c>
      <c r="G7" s="127" t="s">
        <v>14</v>
      </c>
      <c r="H7" s="110" t="s">
        <v>335</v>
      </c>
      <c r="I7" s="110" t="s">
        <v>336</v>
      </c>
      <c r="J7" s="110" t="s">
        <v>337</v>
      </c>
      <c r="K7" s="16"/>
      <c r="L7" s="16"/>
      <c r="M7" s="16"/>
      <c r="N7" s="16"/>
      <c r="O7" s="16"/>
    </row>
    <row r="8" spans="1:15" s="17" customFormat="1" ht="40.5" customHeight="1" x14ac:dyDescent="0.25">
      <c r="A8" s="80"/>
      <c r="B8" s="110"/>
      <c r="C8" s="81"/>
      <c r="D8" s="125"/>
      <c r="E8" s="70" t="s">
        <v>12</v>
      </c>
      <c r="F8" s="125"/>
      <c r="G8" s="127"/>
      <c r="H8" s="110"/>
      <c r="I8" s="110"/>
      <c r="J8" s="110"/>
      <c r="K8" s="16"/>
      <c r="L8" s="16"/>
      <c r="M8" s="16"/>
      <c r="N8" s="16"/>
      <c r="O8" s="16"/>
    </row>
    <row r="9" spans="1:15" s="17" customFormat="1" ht="16.5" x14ac:dyDescent="0.25">
      <c r="A9" s="74">
        <v>1</v>
      </c>
      <c r="B9" s="74">
        <v>2</v>
      </c>
      <c r="C9" s="74">
        <v>3</v>
      </c>
      <c r="D9" s="74">
        <v>4</v>
      </c>
      <c r="E9" s="74">
        <v>5</v>
      </c>
      <c r="F9" s="74">
        <v>6</v>
      </c>
      <c r="G9" s="25">
        <v>7</v>
      </c>
      <c r="H9" s="74">
        <v>8</v>
      </c>
      <c r="I9" s="74">
        <v>9</v>
      </c>
      <c r="J9" s="74">
        <v>10</v>
      </c>
      <c r="K9" s="18"/>
      <c r="L9" s="18"/>
      <c r="M9" s="18"/>
      <c r="N9" s="16"/>
      <c r="O9" s="16"/>
    </row>
    <row r="10" spans="1:15" s="19" customFormat="1" ht="50.1" customHeight="1" x14ac:dyDescent="0.25">
      <c r="A10" s="110"/>
      <c r="B10" s="126" t="s">
        <v>314</v>
      </c>
      <c r="C10" s="82" t="s">
        <v>26</v>
      </c>
      <c r="D10" s="25" t="s">
        <v>269</v>
      </c>
      <c r="E10" s="25" t="s">
        <v>269</v>
      </c>
      <c r="F10" s="25" t="s">
        <v>269</v>
      </c>
      <c r="G10" s="25" t="s">
        <v>269</v>
      </c>
      <c r="H10" s="50">
        <f>SUM(H11:H19)</f>
        <v>843598.72000000009</v>
      </c>
      <c r="I10" s="50">
        <f>SUM(I11:I19)</f>
        <v>912361.59013999999</v>
      </c>
      <c r="J10" s="50">
        <f>SUM(J11:J19)</f>
        <v>900070.34719000012</v>
      </c>
      <c r="K10" s="15"/>
      <c r="L10" s="15"/>
      <c r="M10" s="16"/>
      <c r="N10" s="16"/>
      <c r="O10" s="16"/>
    </row>
    <row r="11" spans="1:15" s="73" customFormat="1" ht="85.5" customHeight="1" x14ac:dyDescent="0.25">
      <c r="A11" s="110"/>
      <c r="B11" s="126"/>
      <c r="C11" s="65" t="s">
        <v>21</v>
      </c>
      <c r="D11" s="64" t="s">
        <v>34</v>
      </c>
      <c r="E11" s="83" t="s">
        <v>269</v>
      </c>
      <c r="F11" s="83" t="s">
        <v>269</v>
      </c>
      <c r="G11" s="83" t="s">
        <v>269</v>
      </c>
      <c r="H11" s="45">
        <f>H22+H66+H99+H142+H164</f>
        <v>523545.54</v>
      </c>
      <c r="I11" s="45">
        <f>I22+I66+I99+I142+I164</f>
        <v>547983.11777000001</v>
      </c>
      <c r="J11" s="45">
        <f>J22+J66+J99+J142+J164</f>
        <v>540018.1677600001</v>
      </c>
      <c r="K11" s="71"/>
      <c r="L11" s="71"/>
      <c r="M11" s="72"/>
      <c r="N11" s="72"/>
      <c r="O11" s="72"/>
    </row>
    <row r="12" spans="1:15" s="19" customFormat="1" ht="78" customHeight="1" x14ac:dyDescent="0.25">
      <c r="A12" s="110"/>
      <c r="B12" s="126"/>
      <c r="C12" s="69" t="s">
        <v>138</v>
      </c>
      <c r="D12" s="21" t="s">
        <v>236</v>
      </c>
      <c r="E12" s="25" t="s">
        <v>269</v>
      </c>
      <c r="F12" s="25" t="s">
        <v>269</v>
      </c>
      <c r="G12" s="25" t="s">
        <v>269</v>
      </c>
      <c r="H12" s="45">
        <f>H165</f>
        <v>0</v>
      </c>
      <c r="I12" s="45">
        <f>I165</f>
        <v>0</v>
      </c>
      <c r="J12" s="45">
        <f>J165</f>
        <v>0</v>
      </c>
      <c r="K12" s="16"/>
      <c r="L12" s="16"/>
      <c r="M12" s="16"/>
      <c r="N12" s="16"/>
      <c r="O12" s="16"/>
    </row>
    <row r="13" spans="1:15" s="19" customFormat="1" ht="57.75" customHeight="1" x14ac:dyDescent="0.25">
      <c r="A13" s="110"/>
      <c r="B13" s="126"/>
      <c r="C13" s="69" t="s">
        <v>20</v>
      </c>
      <c r="D13" s="21" t="s">
        <v>30</v>
      </c>
      <c r="E13" s="25" t="s">
        <v>269</v>
      </c>
      <c r="F13" s="25" t="s">
        <v>269</v>
      </c>
      <c r="G13" s="25" t="s">
        <v>269</v>
      </c>
      <c r="H13" s="49">
        <f t="shared" ref="H13:J13" si="0">H101</f>
        <v>0</v>
      </c>
      <c r="I13" s="49">
        <f t="shared" si="0"/>
        <v>103.73</v>
      </c>
      <c r="J13" s="49">
        <f t="shared" si="0"/>
        <v>0</v>
      </c>
      <c r="K13" s="16"/>
      <c r="L13" s="16"/>
      <c r="M13" s="16"/>
      <c r="N13" s="16"/>
      <c r="O13" s="16"/>
    </row>
    <row r="14" spans="1:15" s="19" customFormat="1" ht="69" customHeight="1" x14ac:dyDescent="0.25">
      <c r="A14" s="110"/>
      <c r="B14" s="126"/>
      <c r="C14" s="69" t="s">
        <v>62</v>
      </c>
      <c r="D14" s="21" t="s">
        <v>35</v>
      </c>
      <c r="E14" s="25" t="s">
        <v>269</v>
      </c>
      <c r="F14" s="25" t="s">
        <v>269</v>
      </c>
      <c r="G14" s="25" t="s">
        <v>269</v>
      </c>
      <c r="H14" s="49">
        <f t="shared" ref="H14:J14" si="1">H68+H102</f>
        <v>6688</v>
      </c>
      <c r="I14" s="49">
        <f t="shared" si="1"/>
        <v>8326</v>
      </c>
      <c r="J14" s="49">
        <f t="shared" si="1"/>
        <v>7673.86</v>
      </c>
      <c r="K14" s="16"/>
      <c r="L14" s="16"/>
      <c r="M14" s="16"/>
      <c r="N14" s="16"/>
      <c r="O14" s="16"/>
    </row>
    <row r="15" spans="1:15" s="19" customFormat="1" ht="60" customHeight="1" x14ac:dyDescent="0.25">
      <c r="A15" s="110"/>
      <c r="B15" s="126"/>
      <c r="C15" s="69" t="s">
        <v>135</v>
      </c>
      <c r="D15" s="21" t="s">
        <v>235</v>
      </c>
      <c r="E15" s="25" t="s">
        <v>269</v>
      </c>
      <c r="F15" s="25" t="s">
        <v>269</v>
      </c>
      <c r="G15" s="25" t="s">
        <v>269</v>
      </c>
      <c r="H15" s="45">
        <f>H166</f>
        <v>0</v>
      </c>
      <c r="I15" s="45">
        <f>I166</f>
        <v>0</v>
      </c>
      <c r="J15" s="45">
        <f>J166</f>
        <v>0</v>
      </c>
      <c r="K15" s="16"/>
      <c r="L15" s="16"/>
      <c r="M15" s="16"/>
      <c r="N15" s="16"/>
      <c r="O15" s="16"/>
    </row>
    <row r="16" spans="1:15" s="19" customFormat="1" ht="75.75" customHeight="1" x14ac:dyDescent="0.25">
      <c r="A16" s="110"/>
      <c r="B16" s="126"/>
      <c r="C16" s="69" t="s">
        <v>19</v>
      </c>
      <c r="D16" s="21" t="s">
        <v>28</v>
      </c>
      <c r="E16" s="25" t="s">
        <v>269</v>
      </c>
      <c r="F16" s="25" t="s">
        <v>269</v>
      </c>
      <c r="G16" s="25" t="s">
        <v>269</v>
      </c>
      <c r="H16" s="45">
        <f t="shared" ref="H16:J16" si="2">H193</f>
        <v>313207.18000000005</v>
      </c>
      <c r="I16" s="45">
        <f t="shared" si="2"/>
        <v>310948.74237000005</v>
      </c>
      <c r="J16" s="45">
        <f t="shared" si="2"/>
        <v>307678.31943000003</v>
      </c>
      <c r="K16" s="16"/>
      <c r="L16" s="16"/>
      <c r="M16" s="16"/>
      <c r="N16" s="16"/>
      <c r="O16" s="16"/>
    </row>
    <row r="17" spans="1:15" s="19" customFormat="1" ht="75.75" customHeight="1" x14ac:dyDescent="0.25">
      <c r="A17" s="110"/>
      <c r="B17" s="126"/>
      <c r="C17" s="69" t="s">
        <v>305</v>
      </c>
      <c r="D17" s="21">
        <v>775</v>
      </c>
      <c r="E17" s="25" t="s">
        <v>269</v>
      </c>
      <c r="F17" s="25" t="s">
        <v>269</v>
      </c>
      <c r="G17" s="25" t="s">
        <v>269</v>
      </c>
      <c r="H17" s="45">
        <f>H167</f>
        <v>0</v>
      </c>
      <c r="I17" s="45">
        <f>I167</f>
        <v>45000</v>
      </c>
      <c r="J17" s="45">
        <f>J167</f>
        <v>44700</v>
      </c>
      <c r="K17" s="16"/>
      <c r="L17" s="16"/>
      <c r="M17" s="16"/>
      <c r="N17" s="16"/>
      <c r="O17" s="16"/>
    </row>
    <row r="18" spans="1:15" s="19" customFormat="1" ht="95.25" customHeight="1" x14ac:dyDescent="0.25">
      <c r="A18" s="110"/>
      <c r="B18" s="126"/>
      <c r="C18" s="69" t="s">
        <v>65</v>
      </c>
      <c r="D18" s="21" t="s">
        <v>32</v>
      </c>
      <c r="E18" s="25" t="s">
        <v>269</v>
      </c>
      <c r="F18" s="25" t="s">
        <v>269</v>
      </c>
      <c r="G18" s="25" t="s">
        <v>269</v>
      </c>
      <c r="H18" s="29">
        <f>H67+H169</f>
        <v>0</v>
      </c>
      <c r="I18" s="29">
        <f>I67+I169</f>
        <v>0</v>
      </c>
      <c r="J18" s="29">
        <f>J67+J169</f>
        <v>0</v>
      </c>
      <c r="K18" s="16"/>
      <c r="L18" s="16"/>
      <c r="M18" s="16"/>
      <c r="N18" s="16"/>
      <c r="O18" s="16"/>
    </row>
    <row r="19" spans="1:15" s="19" customFormat="1" ht="78" customHeight="1" x14ac:dyDescent="0.25">
      <c r="A19" s="110"/>
      <c r="B19" s="126"/>
      <c r="C19" s="69" t="s">
        <v>161</v>
      </c>
      <c r="D19" s="21" t="s">
        <v>37</v>
      </c>
      <c r="E19" s="25" t="s">
        <v>269</v>
      </c>
      <c r="F19" s="25" t="s">
        <v>269</v>
      </c>
      <c r="G19" s="25" t="s">
        <v>269</v>
      </c>
      <c r="H19" s="29">
        <f t="shared" ref="H19:J19" si="3">H103</f>
        <v>158</v>
      </c>
      <c r="I19" s="29">
        <f t="shared" si="3"/>
        <v>0</v>
      </c>
      <c r="J19" s="29">
        <f t="shared" si="3"/>
        <v>0</v>
      </c>
      <c r="K19" s="16"/>
      <c r="L19" s="16"/>
      <c r="M19" s="16"/>
      <c r="N19" s="16"/>
      <c r="O19" s="16"/>
    </row>
    <row r="20" spans="1:15" s="20" customFormat="1" ht="28.5" customHeight="1" x14ac:dyDescent="0.25">
      <c r="A20" s="118" t="s">
        <v>22</v>
      </c>
      <c r="B20" s="117" t="s">
        <v>123</v>
      </c>
      <c r="C20" s="74" t="s">
        <v>26</v>
      </c>
      <c r="D20" s="25" t="s">
        <v>269</v>
      </c>
      <c r="E20" s="25" t="s">
        <v>269</v>
      </c>
      <c r="F20" s="25" t="s">
        <v>269</v>
      </c>
      <c r="G20" s="25" t="s">
        <v>269</v>
      </c>
      <c r="H20" s="40">
        <f>H23+H37+H57</f>
        <v>286175.33999999997</v>
      </c>
      <c r="I20" s="40">
        <f>I23+I37+I57</f>
        <v>335948.15100000001</v>
      </c>
      <c r="J20" s="40">
        <f>J23+J37+J57</f>
        <v>331176.88099000003</v>
      </c>
      <c r="K20" s="16"/>
      <c r="L20" s="16"/>
      <c r="M20" s="16"/>
      <c r="N20" s="16"/>
      <c r="O20" s="16"/>
    </row>
    <row r="21" spans="1:15" s="20" customFormat="1" ht="57.75" customHeight="1" x14ac:dyDescent="0.25">
      <c r="A21" s="118"/>
      <c r="B21" s="117"/>
      <c r="C21" s="117" t="s">
        <v>21</v>
      </c>
      <c r="D21" s="25" t="s">
        <v>34</v>
      </c>
      <c r="E21" s="25" t="s">
        <v>269</v>
      </c>
      <c r="F21" s="25" t="s">
        <v>269</v>
      </c>
      <c r="G21" s="25" t="s">
        <v>269</v>
      </c>
      <c r="H21" s="40"/>
      <c r="I21" s="40"/>
      <c r="J21" s="40"/>
      <c r="K21" s="16"/>
      <c r="L21" s="16"/>
      <c r="M21" s="16"/>
      <c r="N21" s="16"/>
      <c r="O21" s="16"/>
    </row>
    <row r="22" spans="1:15" s="20" customFormat="1" ht="62.25" customHeight="1" x14ac:dyDescent="0.25">
      <c r="A22" s="118"/>
      <c r="B22" s="117"/>
      <c r="C22" s="117"/>
      <c r="D22" s="25" t="s">
        <v>34</v>
      </c>
      <c r="E22" s="25" t="s">
        <v>269</v>
      </c>
      <c r="F22" s="74">
        <v>1110000000</v>
      </c>
      <c r="G22" s="25" t="s">
        <v>269</v>
      </c>
      <c r="H22" s="50">
        <f>H23+H37+H57</f>
        <v>286175.33999999997</v>
      </c>
      <c r="I22" s="50">
        <f>I23+I37+I57</f>
        <v>335948.15100000001</v>
      </c>
      <c r="J22" s="50">
        <f>J23+J37+J57</f>
        <v>331176.88099000003</v>
      </c>
      <c r="K22" s="16"/>
      <c r="L22" s="16"/>
      <c r="M22" s="16"/>
      <c r="N22" s="16"/>
      <c r="O22" s="16"/>
    </row>
    <row r="23" spans="1:15" s="20" customFormat="1" ht="48.75" customHeight="1" x14ac:dyDescent="0.25">
      <c r="A23" s="118" t="s">
        <v>108</v>
      </c>
      <c r="B23" s="117" t="s">
        <v>285</v>
      </c>
      <c r="C23" s="84" t="s">
        <v>26</v>
      </c>
      <c r="D23" s="25" t="s">
        <v>34</v>
      </c>
      <c r="E23" s="25" t="s">
        <v>269</v>
      </c>
      <c r="F23" s="25" t="s">
        <v>269</v>
      </c>
      <c r="G23" s="25" t="s">
        <v>269</v>
      </c>
      <c r="H23" s="40">
        <f t="shared" ref="H23:J23" si="4">SUM(H25:H25)</f>
        <v>0</v>
      </c>
      <c r="I23" s="40">
        <f t="shared" si="4"/>
        <v>0</v>
      </c>
      <c r="J23" s="40">
        <f t="shared" si="4"/>
        <v>0</v>
      </c>
      <c r="K23" s="16"/>
      <c r="L23" s="16"/>
      <c r="M23" s="16"/>
      <c r="N23" s="16"/>
      <c r="O23" s="16"/>
    </row>
    <row r="24" spans="1:15" s="20" customFormat="1" ht="60" customHeight="1" x14ac:dyDescent="0.25">
      <c r="A24" s="118"/>
      <c r="B24" s="117"/>
      <c r="C24" s="117" t="s">
        <v>21</v>
      </c>
      <c r="D24" s="25" t="s">
        <v>34</v>
      </c>
      <c r="E24" s="25" t="s">
        <v>269</v>
      </c>
      <c r="F24" s="25" t="s">
        <v>269</v>
      </c>
      <c r="G24" s="25" t="s">
        <v>269</v>
      </c>
      <c r="H24" s="40"/>
      <c r="I24" s="40"/>
      <c r="J24" s="40"/>
      <c r="K24" s="16"/>
      <c r="L24" s="16"/>
      <c r="M24" s="16"/>
      <c r="N24" s="16"/>
      <c r="O24" s="16"/>
    </row>
    <row r="25" spans="1:15" s="20" customFormat="1" ht="55.5" customHeight="1" x14ac:dyDescent="0.25">
      <c r="A25" s="118"/>
      <c r="B25" s="117"/>
      <c r="C25" s="117"/>
      <c r="D25" s="25" t="s">
        <v>34</v>
      </c>
      <c r="E25" s="25" t="s">
        <v>269</v>
      </c>
      <c r="F25" s="74">
        <v>1110100000</v>
      </c>
      <c r="G25" s="25" t="s">
        <v>269</v>
      </c>
      <c r="H25" s="40">
        <f t="shared" ref="H25:J25" si="5">H26+H34+H36</f>
        <v>0</v>
      </c>
      <c r="I25" s="40">
        <f t="shared" si="5"/>
        <v>0</v>
      </c>
      <c r="J25" s="40">
        <f t="shared" si="5"/>
        <v>0</v>
      </c>
      <c r="K25" s="16"/>
      <c r="L25" s="16"/>
      <c r="M25" s="16"/>
      <c r="N25" s="16"/>
      <c r="O25" s="16"/>
    </row>
    <row r="26" spans="1:15" s="19" customFormat="1" ht="184.5" customHeight="1" x14ac:dyDescent="0.25">
      <c r="A26" s="84" t="s">
        <v>173</v>
      </c>
      <c r="B26" s="69" t="s">
        <v>174</v>
      </c>
      <c r="C26" s="69" t="s">
        <v>38</v>
      </c>
      <c r="D26" s="21" t="s">
        <v>34</v>
      </c>
      <c r="E26" s="21" t="s">
        <v>18</v>
      </c>
      <c r="F26" s="48" t="s">
        <v>269</v>
      </c>
      <c r="G26" s="21" t="s">
        <v>269</v>
      </c>
      <c r="H26" s="44">
        <f t="shared" ref="H26" si="6">SUM(H27:H32)</f>
        <v>0</v>
      </c>
      <c r="I26" s="44">
        <v>0</v>
      </c>
      <c r="J26" s="44">
        <v>0</v>
      </c>
      <c r="K26" s="16"/>
      <c r="L26" s="16"/>
      <c r="M26" s="16"/>
      <c r="N26" s="16"/>
      <c r="O26" s="16"/>
    </row>
    <row r="27" spans="1:15" s="19" customFormat="1" ht="105.75" customHeight="1" x14ac:dyDescent="0.25">
      <c r="A27" s="110" t="s">
        <v>287</v>
      </c>
      <c r="B27" s="114" t="s">
        <v>322</v>
      </c>
      <c r="C27" s="114" t="s">
        <v>316</v>
      </c>
      <c r="D27" s="21" t="s">
        <v>34</v>
      </c>
      <c r="E27" s="21" t="s">
        <v>18</v>
      </c>
      <c r="F27" s="48">
        <v>5221020</v>
      </c>
      <c r="G27" s="21" t="s">
        <v>39</v>
      </c>
      <c r="H27" s="52"/>
      <c r="I27" s="52"/>
      <c r="J27" s="52"/>
      <c r="K27" s="16"/>
      <c r="L27" s="16"/>
      <c r="M27" s="16"/>
      <c r="N27" s="16"/>
      <c r="O27" s="16"/>
    </row>
    <row r="28" spans="1:15" s="19" customFormat="1" ht="118.5" customHeight="1" x14ac:dyDescent="0.25">
      <c r="A28" s="110"/>
      <c r="B28" s="114"/>
      <c r="C28" s="114"/>
      <c r="D28" s="85">
        <v>755</v>
      </c>
      <c r="E28" s="86" t="s">
        <v>18</v>
      </c>
      <c r="F28" s="48">
        <v>1112143</v>
      </c>
      <c r="G28" s="21" t="s">
        <v>27</v>
      </c>
      <c r="H28" s="22">
        <v>0</v>
      </c>
      <c r="I28" s="22">
        <v>0</v>
      </c>
      <c r="J28" s="22">
        <v>0</v>
      </c>
      <c r="K28" s="16"/>
      <c r="L28" s="16"/>
      <c r="M28" s="16"/>
      <c r="N28" s="16"/>
      <c r="O28" s="16"/>
    </row>
    <row r="29" spans="1:15" s="19" customFormat="1" ht="57.75" customHeight="1" x14ac:dyDescent="0.25">
      <c r="A29" s="110" t="s">
        <v>175</v>
      </c>
      <c r="B29" s="114" t="s">
        <v>88</v>
      </c>
      <c r="C29" s="114" t="s">
        <v>21</v>
      </c>
      <c r="D29" s="48">
        <v>755</v>
      </c>
      <c r="E29" s="21" t="s">
        <v>18</v>
      </c>
      <c r="F29" s="21" t="s">
        <v>33</v>
      </c>
      <c r="G29" s="87" t="s">
        <v>39</v>
      </c>
      <c r="H29" s="23"/>
      <c r="I29" s="23"/>
      <c r="J29" s="23"/>
      <c r="K29" s="16"/>
      <c r="L29" s="16"/>
      <c r="M29" s="16"/>
      <c r="N29" s="16"/>
      <c r="O29" s="16"/>
    </row>
    <row r="30" spans="1:15" s="19" customFormat="1" ht="60" customHeight="1" x14ac:dyDescent="0.25">
      <c r="A30" s="110"/>
      <c r="B30" s="114"/>
      <c r="C30" s="114"/>
      <c r="D30" s="48">
        <v>755</v>
      </c>
      <c r="E30" s="21" t="s">
        <v>18</v>
      </c>
      <c r="F30" s="21" t="s">
        <v>50</v>
      </c>
      <c r="G30" s="87" t="s">
        <v>27</v>
      </c>
      <c r="H30" s="22">
        <v>0</v>
      </c>
      <c r="I30" s="22">
        <v>0</v>
      </c>
      <c r="J30" s="22">
        <v>0</v>
      </c>
      <c r="K30" s="16"/>
      <c r="L30" s="16"/>
      <c r="M30" s="16"/>
      <c r="N30" s="16"/>
      <c r="O30" s="16"/>
    </row>
    <row r="31" spans="1:15" s="19" customFormat="1" ht="111.75" customHeight="1" x14ac:dyDescent="0.25">
      <c r="A31" s="110" t="s">
        <v>176</v>
      </c>
      <c r="B31" s="114" t="s">
        <v>51</v>
      </c>
      <c r="C31" s="114" t="s">
        <v>21</v>
      </c>
      <c r="D31" s="48">
        <v>755</v>
      </c>
      <c r="E31" s="21" t="s">
        <v>18</v>
      </c>
      <c r="F31" s="21" t="s">
        <v>33</v>
      </c>
      <c r="G31" s="87" t="s">
        <v>39</v>
      </c>
      <c r="H31" s="23"/>
      <c r="I31" s="23"/>
      <c r="J31" s="23"/>
      <c r="K31" s="16"/>
      <c r="L31" s="16"/>
      <c r="M31" s="16"/>
      <c r="N31" s="16"/>
      <c r="O31" s="16"/>
    </row>
    <row r="32" spans="1:15" s="19" customFormat="1" ht="147.75" customHeight="1" x14ac:dyDescent="0.25">
      <c r="A32" s="110"/>
      <c r="B32" s="114"/>
      <c r="C32" s="114"/>
      <c r="D32" s="48">
        <v>755</v>
      </c>
      <c r="E32" s="21" t="s">
        <v>18</v>
      </c>
      <c r="F32" s="21" t="s">
        <v>50</v>
      </c>
      <c r="G32" s="87" t="s">
        <v>27</v>
      </c>
      <c r="H32" s="22">
        <v>0</v>
      </c>
      <c r="I32" s="22">
        <v>0</v>
      </c>
      <c r="J32" s="22">
        <v>0</v>
      </c>
      <c r="K32" s="16"/>
      <c r="L32" s="16"/>
      <c r="M32" s="16"/>
      <c r="N32" s="16"/>
      <c r="O32" s="16"/>
    </row>
    <row r="33" spans="1:15" s="19" customFormat="1" ht="47.1" customHeight="1" x14ac:dyDescent="0.25">
      <c r="A33" s="110" t="s">
        <v>177</v>
      </c>
      <c r="B33" s="114" t="s">
        <v>53</v>
      </c>
      <c r="C33" s="114" t="s">
        <v>21</v>
      </c>
      <c r="D33" s="48">
        <v>755</v>
      </c>
      <c r="E33" s="21" t="s">
        <v>18</v>
      </c>
      <c r="F33" s="21" t="s">
        <v>33</v>
      </c>
      <c r="G33" s="87" t="s">
        <v>39</v>
      </c>
      <c r="H33" s="23"/>
      <c r="I33" s="23"/>
      <c r="J33" s="23"/>
      <c r="K33" s="16"/>
      <c r="L33" s="16"/>
      <c r="M33" s="16"/>
      <c r="N33" s="16"/>
      <c r="O33" s="16"/>
    </row>
    <row r="34" spans="1:15" s="19" customFormat="1" ht="47.1" customHeight="1" x14ac:dyDescent="0.25">
      <c r="A34" s="110"/>
      <c r="B34" s="114"/>
      <c r="C34" s="114"/>
      <c r="D34" s="48">
        <v>755</v>
      </c>
      <c r="E34" s="21" t="s">
        <v>15</v>
      </c>
      <c r="F34" s="21" t="s">
        <v>54</v>
      </c>
      <c r="G34" s="87" t="s">
        <v>27</v>
      </c>
      <c r="H34" s="22">
        <v>0</v>
      </c>
      <c r="I34" s="22">
        <v>0</v>
      </c>
      <c r="J34" s="22">
        <v>0</v>
      </c>
      <c r="K34" s="16"/>
      <c r="L34" s="16"/>
      <c r="M34" s="16"/>
      <c r="N34" s="16"/>
      <c r="O34" s="16"/>
    </row>
    <row r="35" spans="1:15" s="19" customFormat="1" ht="39" customHeight="1" x14ac:dyDescent="0.25">
      <c r="A35" s="119" t="s">
        <v>178</v>
      </c>
      <c r="B35" s="114" t="s">
        <v>55</v>
      </c>
      <c r="C35" s="114" t="s">
        <v>21</v>
      </c>
      <c r="D35" s="48">
        <v>755</v>
      </c>
      <c r="E35" s="21" t="s">
        <v>18</v>
      </c>
      <c r="F35" s="21" t="s">
        <v>33</v>
      </c>
      <c r="G35" s="87" t="s">
        <v>39</v>
      </c>
      <c r="H35" s="23"/>
      <c r="I35" s="23"/>
      <c r="J35" s="23"/>
      <c r="K35" s="16"/>
      <c r="L35" s="16"/>
      <c r="M35" s="16"/>
      <c r="N35" s="16"/>
      <c r="O35" s="16"/>
    </row>
    <row r="36" spans="1:15" s="19" customFormat="1" ht="39" customHeight="1" x14ac:dyDescent="0.25">
      <c r="A36" s="119"/>
      <c r="B36" s="114"/>
      <c r="C36" s="114"/>
      <c r="D36" s="48">
        <v>755</v>
      </c>
      <c r="E36" s="21" t="s">
        <v>18</v>
      </c>
      <c r="F36" s="21" t="s">
        <v>56</v>
      </c>
      <c r="G36" s="87" t="s">
        <v>27</v>
      </c>
      <c r="H36" s="22">
        <v>0</v>
      </c>
      <c r="I36" s="22">
        <v>0</v>
      </c>
      <c r="J36" s="22">
        <v>0</v>
      </c>
      <c r="K36" s="16"/>
      <c r="L36" s="16"/>
      <c r="M36" s="16"/>
      <c r="N36" s="16"/>
      <c r="O36" s="16"/>
    </row>
    <row r="37" spans="1:15" s="20" customFormat="1" ht="36" customHeight="1" x14ac:dyDescent="0.25">
      <c r="A37" s="110" t="s">
        <v>109</v>
      </c>
      <c r="B37" s="117" t="s">
        <v>272</v>
      </c>
      <c r="C37" s="84" t="s">
        <v>26</v>
      </c>
      <c r="D37" s="84" t="s">
        <v>269</v>
      </c>
      <c r="E37" s="25" t="s">
        <v>269</v>
      </c>
      <c r="F37" s="25" t="s">
        <v>269</v>
      </c>
      <c r="G37" s="25" t="s">
        <v>269</v>
      </c>
      <c r="H37" s="26">
        <f>SUM(H40:H56)</f>
        <v>286175.33999999997</v>
      </c>
      <c r="I37" s="26">
        <f>SUM(I40:I56)</f>
        <v>333113.43</v>
      </c>
      <c r="J37" s="26">
        <f>SUM(J40:J56)</f>
        <v>328342.15999000001</v>
      </c>
      <c r="K37" s="16"/>
      <c r="L37" s="16"/>
      <c r="M37" s="16"/>
      <c r="N37" s="16"/>
      <c r="O37" s="16"/>
    </row>
    <row r="38" spans="1:15" s="20" customFormat="1" ht="48" customHeight="1" x14ac:dyDescent="0.25">
      <c r="A38" s="110"/>
      <c r="B38" s="117"/>
      <c r="C38" s="117" t="s">
        <v>21</v>
      </c>
      <c r="D38" s="25" t="s">
        <v>34</v>
      </c>
      <c r="E38" s="25" t="s">
        <v>269</v>
      </c>
      <c r="F38" s="25" t="s">
        <v>269</v>
      </c>
      <c r="G38" s="25" t="s">
        <v>269</v>
      </c>
      <c r="H38" s="26"/>
      <c r="I38" s="26"/>
      <c r="J38" s="26"/>
      <c r="K38" s="16"/>
      <c r="L38" s="16"/>
      <c r="M38" s="16"/>
      <c r="N38" s="16"/>
      <c r="O38" s="16"/>
    </row>
    <row r="39" spans="1:15" s="20" customFormat="1" ht="54.75" customHeight="1" x14ac:dyDescent="0.25">
      <c r="A39" s="110"/>
      <c r="B39" s="117"/>
      <c r="C39" s="117"/>
      <c r="D39" s="25" t="s">
        <v>34</v>
      </c>
      <c r="E39" s="25" t="s">
        <v>269</v>
      </c>
      <c r="F39" s="74">
        <v>1110200000</v>
      </c>
      <c r="G39" s="25" t="s">
        <v>269</v>
      </c>
      <c r="H39" s="53">
        <f>SUM(H40:H56)</f>
        <v>286175.33999999997</v>
      </c>
      <c r="I39" s="53">
        <f>SUM(I40:I56)</f>
        <v>333113.43</v>
      </c>
      <c r="J39" s="53">
        <f>SUM(J40:J56)</f>
        <v>328342.15999000001</v>
      </c>
      <c r="K39" s="16"/>
      <c r="L39" s="16"/>
      <c r="M39" s="16"/>
      <c r="N39" s="16"/>
      <c r="O39" s="16"/>
    </row>
    <row r="40" spans="1:15" s="19" customFormat="1" ht="39.75" customHeight="1" x14ac:dyDescent="0.25">
      <c r="A40" s="119" t="s">
        <v>110</v>
      </c>
      <c r="B40" s="114" t="s">
        <v>126</v>
      </c>
      <c r="C40" s="114" t="s">
        <v>21</v>
      </c>
      <c r="D40" s="48">
        <v>755</v>
      </c>
      <c r="E40" s="21" t="s">
        <v>15</v>
      </c>
      <c r="F40" s="21" t="s">
        <v>40</v>
      </c>
      <c r="G40" s="21" t="s">
        <v>42</v>
      </c>
      <c r="H40" s="23"/>
      <c r="I40" s="23"/>
      <c r="J40" s="23"/>
      <c r="K40" s="16"/>
      <c r="L40" s="16"/>
      <c r="M40" s="16"/>
      <c r="N40" s="16"/>
      <c r="O40" s="16"/>
    </row>
    <row r="41" spans="1:15" s="19" customFormat="1" ht="40.5" customHeight="1" x14ac:dyDescent="0.25">
      <c r="A41" s="119"/>
      <c r="B41" s="114"/>
      <c r="C41" s="114"/>
      <c r="D41" s="48">
        <v>755</v>
      </c>
      <c r="E41" s="21" t="s">
        <v>15</v>
      </c>
      <c r="F41" s="21" t="s">
        <v>41</v>
      </c>
      <c r="G41" s="87" t="s">
        <v>42</v>
      </c>
      <c r="H41" s="44"/>
      <c r="I41" s="44"/>
      <c r="J41" s="44"/>
      <c r="K41" s="16"/>
      <c r="L41" s="16"/>
      <c r="M41" s="16"/>
      <c r="N41" s="16"/>
      <c r="O41" s="16"/>
    </row>
    <row r="42" spans="1:15" s="19" customFormat="1" ht="39.75" customHeight="1" x14ac:dyDescent="0.25">
      <c r="A42" s="119"/>
      <c r="B42" s="114"/>
      <c r="C42" s="114"/>
      <c r="D42" s="48">
        <v>755</v>
      </c>
      <c r="E42" s="21" t="s">
        <v>15</v>
      </c>
      <c r="F42" s="21" t="s">
        <v>165</v>
      </c>
      <c r="G42" s="87" t="s">
        <v>42</v>
      </c>
      <c r="H42" s="45">
        <f>35519.6+10200+2290.24+1365.5+10000-10000</f>
        <v>49375.34</v>
      </c>
      <c r="I42" s="45">
        <v>49375.34</v>
      </c>
      <c r="J42" s="45">
        <f>49375.34</f>
        <v>49375.34</v>
      </c>
      <c r="K42" s="16"/>
      <c r="L42" s="16"/>
      <c r="M42" s="16"/>
      <c r="N42" s="16"/>
      <c r="O42" s="16"/>
    </row>
    <row r="43" spans="1:15" s="19" customFormat="1" ht="24" customHeight="1" x14ac:dyDescent="0.25">
      <c r="A43" s="110" t="s">
        <v>111</v>
      </c>
      <c r="B43" s="115" t="s">
        <v>127</v>
      </c>
      <c r="C43" s="114" t="s">
        <v>21</v>
      </c>
      <c r="D43" s="48">
        <v>755</v>
      </c>
      <c r="E43" s="21" t="s">
        <v>15</v>
      </c>
      <c r="F43" s="21" t="s">
        <v>40</v>
      </c>
      <c r="G43" s="87" t="s">
        <v>45</v>
      </c>
      <c r="H43" s="23"/>
      <c r="I43" s="23"/>
      <c r="J43" s="23"/>
      <c r="K43" s="16"/>
      <c r="L43" s="16"/>
      <c r="M43" s="16"/>
      <c r="N43" s="16"/>
      <c r="O43" s="16"/>
    </row>
    <row r="44" spans="1:15" s="19" customFormat="1" ht="24" customHeight="1" x14ac:dyDescent="0.25">
      <c r="A44" s="110"/>
      <c r="B44" s="115"/>
      <c r="C44" s="114"/>
      <c r="D44" s="48">
        <v>755</v>
      </c>
      <c r="E44" s="21" t="s">
        <v>15</v>
      </c>
      <c r="F44" s="21" t="s">
        <v>43</v>
      </c>
      <c r="G44" s="87" t="s">
        <v>45</v>
      </c>
      <c r="H44" s="23"/>
      <c r="I44" s="23"/>
      <c r="J44" s="23"/>
      <c r="K44" s="16"/>
      <c r="L44" s="16"/>
      <c r="M44" s="16"/>
      <c r="N44" s="16"/>
      <c r="O44" s="16"/>
    </row>
    <row r="45" spans="1:15" s="19" customFormat="1" ht="24" customHeight="1" x14ac:dyDescent="0.25">
      <c r="A45" s="110"/>
      <c r="B45" s="115"/>
      <c r="C45" s="114"/>
      <c r="D45" s="48">
        <v>755</v>
      </c>
      <c r="E45" s="21" t="s">
        <v>15</v>
      </c>
      <c r="F45" s="21" t="s">
        <v>44</v>
      </c>
      <c r="G45" s="87" t="s">
        <v>45</v>
      </c>
      <c r="H45" s="22"/>
      <c r="I45" s="22"/>
      <c r="J45" s="22"/>
      <c r="K45" s="16"/>
      <c r="L45" s="16"/>
      <c r="M45" s="16"/>
      <c r="N45" s="16"/>
      <c r="O45" s="16"/>
    </row>
    <row r="46" spans="1:15" s="19" customFormat="1" ht="24" customHeight="1" x14ac:dyDescent="0.25">
      <c r="A46" s="110"/>
      <c r="B46" s="115"/>
      <c r="C46" s="114"/>
      <c r="D46" s="48">
        <v>755</v>
      </c>
      <c r="E46" s="21" t="s">
        <v>15</v>
      </c>
      <c r="F46" s="21" t="s">
        <v>166</v>
      </c>
      <c r="G46" s="87" t="s">
        <v>45</v>
      </c>
      <c r="H46" s="46">
        <v>2300</v>
      </c>
      <c r="I46" s="46">
        <v>4300</v>
      </c>
      <c r="J46" s="46">
        <v>4264.3189900000007</v>
      </c>
      <c r="K46" s="16"/>
      <c r="L46" s="16"/>
      <c r="M46" s="16"/>
      <c r="N46" s="16"/>
      <c r="O46" s="16"/>
    </row>
    <row r="47" spans="1:15" s="19" customFormat="1" ht="24" customHeight="1" x14ac:dyDescent="0.25">
      <c r="A47" s="110"/>
      <c r="B47" s="115"/>
      <c r="C47" s="114"/>
      <c r="D47" s="27">
        <v>755</v>
      </c>
      <c r="E47" s="21" t="s">
        <v>15</v>
      </c>
      <c r="F47" s="21" t="s">
        <v>237</v>
      </c>
      <c r="G47" s="27">
        <v>622</v>
      </c>
      <c r="H47" s="22">
        <f>10500</f>
        <v>10500</v>
      </c>
      <c r="I47" s="22">
        <v>10500</v>
      </c>
      <c r="J47" s="22">
        <v>10500</v>
      </c>
      <c r="K47" s="16"/>
      <c r="L47" s="16"/>
      <c r="M47" s="16"/>
      <c r="N47" s="16"/>
      <c r="O47" s="16"/>
    </row>
    <row r="48" spans="1:15" s="19" customFormat="1" ht="53.25" customHeight="1" x14ac:dyDescent="0.25">
      <c r="A48" s="110" t="s">
        <v>112</v>
      </c>
      <c r="B48" s="115" t="s">
        <v>46</v>
      </c>
      <c r="C48" s="114" t="s">
        <v>21</v>
      </c>
      <c r="D48" s="48">
        <v>755</v>
      </c>
      <c r="E48" s="21" t="s">
        <v>15</v>
      </c>
      <c r="F48" s="21" t="s">
        <v>47</v>
      </c>
      <c r="G48" s="87" t="s">
        <v>49</v>
      </c>
      <c r="H48" s="23"/>
      <c r="I48" s="23"/>
      <c r="J48" s="23"/>
      <c r="K48" s="16"/>
      <c r="L48" s="16"/>
      <c r="M48" s="16"/>
      <c r="N48" s="16"/>
      <c r="O48" s="16"/>
    </row>
    <row r="49" spans="1:15" s="19" customFormat="1" ht="48.75" customHeight="1" x14ac:dyDescent="0.25">
      <c r="A49" s="110"/>
      <c r="B49" s="115"/>
      <c r="C49" s="114"/>
      <c r="D49" s="48">
        <v>755</v>
      </c>
      <c r="E49" s="21" t="s">
        <v>15</v>
      </c>
      <c r="F49" s="21" t="s">
        <v>48</v>
      </c>
      <c r="G49" s="87" t="s">
        <v>268</v>
      </c>
      <c r="H49" s="24"/>
      <c r="I49" s="24"/>
      <c r="J49" s="24"/>
      <c r="K49" s="16"/>
      <c r="L49" s="16"/>
      <c r="M49" s="16"/>
      <c r="N49" s="16"/>
      <c r="O49" s="16"/>
    </row>
    <row r="50" spans="1:15" s="19" customFormat="1" ht="57.75" customHeight="1" x14ac:dyDescent="0.25">
      <c r="A50" s="110"/>
      <c r="B50" s="115"/>
      <c r="C50" s="114"/>
      <c r="D50" s="48">
        <v>755</v>
      </c>
      <c r="E50" s="21" t="s">
        <v>15</v>
      </c>
      <c r="F50" s="21" t="s">
        <v>167</v>
      </c>
      <c r="G50" s="87" t="s">
        <v>268</v>
      </c>
      <c r="H50" s="22">
        <v>24000</v>
      </c>
      <c r="I50" s="22">
        <v>24000</v>
      </c>
      <c r="J50" s="22">
        <v>23894.728289999999</v>
      </c>
      <c r="K50" s="16"/>
      <c r="L50" s="16"/>
      <c r="M50" s="16"/>
      <c r="N50" s="16"/>
      <c r="O50" s="16"/>
    </row>
    <row r="51" spans="1:15" s="19" customFormat="1" ht="90" customHeight="1" x14ac:dyDescent="0.25">
      <c r="A51" s="119" t="s">
        <v>113</v>
      </c>
      <c r="B51" s="115" t="s">
        <v>95</v>
      </c>
      <c r="C51" s="114" t="s">
        <v>21</v>
      </c>
      <c r="D51" s="116" t="s">
        <v>89</v>
      </c>
      <c r="E51" s="116" t="s">
        <v>89</v>
      </c>
      <c r="F51" s="116" t="s">
        <v>89</v>
      </c>
      <c r="G51" s="124" t="s">
        <v>89</v>
      </c>
      <c r="H51" s="123">
        <v>0</v>
      </c>
      <c r="I51" s="123">
        <v>0</v>
      </c>
      <c r="J51" s="123">
        <v>0</v>
      </c>
      <c r="K51" s="16"/>
      <c r="L51" s="16"/>
      <c r="M51" s="16"/>
      <c r="N51" s="16"/>
      <c r="O51" s="16"/>
    </row>
    <row r="52" spans="1:15" s="19" customFormat="1" ht="132.75" customHeight="1" x14ac:dyDescent="0.25">
      <c r="A52" s="119"/>
      <c r="B52" s="115"/>
      <c r="C52" s="114"/>
      <c r="D52" s="116"/>
      <c r="E52" s="116"/>
      <c r="F52" s="116"/>
      <c r="G52" s="124"/>
      <c r="H52" s="123"/>
      <c r="I52" s="123"/>
      <c r="J52" s="123"/>
      <c r="K52" s="16"/>
      <c r="L52" s="16"/>
      <c r="M52" s="16"/>
      <c r="N52" s="16"/>
      <c r="O52" s="16"/>
    </row>
    <row r="53" spans="1:15" s="19" customFormat="1" ht="78" customHeight="1" x14ac:dyDescent="0.25">
      <c r="A53" s="110" t="s">
        <v>114</v>
      </c>
      <c r="B53" s="115" t="s">
        <v>96</v>
      </c>
      <c r="C53" s="114" t="s">
        <v>21</v>
      </c>
      <c r="D53" s="48">
        <v>755</v>
      </c>
      <c r="E53" s="21" t="s">
        <v>15</v>
      </c>
      <c r="F53" s="21" t="s">
        <v>99</v>
      </c>
      <c r="G53" s="87" t="s">
        <v>268</v>
      </c>
      <c r="H53" s="23"/>
      <c r="I53" s="23"/>
      <c r="J53" s="23"/>
      <c r="K53" s="16"/>
      <c r="L53" s="16"/>
      <c r="M53" s="16"/>
      <c r="N53" s="16"/>
      <c r="O53" s="16"/>
    </row>
    <row r="54" spans="1:15" s="19" customFormat="1" ht="96.75" customHeight="1" x14ac:dyDescent="0.25">
      <c r="A54" s="110"/>
      <c r="B54" s="115"/>
      <c r="C54" s="114"/>
      <c r="D54" s="21">
        <v>755</v>
      </c>
      <c r="E54" s="44" t="s">
        <v>15</v>
      </c>
      <c r="F54" s="44" t="s">
        <v>168</v>
      </c>
      <c r="G54" s="44" t="s">
        <v>268</v>
      </c>
      <c r="H54" s="45">
        <v>200000</v>
      </c>
      <c r="I54" s="45">
        <v>242538.09</v>
      </c>
      <c r="J54" s="45">
        <v>237913.17271000004</v>
      </c>
      <c r="K54" s="16"/>
      <c r="L54" s="16"/>
      <c r="M54" s="16"/>
      <c r="N54" s="16"/>
      <c r="O54" s="16"/>
    </row>
    <row r="55" spans="1:15" s="19" customFormat="1" ht="180.75" customHeight="1" x14ac:dyDescent="0.25">
      <c r="A55" s="74" t="s">
        <v>115</v>
      </c>
      <c r="B55" s="88" t="s">
        <v>281</v>
      </c>
      <c r="C55" s="69" t="s">
        <v>21</v>
      </c>
      <c r="D55" s="48">
        <v>755</v>
      </c>
      <c r="E55" s="21" t="s">
        <v>18</v>
      </c>
      <c r="F55" s="21" t="s">
        <v>102</v>
      </c>
      <c r="G55" s="87" t="s">
        <v>27</v>
      </c>
      <c r="H55" s="22">
        <v>0</v>
      </c>
      <c r="I55" s="22">
        <v>0</v>
      </c>
      <c r="J55" s="22">
        <v>0</v>
      </c>
      <c r="K55" s="16"/>
      <c r="L55" s="16"/>
      <c r="M55" s="16"/>
      <c r="N55" s="16"/>
      <c r="O55" s="16"/>
    </row>
    <row r="56" spans="1:15" s="19" customFormat="1" ht="159.75" customHeight="1" x14ac:dyDescent="0.25">
      <c r="A56" s="74" t="s">
        <v>303</v>
      </c>
      <c r="B56" s="88" t="s">
        <v>311</v>
      </c>
      <c r="C56" s="69" t="s">
        <v>21</v>
      </c>
      <c r="D56" s="48">
        <v>755</v>
      </c>
      <c r="E56" s="21" t="s">
        <v>15</v>
      </c>
      <c r="F56" s="21" t="s">
        <v>321</v>
      </c>
      <c r="G56" s="89">
        <v>540</v>
      </c>
      <c r="H56" s="46">
        <v>0</v>
      </c>
      <c r="I56" s="46">
        <v>2400</v>
      </c>
      <c r="J56" s="46">
        <v>2394.6</v>
      </c>
      <c r="K56" s="16"/>
      <c r="L56" s="16"/>
      <c r="M56" s="16"/>
      <c r="N56" s="16"/>
      <c r="O56" s="16"/>
    </row>
    <row r="57" spans="1:15" s="19" customFormat="1" ht="19.5" customHeight="1" x14ac:dyDescent="0.25">
      <c r="A57" s="119" t="s">
        <v>116</v>
      </c>
      <c r="B57" s="117" t="s">
        <v>301</v>
      </c>
      <c r="C57" s="84" t="s">
        <v>26</v>
      </c>
      <c r="D57" s="84" t="s">
        <v>269</v>
      </c>
      <c r="E57" s="25" t="s">
        <v>269</v>
      </c>
      <c r="F57" s="25" t="s">
        <v>269</v>
      </c>
      <c r="G57" s="25" t="s">
        <v>269</v>
      </c>
      <c r="H57" s="75">
        <f t="shared" ref="H57:J57" si="7">SUM(H58:H60)</f>
        <v>0</v>
      </c>
      <c r="I57" s="75">
        <f t="shared" si="7"/>
        <v>2834.721</v>
      </c>
      <c r="J57" s="75">
        <f t="shared" si="7"/>
        <v>2834.721</v>
      </c>
      <c r="K57" s="16"/>
      <c r="L57" s="16"/>
      <c r="M57" s="16"/>
      <c r="N57" s="16"/>
      <c r="O57" s="16"/>
    </row>
    <row r="58" spans="1:15" s="19" customFormat="1" ht="42" customHeight="1" x14ac:dyDescent="0.25">
      <c r="A58" s="119"/>
      <c r="B58" s="117"/>
      <c r="C58" s="117" t="s">
        <v>21</v>
      </c>
      <c r="D58" s="74">
        <v>755</v>
      </c>
      <c r="E58" s="25" t="s">
        <v>18</v>
      </c>
      <c r="F58" s="25" t="s">
        <v>33</v>
      </c>
      <c r="G58" s="90" t="s">
        <v>39</v>
      </c>
      <c r="H58" s="54"/>
      <c r="I58" s="54"/>
      <c r="J58" s="54"/>
      <c r="K58" s="16"/>
      <c r="L58" s="16"/>
      <c r="M58" s="16"/>
      <c r="N58" s="16"/>
      <c r="O58" s="16"/>
    </row>
    <row r="59" spans="1:15" s="19" customFormat="1" ht="42" customHeight="1" x14ac:dyDescent="0.25">
      <c r="A59" s="119"/>
      <c r="B59" s="117"/>
      <c r="C59" s="117"/>
      <c r="D59" s="74">
        <v>755</v>
      </c>
      <c r="E59" s="25" t="s">
        <v>18</v>
      </c>
      <c r="F59" s="25" t="s">
        <v>52</v>
      </c>
      <c r="G59" s="90" t="s">
        <v>27</v>
      </c>
      <c r="H59" s="54"/>
      <c r="I59" s="54"/>
      <c r="J59" s="54"/>
      <c r="K59" s="16"/>
      <c r="L59" s="16"/>
      <c r="M59" s="16"/>
      <c r="N59" s="16"/>
      <c r="O59" s="16"/>
    </row>
    <row r="60" spans="1:15" s="19" customFormat="1" ht="42" customHeight="1" x14ac:dyDescent="0.25">
      <c r="A60" s="119"/>
      <c r="B60" s="117"/>
      <c r="C60" s="117"/>
      <c r="D60" s="74">
        <v>755</v>
      </c>
      <c r="E60" s="25" t="s">
        <v>18</v>
      </c>
      <c r="F60" s="84">
        <v>1110300000</v>
      </c>
      <c r="G60" s="90" t="s">
        <v>27</v>
      </c>
      <c r="H60" s="26">
        <f>H63</f>
        <v>0</v>
      </c>
      <c r="I60" s="26">
        <f>I63</f>
        <v>2834.721</v>
      </c>
      <c r="J60" s="26">
        <f>J63</f>
        <v>2834.721</v>
      </c>
      <c r="K60" s="16"/>
      <c r="L60" s="16"/>
      <c r="M60" s="16"/>
      <c r="N60" s="16"/>
      <c r="O60" s="16"/>
    </row>
    <row r="61" spans="1:15" s="19" customFormat="1" ht="63" customHeight="1" x14ac:dyDescent="0.25">
      <c r="A61" s="110" t="s">
        <v>300</v>
      </c>
      <c r="B61" s="115" t="s">
        <v>317</v>
      </c>
      <c r="C61" s="114" t="s">
        <v>21</v>
      </c>
      <c r="D61" s="48">
        <v>755</v>
      </c>
      <c r="E61" s="21" t="s">
        <v>18</v>
      </c>
      <c r="F61" s="21" t="s">
        <v>33</v>
      </c>
      <c r="G61" s="87" t="s">
        <v>39</v>
      </c>
      <c r="H61" s="23"/>
      <c r="I61" s="23"/>
      <c r="J61" s="23"/>
      <c r="K61" s="16"/>
      <c r="L61" s="16"/>
      <c r="M61" s="16"/>
      <c r="N61" s="16"/>
      <c r="O61" s="16"/>
    </row>
    <row r="62" spans="1:15" s="19" customFormat="1" ht="69" customHeight="1" x14ac:dyDescent="0.25">
      <c r="A62" s="110"/>
      <c r="B62" s="115"/>
      <c r="C62" s="114"/>
      <c r="D62" s="48">
        <v>755</v>
      </c>
      <c r="E62" s="21" t="s">
        <v>18</v>
      </c>
      <c r="F62" s="21" t="s">
        <v>52</v>
      </c>
      <c r="G62" s="87" t="s">
        <v>27</v>
      </c>
      <c r="H62" s="23"/>
      <c r="I62" s="23"/>
      <c r="J62" s="23"/>
      <c r="K62" s="16"/>
      <c r="L62" s="16"/>
      <c r="M62" s="16"/>
      <c r="N62" s="16"/>
      <c r="O62" s="16"/>
    </row>
    <row r="63" spans="1:15" s="19" customFormat="1" ht="70.5" customHeight="1" x14ac:dyDescent="0.25">
      <c r="A63" s="110"/>
      <c r="B63" s="115"/>
      <c r="C63" s="114"/>
      <c r="D63" s="48">
        <v>755</v>
      </c>
      <c r="E63" s="21" t="s">
        <v>18</v>
      </c>
      <c r="F63" s="27">
        <v>1110320580</v>
      </c>
      <c r="G63" s="87" t="s">
        <v>27</v>
      </c>
      <c r="H63" s="22">
        <v>0</v>
      </c>
      <c r="I63" s="22">
        <v>2834.721</v>
      </c>
      <c r="J63" s="22">
        <v>2834.721</v>
      </c>
      <c r="K63" s="16"/>
      <c r="L63" s="16"/>
      <c r="M63" s="16"/>
      <c r="N63" s="16"/>
      <c r="O63" s="16"/>
    </row>
    <row r="64" spans="1:15" s="20" customFormat="1" ht="21" customHeight="1" x14ac:dyDescent="0.25">
      <c r="A64" s="118" t="s">
        <v>23</v>
      </c>
      <c r="B64" s="117" t="s">
        <v>254</v>
      </c>
      <c r="C64" s="84" t="s">
        <v>26</v>
      </c>
      <c r="D64" s="25" t="s">
        <v>269</v>
      </c>
      <c r="E64" s="25" t="s">
        <v>269</v>
      </c>
      <c r="F64" s="25" t="s">
        <v>269</v>
      </c>
      <c r="G64" s="25" t="s">
        <v>269</v>
      </c>
      <c r="H64" s="26">
        <f>H69+H90</f>
        <v>0</v>
      </c>
      <c r="I64" s="26">
        <f>I69+I90</f>
        <v>0</v>
      </c>
      <c r="J64" s="26">
        <f>J69+J90</f>
        <v>0</v>
      </c>
      <c r="K64" s="16"/>
      <c r="L64" s="16"/>
      <c r="M64" s="16"/>
      <c r="N64" s="16"/>
      <c r="O64" s="16"/>
    </row>
    <row r="65" spans="1:15" s="20" customFormat="1" ht="42.75" customHeight="1" x14ac:dyDescent="0.25">
      <c r="A65" s="118"/>
      <c r="B65" s="117"/>
      <c r="C65" s="117" t="s">
        <v>21</v>
      </c>
      <c r="D65" s="25" t="s">
        <v>34</v>
      </c>
      <c r="E65" s="25" t="s">
        <v>269</v>
      </c>
      <c r="F65" s="74" t="s">
        <v>269</v>
      </c>
      <c r="G65" s="25" t="s">
        <v>269</v>
      </c>
      <c r="H65" s="26"/>
      <c r="I65" s="26"/>
      <c r="J65" s="26"/>
      <c r="K65" s="16"/>
      <c r="L65" s="16"/>
      <c r="M65" s="16"/>
      <c r="N65" s="16"/>
      <c r="O65" s="16"/>
    </row>
    <row r="66" spans="1:15" s="20" customFormat="1" ht="44.25" customHeight="1" x14ac:dyDescent="0.25">
      <c r="A66" s="118"/>
      <c r="B66" s="117"/>
      <c r="C66" s="117"/>
      <c r="D66" s="25">
        <v>755</v>
      </c>
      <c r="E66" s="25" t="s">
        <v>269</v>
      </c>
      <c r="F66" s="74">
        <v>1120000000</v>
      </c>
      <c r="G66" s="25" t="s">
        <v>269</v>
      </c>
      <c r="H66" s="26">
        <f t="shared" ref="H66:J66" si="8">H71+H92</f>
        <v>0</v>
      </c>
      <c r="I66" s="26">
        <f t="shared" si="8"/>
        <v>0</v>
      </c>
      <c r="J66" s="26">
        <f t="shared" si="8"/>
        <v>0</v>
      </c>
      <c r="K66" s="16"/>
      <c r="L66" s="16"/>
      <c r="M66" s="16"/>
      <c r="N66" s="16"/>
      <c r="O66" s="16"/>
    </row>
    <row r="67" spans="1:15" s="20" customFormat="1" ht="98.25" customHeight="1" x14ac:dyDescent="0.25">
      <c r="A67" s="118"/>
      <c r="B67" s="117"/>
      <c r="C67" s="39" t="s">
        <v>65</v>
      </c>
      <c r="D67" s="25" t="s">
        <v>32</v>
      </c>
      <c r="E67" s="91" t="s">
        <v>17</v>
      </c>
      <c r="F67" s="74">
        <v>1122217</v>
      </c>
      <c r="G67" s="25" t="s">
        <v>27</v>
      </c>
      <c r="H67" s="26">
        <f t="shared" ref="H67" si="9">H72</f>
        <v>0</v>
      </c>
      <c r="I67" s="26">
        <f>I72</f>
        <v>0</v>
      </c>
      <c r="J67" s="26">
        <f>J72</f>
        <v>0</v>
      </c>
      <c r="K67" s="16"/>
      <c r="L67" s="16"/>
      <c r="M67" s="16"/>
      <c r="N67" s="16"/>
      <c r="O67" s="16"/>
    </row>
    <row r="68" spans="1:15" s="20" customFormat="1" ht="82.5" customHeight="1" x14ac:dyDescent="0.25">
      <c r="A68" s="118"/>
      <c r="B68" s="117"/>
      <c r="C68" s="39" t="s">
        <v>62</v>
      </c>
      <c r="D68" s="84">
        <v>760</v>
      </c>
      <c r="E68" s="91" t="s">
        <v>63</v>
      </c>
      <c r="F68" s="74">
        <v>1122144</v>
      </c>
      <c r="G68" s="25" t="s">
        <v>64</v>
      </c>
      <c r="H68" s="26">
        <f t="shared" ref="H68:J68" si="10">H93</f>
        <v>0</v>
      </c>
      <c r="I68" s="26">
        <f t="shared" si="10"/>
        <v>0</v>
      </c>
      <c r="J68" s="26">
        <f t="shared" si="10"/>
        <v>0</v>
      </c>
      <c r="K68" s="16"/>
      <c r="L68" s="16"/>
      <c r="M68" s="16"/>
      <c r="N68" s="16"/>
      <c r="O68" s="16"/>
    </row>
    <row r="69" spans="1:15" s="20" customFormat="1" ht="21" customHeight="1" x14ac:dyDescent="0.25">
      <c r="A69" s="118" t="s">
        <v>0</v>
      </c>
      <c r="B69" s="117" t="s">
        <v>271</v>
      </c>
      <c r="C69" s="84" t="s">
        <v>26</v>
      </c>
      <c r="D69" s="25" t="s">
        <v>269</v>
      </c>
      <c r="E69" s="25" t="s">
        <v>269</v>
      </c>
      <c r="F69" s="25" t="s">
        <v>269</v>
      </c>
      <c r="G69" s="25" t="s">
        <v>269</v>
      </c>
      <c r="H69" s="26">
        <f>H73+SUM(H79:H82)+SUM(H84:H89)+H83</f>
        <v>0</v>
      </c>
      <c r="I69" s="26">
        <f>I73+SUM(I79:I82)+SUM(I84:I89)+I83</f>
        <v>0</v>
      </c>
      <c r="J69" s="26">
        <f>J73+SUM(J79:J82)+SUM(J84:J89)+J83</f>
        <v>0</v>
      </c>
      <c r="K69" s="16"/>
      <c r="L69" s="16"/>
      <c r="M69" s="16"/>
      <c r="N69" s="16"/>
      <c r="O69" s="16"/>
    </row>
    <row r="70" spans="1:15" s="20" customFormat="1" ht="55.5" customHeight="1" x14ac:dyDescent="0.25">
      <c r="A70" s="118"/>
      <c r="B70" s="117"/>
      <c r="C70" s="117" t="s">
        <v>21</v>
      </c>
      <c r="D70" s="25" t="s">
        <v>34</v>
      </c>
      <c r="E70" s="91" t="s">
        <v>18</v>
      </c>
      <c r="F70" s="74" t="s">
        <v>269</v>
      </c>
      <c r="G70" s="25" t="s">
        <v>269</v>
      </c>
      <c r="H70" s="26"/>
      <c r="I70" s="26"/>
      <c r="J70" s="26"/>
      <c r="K70" s="16"/>
      <c r="L70" s="16"/>
      <c r="M70" s="16"/>
      <c r="N70" s="16"/>
      <c r="O70" s="16"/>
    </row>
    <row r="71" spans="1:15" s="20" customFormat="1" ht="56.25" customHeight="1" x14ac:dyDescent="0.25">
      <c r="A71" s="118"/>
      <c r="B71" s="117"/>
      <c r="C71" s="117"/>
      <c r="D71" s="91">
        <v>755</v>
      </c>
      <c r="E71" s="91" t="s">
        <v>18</v>
      </c>
      <c r="F71" s="74">
        <v>1120100000</v>
      </c>
      <c r="G71" s="74" t="s">
        <v>269</v>
      </c>
      <c r="H71" s="26">
        <f t="shared" ref="H71:J71" si="11">H73+SUM(H79:H82)+SUM(H84:H89)</f>
        <v>0</v>
      </c>
      <c r="I71" s="26">
        <f t="shared" si="11"/>
        <v>0</v>
      </c>
      <c r="J71" s="26">
        <f t="shared" si="11"/>
        <v>0</v>
      </c>
      <c r="K71" s="16"/>
      <c r="L71" s="16"/>
      <c r="M71" s="16"/>
      <c r="N71" s="16"/>
      <c r="O71" s="16"/>
    </row>
    <row r="72" spans="1:15" s="20" customFormat="1" ht="95.25" customHeight="1" x14ac:dyDescent="0.25">
      <c r="A72" s="118"/>
      <c r="B72" s="117"/>
      <c r="C72" s="39" t="s">
        <v>65</v>
      </c>
      <c r="D72" s="84">
        <v>779</v>
      </c>
      <c r="E72" s="91" t="s">
        <v>17</v>
      </c>
      <c r="F72" s="74" t="s">
        <v>269</v>
      </c>
      <c r="G72" s="25" t="s">
        <v>269</v>
      </c>
      <c r="H72" s="26"/>
      <c r="I72" s="26"/>
      <c r="J72" s="26"/>
      <c r="K72" s="16"/>
      <c r="L72" s="16"/>
      <c r="M72" s="16"/>
      <c r="N72" s="16"/>
      <c r="O72" s="16"/>
    </row>
    <row r="73" spans="1:15" s="19" customFormat="1" ht="139.5" customHeight="1" x14ac:dyDescent="0.25">
      <c r="A73" s="84" t="s">
        <v>162</v>
      </c>
      <c r="B73" s="69" t="s">
        <v>57</v>
      </c>
      <c r="C73" s="69" t="s">
        <v>21</v>
      </c>
      <c r="D73" s="27">
        <v>755</v>
      </c>
      <c r="E73" s="21" t="s">
        <v>18</v>
      </c>
      <c r="F73" s="48" t="s">
        <v>269</v>
      </c>
      <c r="G73" s="21" t="s">
        <v>269</v>
      </c>
      <c r="H73" s="76">
        <f t="shared" ref="H73:I73" si="12">SUM(H74:H78)</f>
        <v>0</v>
      </c>
      <c r="I73" s="76">
        <f t="shared" si="12"/>
        <v>0</v>
      </c>
      <c r="J73" s="76">
        <v>0</v>
      </c>
      <c r="K73" s="16"/>
      <c r="L73" s="16"/>
      <c r="M73" s="16"/>
      <c r="N73" s="16"/>
      <c r="O73" s="16"/>
    </row>
    <row r="74" spans="1:15" s="19" customFormat="1" ht="40.5" customHeight="1" x14ac:dyDescent="0.25">
      <c r="A74" s="122" t="s">
        <v>179</v>
      </c>
      <c r="B74" s="114" t="s">
        <v>57</v>
      </c>
      <c r="C74" s="114" t="s">
        <v>21</v>
      </c>
      <c r="D74" s="27">
        <v>755</v>
      </c>
      <c r="E74" s="28" t="s">
        <v>18</v>
      </c>
      <c r="F74" s="48">
        <v>5221020</v>
      </c>
      <c r="G74" s="21" t="s">
        <v>39</v>
      </c>
      <c r="H74" s="23"/>
      <c r="I74" s="23"/>
      <c r="J74" s="23"/>
      <c r="K74" s="16"/>
      <c r="L74" s="16"/>
      <c r="M74" s="16"/>
      <c r="N74" s="16"/>
      <c r="O74" s="16"/>
    </row>
    <row r="75" spans="1:15" s="19" customFormat="1" ht="42.75" customHeight="1" x14ac:dyDescent="0.25">
      <c r="A75" s="122"/>
      <c r="B75" s="114"/>
      <c r="C75" s="114"/>
      <c r="D75" s="27">
        <v>755</v>
      </c>
      <c r="E75" s="28" t="s">
        <v>18</v>
      </c>
      <c r="F75" s="48">
        <v>1122146</v>
      </c>
      <c r="G75" s="21" t="s">
        <v>27</v>
      </c>
      <c r="H75" s="23"/>
      <c r="I75" s="23"/>
      <c r="J75" s="23"/>
      <c r="K75" s="16"/>
      <c r="L75" s="16"/>
      <c r="M75" s="16"/>
      <c r="N75" s="16"/>
      <c r="O75" s="16"/>
    </row>
    <row r="76" spans="1:15" s="19" customFormat="1" ht="41.25" customHeight="1" x14ac:dyDescent="0.25">
      <c r="A76" s="122"/>
      <c r="B76" s="114"/>
      <c r="C76" s="114"/>
      <c r="D76" s="27">
        <v>755</v>
      </c>
      <c r="E76" s="28" t="s">
        <v>18</v>
      </c>
      <c r="F76" s="48">
        <v>1120121460</v>
      </c>
      <c r="G76" s="21" t="s">
        <v>27</v>
      </c>
      <c r="H76" s="22">
        <v>0</v>
      </c>
      <c r="I76" s="22">
        <v>0</v>
      </c>
      <c r="J76" s="22">
        <v>0</v>
      </c>
      <c r="K76" s="16"/>
      <c r="L76" s="16"/>
      <c r="M76" s="16"/>
      <c r="N76" s="16"/>
      <c r="O76" s="16"/>
    </row>
    <row r="77" spans="1:15" s="19" customFormat="1" ht="33" customHeight="1" x14ac:dyDescent="0.25">
      <c r="A77" s="118" t="s">
        <v>180</v>
      </c>
      <c r="B77" s="114" t="s">
        <v>164</v>
      </c>
      <c r="C77" s="114" t="s">
        <v>21</v>
      </c>
      <c r="D77" s="27">
        <v>755</v>
      </c>
      <c r="E77" s="28" t="s">
        <v>18</v>
      </c>
      <c r="F77" s="48">
        <v>1122146</v>
      </c>
      <c r="G77" s="21" t="s">
        <v>27</v>
      </c>
      <c r="H77" s="23"/>
      <c r="I77" s="23"/>
      <c r="J77" s="23"/>
      <c r="K77" s="16"/>
      <c r="L77" s="16"/>
      <c r="M77" s="16"/>
      <c r="N77" s="16"/>
      <c r="O77" s="16"/>
    </row>
    <row r="78" spans="1:15" s="19" customFormat="1" ht="38.25" customHeight="1" x14ac:dyDescent="0.25">
      <c r="A78" s="118"/>
      <c r="B78" s="114"/>
      <c r="C78" s="114"/>
      <c r="D78" s="27">
        <v>755</v>
      </c>
      <c r="E78" s="28" t="s">
        <v>18</v>
      </c>
      <c r="F78" s="48">
        <v>1120121460</v>
      </c>
      <c r="G78" s="21" t="s">
        <v>27</v>
      </c>
      <c r="H78" s="22">
        <v>0</v>
      </c>
      <c r="I78" s="22">
        <v>0</v>
      </c>
      <c r="J78" s="22">
        <v>0</v>
      </c>
      <c r="K78" s="16"/>
      <c r="L78" s="16"/>
      <c r="M78" s="16"/>
      <c r="N78" s="16"/>
      <c r="O78" s="16"/>
    </row>
    <row r="79" spans="1:15" s="19" customFormat="1" ht="35.1" customHeight="1" x14ac:dyDescent="0.25">
      <c r="A79" s="118" t="s">
        <v>163</v>
      </c>
      <c r="B79" s="114" t="s">
        <v>58</v>
      </c>
      <c r="C79" s="114" t="s">
        <v>21</v>
      </c>
      <c r="D79" s="27">
        <v>755</v>
      </c>
      <c r="E79" s="28" t="s">
        <v>18</v>
      </c>
      <c r="F79" s="48">
        <v>5221020</v>
      </c>
      <c r="G79" s="21" t="s">
        <v>39</v>
      </c>
      <c r="H79" s="30"/>
      <c r="I79" s="30"/>
      <c r="J79" s="30"/>
      <c r="K79" s="16"/>
      <c r="L79" s="16"/>
      <c r="M79" s="16"/>
      <c r="N79" s="16"/>
      <c r="O79" s="16"/>
    </row>
    <row r="80" spans="1:15" s="32" customFormat="1" ht="35.1" customHeight="1" x14ac:dyDescent="0.25">
      <c r="A80" s="118"/>
      <c r="B80" s="114"/>
      <c r="C80" s="114"/>
      <c r="D80" s="27">
        <v>755</v>
      </c>
      <c r="E80" s="28" t="s">
        <v>18</v>
      </c>
      <c r="F80" s="48">
        <v>1122217</v>
      </c>
      <c r="G80" s="21" t="s">
        <v>27</v>
      </c>
      <c r="H80" s="30"/>
      <c r="I80" s="30"/>
      <c r="J80" s="30"/>
      <c r="K80" s="31"/>
      <c r="L80" s="31"/>
      <c r="M80" s="31"/>
      <c r="N80" s="31"/>
      <c r="O80" s="31"/>
    </row>
    <row r="81" spans="1:15" s="32" customFormat="1" ht="35.1" customHeight="1" x14ac:dyDescent="0.25">
      <c r="A81" s="118"/>
      <c r="B81" s="114"/>
      <c r="C81" s="114"/>
      <c r="D81" s="27">
        <v>755</v>
      </c>
      <c r="E81" s="28" t="s">
        <v>18</v>
      </c>
      <c r="F81" s="48">
        <v>1122234</v>
      </c>
      <c r="G81" s="21" t="s">
        <v>27</v>
      </c>
      <c r="H81" s="33"/>
      <c r="I81" s="33"/>
      <c r="J81" s="33"/>
      <c r="K81" s="31"/>
      <c r="L81" s="31"/>
      <c r="M81" s="31"/>
      <c r="N81" s="31"/>
      <c r="O81" s="31"/>
    </row>
    <row r="82" spans="1:15" s="32" customFormat="1" ht="35.1" customHeight="1" x14ac:dyDescent="0.25">
      <c r="A82" s="118"/>
      <c r="B82" s="114"/>
      <c r="C82" s="114"/>
      <c r="D82" s="27">
        <v>755</v>
      </c>
      <c r="E82" s="28" t="s">
        <v>18</v>
      </c>
      <c r="F82" s="48">
        <v>1120122170</v>
      </c>
      <c r="G82" s="21" t="s">
        <v>27</v>
      </c>
      <c r="H82" s="22">
        <v>0</v>
      </c>
      <c r="I82" s="22">
        <v>0</v>
      </c>
      <c r="J82" s="22">
        <v>0</v>
      </c>
      <c r="K82" s="31"/>
      <c r="L82" s="31"/>
      <c r="M82" s="31"/>
      <c r="N82" s="31"/>
      <c r="O82" s="31"/>
    </row>
    <row r="83" spans="1:15" s="32" customFormat="1" ht="90.75" customHeight="1" x14ac:dyDescent="0.25">
      <c r="A83" s="118"/>
      <c r="B83" s="114"/>
      <c r="C83" s="69" t="s">
        <v>65</v>
      </c>
      <c r="D83" s="27">
        <v>779</v>
      </c>
      <c r="E83" s="28" t="s">
        <v>17</v>
      </c>
      <c r="F83" s="48">
        <v>1122217</v>
      </c>
      <c r="G83" s="21" t="s">
        <v>27</v>
      </c>
      <c r="H83" s="22"/>
      <c r="I83" s="22"/>
      <c r="J83" s="22"/>
      <c r="K83" s="31"/>
      <c r="L83" s="31"/>
      <c r="M83" s="31"/>
      <c r="N83" s="31"/>
      <c r="O83" s="31"/>
    </row>
    <row r="84" spans="1:15" s="19" customFormat="1" ht="35.1" customHeight="1" x14ac:dyDescent="0.25">
      <c r="A84" s="118" t="s">
        <v>181</v>
      </c>
      <c r="B84" s="114" t="s">
        <v>59</v>
      </c>
      <c r="C84" s="114" t="s">
        <v>21</v>
      </c>
      <c r="D84" s="27">
        <v>755</v>
      </c>
      <c r="E84" s="28" t="s">
        <v>18</v>
      </c>
      <c r="F84" s="48">
        <v>5221020</v>
      </c>
      <c r="G84" s="21" t="s">
        <v>39</v>
      </c>
      <c r="H84" s="24"/>
      <c r="I84" s="24"/>
      <c r="J84" s="24"/>
      <c r="K84" s="16"/>
      <c r="L84" s="16"/>
      <c r="M84" s="16"/>
      <c r="N84" s="16"/>
      <c r="O84" s="16"/>
    </row>
    <row r="85" spans="1:15" s="19" customFormat="1" ht="35.1" customHeight="1" x14ac:dyDescent="0.25">
      <c r="A85" s="118"/>
      <c r="B85" s="114"/>
      <c r="C85" s="114"/>
      <c r="D85" s="27">
        <v>755</v>
      </c>
      <c r="E85" s="28" t="s">
        <v>18</v>
      </c>
      <c r="F85" s="48">
        <v>1122146</v>
      </c>
      <c r="G85" s="21" t="s">
        <v>27</v>
      </c>
      <c r="H85" s="30"/>
      <c r="I85" s="30"/>
      <c r="J85" s="30"/>
      <c r="K85" s="16"/>
      <c r="L85" s="16"/>
      <c r="M85" s="16"/>
      <c r="N85" s="16"/>
      <c r="O85" s="16"/>
    </row>
    <row r="86" spans="1:15" s="19" customFormat="1" ht="35.1" customHeight="1" x14ac:dyDescent="0.25">
      <c r="A86" s="118"/>
      <c r="B86" s="114"/>
      <c r="C86" s="114"/>
      <c r="D86" s="27">
        <v>755</v>
      </c>
      <c r="E86" s="28" t="s">
        <v>18</v>
      </c>
      <c r="F86" s="48">
        <v>1120121460</v>
      </c>
      <c r="G86" s="21" t="s">
        <v>27</v>
      </c>
      <c r="H86" s="30">
        <v>0</v>
      </c>
      <c r="I86" s="30">
        <v>0</v>
      </c>
      <c r="J86" s="30">
        <v>0</v>
      </c>
      <c r="K86" s="16"/>
      <c r="L86" s="16"/>
      <c r="M86" s="16"/>
      <c r="N86" s="16"/>
      <c r="O86" s="16"/>
    </row>
    <row r="87" spans="1:15" s="19" customFormat="1" ht="27" customHeight="1" x14ac:dyDescent="0.25">
      <c r="A87" s="118" t="s">
        <v>182</v>
      </c>
      <c r="B87" s="114" t="s">
        <v>315</v>
      </c>
      <c r="C87" s="114" t="s">
        <v>21</v>
      </c>
      <c r="D87" s="27">
        <v>755</v>
      </c>
      <c r="E87" s="28" t="s">
        <v>18</v>
      </c>
      <c r="F87" s="48">
        <v>5221020</v>
      </c>
      <c r="G87" s="21" t="s">
        <v>39</v>
      </c>
      <c r="H87" s="24"/>
      <c r="I87" s="24"/>
      <c r="J87" s="24"/>
      <c r="K87" s="16"/>
      <c r="L87" s="16"/>
      <c r="M87" s="16"/>
      <c r="N87" s="16"/>
      <c r="O87" s="16"/>
    </row>
    <row r="88" spans="1:15" s="19" customFormat="1" ht="39" customHeight="1" x14ac:dyDescent="0.25">
      <c r="A88" s="118"/>
      <c r="B88" s="114"/>
      <c r="C88" s="114"/>
      <c r="D88" s="27">
        <v>755</v>
      </c>
      <c r="E88" s="28" t="s">
        <v>18</v>
      </c>
      <c r="F88" s="48">
        <v>1122146</v>
      </c>
      <c r="G88" s="21" t="s">
        <v>27</v>
      </c>
      <c r="H88" s="30"/>
      <c r="I88" s="30"/>
      <c r="J88" s="30"/>
      <c r="K88" s="16"/>
      <c r="L88" s="16"/>
      <c r="M88" s="16"/>
      <c r="N88" s="16"/>
      <c r="O88" s="16"/>
    </row>
    <row r="89" spans="1:15" s="19" customFormat="1" ht="39.75" customHeight="1" x14ac:dyDescent="0.25">
      <c r="A89" s="118"/>
      <c r="B89" s="114"/>
      <c r="C89" s="114"/>
      <c r="D89" s="27">
        <v>755</v>
      </c>
      <c r="E89" s="28" t="s">
        <v>18</v>
      </c>
      <c r="F89" s="48">
        <v>1120121460</v>
      </c>
      <c r="G89" s="21" t="s">
        <v>27</v>
      </c>
      <c r="H89" s="30">
        <v>0</v>
      </c>
      <c r="I89" s="30">
        <v>0</v>
      </c>
      <c r="J89" s="30">
        <v>0</v>
      </c>
      <c r="K89" s="16"/>
      <c r="L89" s="16"/>
      <c r="M89" s="16"/>
      <c r="N89" s="16"/>
      <c r="O89" s="16"/>
    </row>
    <row r="90" spans="1:15" s="20" customFormat="1" ht="45" customHeight="1" x14ac:dyDescent="0.25">
      <c r="A90" s="118" t="s">
        <v>1</v>
      </c>
      <c r="B90" s="117" t="s">
        <v>270</v>
      </c>
      <c r="C90" s="84" t="s">
        <v>26</v>
      </c>
      <c r="D90" s="25" t="s">
        <v>269</v>
      </c>
      <c r="E90" s="25" t="s">
        <v>269</v>
      </c>
      <c r="F90" s="25" t="s">
        <v>269</v>
      </c>
      <c r="G90" s="25" t="s">
        <v>269</v>
      </c>
      <c r="H90" s="26">
        <f>H96+H97</f>
        <v>0</v>
      </c>
      <c r="I90" s="26">
        <f>I96+I97</f>
        <v>0</v>
      </c>
      <c r="J90" s="26">
        <f>J96+J97</f>
        <v>0</v>
      </c>
      <c r="K90" s="16"/>
      <c r="L90" s="16"/>
      <c r="M90" s="16"/>
      <c r="N90" s="16"/>
      <c r="O90" s="16"/>
    </row>
    <row r="91" spans="1:15" s="20" customFormat="1" ht="45" customHeight="1" x14ac:dyDescent="0.25">
      <c r="A91" s="118"/>
      <c r="B91" s="117"/>
      <c r="C91" s="117" t="s">
        <v>21</v>
      </c>
      <c r="D91" s="84">
        <v>755</v>
      </c>
      <c r="E91" s="91" t="s">
        <v>18</v>
      </c>
      <c r="F91" s="84" t="s">
        <v>269</v>
      </c>
      <c r="G91" s="91" t="s">
        <v>269</v>
      </c>
      <c r="H91" s="26"/>
      <c r="I91" s="26"/>
      <c r="J91" s="26"/>
      <c r="K91" s="16"/>
      <c r="L91" s="16"/>
      <c r="M91" s="16"/>
      <c r="N91" s="16"/>
      <c r="O91" s="16"/>
    </row>
    <row r="92" spans="1:15" s="20" customFormat="1" ht="45" customHeight="1" x14ac:dyDescent="0.25">
      <c r="A92" s="118"/>
      <c r="B92" s="117"/>
      <c r="C92" s="117"/>
      <c r="D92" s="84">
        <v>755</v>
      </c>
      <c r="E92" s="91" t="s">
        <v>18</v>
      </c>
      <c r="F92" s="74">
        <v>1120200000</v>
      </c>
      <c r="G92" s="25" t="s">
        <v>269</v>
      </c>
      <c r="H92" s="77">
        <f>H96</f>
        <v>0</v>
      </c>
      <c r="I92" s="77">
        <f>I96</f>
        <v>0</v>
      </c>
      <c r="J92" s="77">
        <f>J96</f>
        <v>0</v>
      </c>
      <c r="K92" s="16"/>
      <c r="L92" s="16"/>
      <c r="M92" s="16"/>
      <c r="N92" s="16"/>
      <c r="O92" s="16"/>
    </row>
    <row r="93" spans="1:15" s="20" customFormat="1" ht="74.25" customHeight="1" x14ac:dyDescent="0.25">
      <c r="A93" s="118"/>
      <c r="B93" s="117"/>
      <c r="C93" s="39" t="s">
        <v>62</v>
      </c>
      <c r="D93" s="84">
        <v>760</v>
      </c>
      <c r="E93" s="91" t="s">
        <v>63</v>
      </c>
      <c r="F93" s="74">
        <v>1122144</v>
      </c>
      <c r="G93" s="25" t="s">
        <v>64</v>
      </c>
      <c r="H93" s="55"/>
      <c r="I93" s="55"/>
      <c r="J93" s="55"/>
      <c r="K93" s="16"/>
      <c r="L93" s="16"/>
      <c r="M93" s="16"/>
      <c r="N93" s="16"/>
      <c r="O93" s="16"/>
    </row>
    <row r="94" spans="1:15" s="19" customFormat="1" ht="45" customHeight="1" x14ac:dyDescent="0.25">
      <c r="A94" s="118" t="s">
        <v>183</v>
      </c>
      <c r="B94" s="114" t="s">
        <v>60</v>
      </c>
      <c r="C94" s="114" t="s">
        <v>21</v>
      </c>
      <c r="D94" s="27">
        <v>755</v>
      </c>
      <c r="E94" s="28" t="s">
        <v>18</v>
      </c>
      <c r="F94" s="27">
        <v>5221020</v>
      </c>
      <c r="G94" s="21" t="s">
        <v>39</v>
      </c>
      <c r="H94" s="24"/>
      <c r="I94" s="24"/>
      <c r="J94" s="24"/>
      <c r="K94" s="16"/>
      <c r="L94" s="16"/>
      <c r="M94" s="16"/>
      <c r="N94" s="16"/>
      <c r="O94" s="16"/>
    </row>
    <row r="95" spans="1:15" s="19" customFormat="1" ht="45" customHeight="1" x14ac:dyDescent="0.25">
      <c r="A95" s="118"/>
      <c r="B95" s="114"/>
      <c r="C95" s="114"/>
      <c r="D95" s="27">
        <v>755</v>
      </c>
      <c r="E95" s="28" t="s">
        <v>18</v>
      </c>
      <c r="F95" s="27">
        <v>1122144</v>
      </c>
      <c r="G95" s="27">
        <v>244</v>
      </c>
      <c r="H95" s="30"/>
      <c r="I95" s="30"/>
      <c r="J95" s="30"/>
      <c r="K95" s="16"/>
      <c r="L95" s="16"/>
      <c r="M95" s="16"/>
      <c r="N95" s="16"/>
      <c r="O95" s="16"/>
    </row>
    <row r="96" spans="1:15" s="19" customFormat="1" ht="45" customHeight="1" x14ac:dyDescent="0.25">
      <c r="A96" s="118"/>
      <c r="B96" s="114"/>
      <c r="C96" s="114"/>
      <c r="D96" s="27">
        <v>755</v>
      </c>
      <c r="E96" s="28" t="s">
        <v>18</v>
      </c>
      <c r="F96" s="27">
        <v>1120221440</v>
      </c>
      <c r="G96" s="27">
        <v>244</v>
      </c>
      <c r="H96" s="30">
        <v>0</v>
      </c>
      <c r="I96" s="30">
        <v>0</v>
      </c>
      <c r="J96" s="30">
        <v>0</v>
      </c>
      <c r="K96" s="16"/>
      <c r="L96" s="16"/>
      <c r="M96" s="16"/>
      <c r="N96" s="16"/>
      <c r="O96" s="16"/>
    </row>
    <row r="97" spans="1:15" s="19" customFormat="1" ht="186" customHeight="1" x14ac:dyDescent="0.25">
      <c r="A97" s="84" t="s">
        <v>184</v>
      </c>
      <c r="B97" s="69" t="s">
        <v>61</v>
      </c>
      <c r="C97" s="69" t="s">
        <v>62</v>
      </c>
      <c r="D97" s="27">
        <v>760</v>
      </c>
      <c r="E97" s="28" t="s">
        <v>63</v>
      </c>
      <c r="F97" s="48">
        <v>1122144</v>
      </c>
      <c r="G97" s="21" t="s">
        <v>64</v>
      </c>
      <c r="H97" s="44"/>
      <c r="I97" s="44"/>
      <c r="J97" s="44"/>
      <c r="K97" s="16"/>
      <c r="L97" s="16"/>
      <c r="M97" s="16"/>
      <c r="N97" s="16"/>
      <c r="O97" s="16"/>
    </row>
    <row r="98" spans="1:15" s="20" customFormat="1" ht="34.5" customHeight="1" x14ac:dyDescent="0.25">
      <c r="A98" s="118" t="s">
        <v>24</v>
      </c>
      <c r="B98" s="117" t="s">
        <v>124</v>
      </c>
      <c r="C98" s="74" t="s">
        <v>26</v>
      </c>
      <c r="D98" s="25" t="s">
        <v>269</v>
      </c>
      <c r="E98" s="25" t="s">
        <v>269</v>
      </c>
      <c r="F98" s="25" t="s">
        <v>269</v>
      </c>
      <c r="G98" s="25" t="s">
        <v>269</v>
      </c>
      <c r="H98" s="26">
        <f>H104+H122+H134</f>
        <v>6846</v>
      </c>
      <c r="I98" s="26">
        <f>I104+I122+I134</f>
        <v>8429.73</v>
      </c>
      <c r="J98" s="26">
        <f>J104+J122+J134</f>
        <v>7673.86</v>
      </c>
      <c r="K98" s="16"/>
      <c r="L98" s="16"/>
      <c r="M98" s="16"/>
      <c r="N98" s="16"/>
      <c r="O98" s="16"/>
    </row>
    <row r="99" spans="1:15" s="20" customFormat="1" ht="74.25" customHeight="1" x14ac:dyDescent="0.25">
      <c r="A99" s="118"/>
      <c r="B99" s="117"/>
      <c r="C99" s="92" t="s">
        <v>21</v>
      </c>
      <c r="D99" s="25" t="s">
        <v>34</v>
      </c>
      <c r="E99" s="91" t="s">
        <v>269</v>
      </c>
      <c r="F99" s="84" t="s">
        <v>269</v>
      </c>
      <c r="G99" s="91" t="s">
        <v>269</v>
      </c>
      <c r="H99" s="26">
        <f t="shared" ref="H99:J99" si="13">H123</f>
        <v>0</v>
      </c>
      <c r="I99" s="26">
        <f t="shared" si="13"/>
        <v>0</v>
      </c>
      <c r="J99" s="26">
        <f t="shared" si="13"/>
        <v>0</v>
      </c>
      <c r="K99" s="16"/>
      <c r="L99" s="16"/>
      <c r="M99" s="16"/>
      <c r="N99" s="16"/>
      <c r="O99" s="16"/>
    </row>
    <row r="100" spans="1:15" s="20" customFormat="1" ht="42" customHeight="1" x14ac:dyDescent="0.25">
      <c r="A100" s="118"/>
      <c r="B100" s="117"/>
      <c r="C100" s="117" t="s">
        <v>20</v>
      </c>
      <c r="D100" s="25" t="s">
        <v>30</v>
      </c>
      <c r="E100" s="84" t="s">
        <v>269</v>
      </c>
      <c r="F100" s="84" t="s">
        <v>269</v>
      </c>
      <c r="G100" s="84" t="s">
        <v>269</v>
      </c>
      <c r="H100" s="26"/>
      <c r="I100" s="26"/>
      <c r="J100" s="26"/>
      <c r="K100" s="16"/>
      <c r="L100" s="16"/>
      <c r="M100" s="16"/>
      <c r="N100" s="16"/>
      <c r="O100" s="16"/>
    </row>
    <row r="101" spans="1:15" s="20" customFormat="1" ht="42.75" customHeight="1" x14ac:dyDescent="0.25">
      <c r="A101" s="118"/>
      <c r="B101" s="117"/>
      <c r="C101" s="117"/>
      <c r="D101" s="25" t="s">
        <v>30</v>
      </c>
      <c r="E101" s="91" t="s">
        <v>269</v>
      </c>
      <c r="F101" s="74">
        <v>1130000000</v>
      </c>
      <c r="G101" s="91" t="s">
        <v>269</v>
      </c>
      <c r="H101" s="26">
        <f>H104+H124</f>
        <v>0</v>
      </c>
      <c r="I101" s="26">
        <f>I104+I124</f>
        <v>103.73</v>
      </c>
      <c r="J101" s="26">
        <f>J104+J124</f>
        <v>0</v>
      </c>
      <c r="K101" s="16"/>
      <c r="L101" s="16"/>
      <c r="M101" s="16"/>
      <c r="N101" s="16"/>
      <c r="O101" s="16"/>
    </row>
    <row r="102" spans="1:15" s="20" customFormat="1" ht="82.5" customHeight="1" x14ac:dyDescent="0.25">
      <c r="A102" s="118"/>
      <c r="B102" s="117"/>
      <c r="C102" s="39" t="s">
        <v>62</v>
      </c>
      <c r="D102" s="25" t="s">
        <v>35</v>
      </c>
      <c r="E102" s="91" t="s">
        <v>269</v>
      </c>
      <c r="F102" s="84" t="s">
        <v>269</v>
      </c>
      <c r="G102" s="91" t="s">
        <v>269</v>
      </c>
      <c r="H102" s="26">
        <f t="shared" ref="H102:J102" si="14">H126</f>
        <v>6688</v>
      </c>
      <c r="I102" s="26">
        <f t="shared" si="14"/>
        <v>8326</v>
      </c>
      <c r="J102" s="26">
        <f t="shared" si="14"/>
        <v>7673.86</v>
      </c>
      <c r="K102" s="16"/>
      <c r="L102" s="16"/>
      <c r="M102" s="16"/>
      <c r="N102" s="16"/>
      <c r="O102" s="16"/>
    </row>
    <row r="103" spans="1:15" s="20" customFormat="1" ht="110.25" customHeight="1" x14ac:dyDescent="0.25">
      <c r="A103" s="118"/>
      <c r="B103" s="117"/>
      <c r="C103" s="39" t="s">
        <v>323</v>
      </c>
      <c r="D103" s="93" t="s">
        <v>37</v>
      </c>
      <c r="E103" s="91" t="s">
        <v>269</v>
      </c>
      <c r="F103" s="84" t="s">
        <v>269</v>
      </c>
      <c r="G103" s="91" t="s">
        <v>269</v>
      </c>
      <c r="H103" s="26">
        <f t="shared" ref="H103:J103" si="15">H136</f>
        <v>158</v>
      </c>
      <c r="I103" s="26">
        <f t="shared" si="15"/>
        <v>0</v>
      </c>
      <c r="J103" s="26">
        <f t="shared" si="15"/>
        <v>0</v>
      </c>
      <c r="K103" s="16"/>
      <c r="L103" s="16"/>
      <c r="M103" s="16"/>
      <c r="N103" s="16"/>
      <c r="O103" s="16"/>
    </row>
    <row r="104" spans="1:15" s="20" customFormat="1" ht="34.5" customHeight="1" x14ac:dyDescent="0.25">
      <c r="A104" s="118" t="s">
        <v>92</v>
      </c>
      <c r="B104" s="117" t="s">
        <v>273</v>
      </c>
      <c r="C104" s="74" t="s">
        <v>26</v>
      </c>
      <c r="D104" s="91" t="s">
        <v>269</v>
      </c>
      <c r="E104" s="91" t="s">
        <v>269</v>
      </c>
      <c r="F104" s="91" t="s">
        <v>269</v>
      </c>
      <c r="G104" s="91" t="s">
        <v>269</v>
      </c>
      <c r="H104" s="26">
        <f t="shared" ref="H104:J104" si="16">SUM(H105:H106)</f>
        <v>0</v>
      </c>
      <c r="I104" s="26">
        <f t="shared" si="16"/>
        <v>103.73</v>
      </c>
      <c r="J104" s="26">
        <f t="shared" si="16"/>
        <v>0</v>
      </c>
      <c r="K104" s="16"/>
      <c r="L104" s="16"/>
      <c r="M104" s="16"/>
      <c r="N104" s="16"/>
      <c r="O104" s="16"/>
    </row>
    <row r="105" spans="1:15" s="20" customFormat="1" ht="54" customHeight="1" x14ac:dyDescent="0.25">
      <c r="A105" s="118"/>
      <c r="B105" s="117"/>
      <c r="C105" s="117" t="s">
        <v>20</v>
      </c>
      <c r="D105" s="25" t="s">
        <v>30</v>
      </c>
      <c r="E105" s="91" t="s">
        <v>269</v>
      </c>
      <c r="F105" s="84" t="s">
        <v>269</v>
      </c>
      <c r="G105" s="91" t="s">
        <v>269</v>
      </c>
      <c r="H105" s="26"/>
      <c r="I105" s="26"/>
      <c r="J105" s="26"/>
      <c r="K105" s="16"/>
      <c r="L105" s="16"/>
      <c r="M105" s="16"/>
      <c r="N105" s="16"/>
      <c r="O105" s="16"/>
    </row>
    <row r="106" spans="1:15" s="20" customFormat="1" ht="60.75" customHeight="1" x14ac:dyDescent="0.25">
      <c r="A106" s="118"/>
      <c r="B106" s="117"/>
      <c r="C106" s="117"/>
      <c r="D106" s="25" t="s">
        <v>30</v>
      </c>
      <c r="E106" s="91" t="s">
        <v>269</v>
      </c>
      <c r="F106" s="84">
        <v>1130100000</v>
      </c>
      <c r="G106" s="91" t="s">
        <v>269</v>
      </c>
      <c r="H106" s="26">
        <f>SUM(H107:H121)</f>
        <v>0</v>
      </c>
      <c r="I106" s="26">
        <f>SUM(I107:I121)</f>
        <v>103.73</v>
      </c>
      <c r="J106" s="26">
        <f>SUM(J107:J121)</f>
        <v>0</v>
      </c>
      <c r="K106" s="16"/>
      <c r="L106" s="16"/>
      <c r="M106" s="16"/>
      <c r="N106" s="16"/>
      <c r="O106" s="16"/>
    </row>
    <row r="107" spans="1:15" s="19" customFormat="1" ht="38.1" customHeight="1" x14ac:dyDescent="0.25">
      <c r="A107" s="110" t="s">
        <v>185</v>
      </c>
      <c r="B107" s="131" t="s">
        <v>103</v>
      </c>
      <c r="C107" s="114" t="s">
        <v>20</v>
      </c>
      <c r="D107" s="48" t="s">
        <v>30</v>
      </c>
      <c r="E107" s="21" t="s">
        <v>31</v>
      </c>
      <c r="F107" s="34">
        <v>5221020</v>
      </c>
      <c r="G107" s="21" t="s">
        <v>16</v>
      </c>
      <c r="H107" s="44"/>
      <c r="I107" s="44"/>
      <c r="J107" s="44"/>
      <c r="K107" s="16"/>
      <c r="L107" s="16"/>
      <c r="M107" s="16"/>
      <c r="N107" s="16"/>
      <c r="O107" s="16"/>
    </row>
    <row r="108" spans="1:15" s="19" customFormat="1" ht="38.1" customHeight="1" x14ac:dyDescent="0.25">
      <c r="A108" s="110"/>
      <c r="B108" s="131"/>
      <c r="C108" s="114"/>
      <c r="D108" s="48" t="s">
        <v>30</v>
      </c>
      <c r="E108" s="21" t="s">
        <v>31</v>
      </c>
      <c r="F108" s="34">
        <v>1132147</v>
      </c>
      <c r="G108" s="34">
        <v>244</v>
      </c>
      <c r="H108" s="29"/>
      <c r="I108" s="29"/>
      <c r="J108" s="29"/>
      <c r="K108" s="16"/>
      <c r="L108" s="16"/>
      <c r="M108" s="16"/>
      <c r="N108" s="16"/>
      <c r="O108" s="16"/>
    </row>
    <row r="109" spans="1:15" s="19" customFormat="1" ht="38.1" customHeight="1" x14ac:dyDescent="0.25">
      <c r="A109" s="110"/>
      <c r="B109" s="131"/>
      <c r="C109" s="114"/>
      <c r="D109" s="48">
        <v>759</v>
      </c>
      <c r="E109" s="21" t="s">
        <v>31</v>
      </c>
      <c r="F109" s="34">
        <v>1132147</v>
      </c>
      <c r="G109" s="34">
        <v>612</v>
      </c>
      <c r="H109" s="30"/>
      <c r="I109" s="30"/>
      <c r="J109" s="30"/>
      <c r="K109" s="16"/>
      <c r="L109" s="16"/>
      <c r="M109" s="16"/>
      <c r="N109" s="16"/>
      <c r="O109" s="16"/>
    </row>
    <row r="110" spans="1:15" s="19" customFormat="1" ht="38.1" customHeight="1" x14ac:dyDescent="0.25">
      <c r="A110" s="110"/>
      <c r="B110" s="131"/>
      <c r="C110" s="114"/>
      <c r="D110" s="48" t="s">
        <v>30</v>
      </c>
      <c r="E110" s="21" t="s">
        <v>31</v>
      </c>
      <c r="F110" s="34">
        <v>1137028</v>
      </c>
      <c r="G110" s="34">
        <v>244</v>
      </c>
      <c r="H110" s="29"/>
      <c r="I110" s="29"/>
      <c r="J110" s="29"/>
      <c r="K110" s="16"/>
      <c r="L110" s="16"/>
      <c r="M110" s="16"/>
      <c r="N110" s="16"/>
      <c r="O110" s="16"/>
    </row>
    <row r="111" spans="1:15" s="19" customFormat="1" ht="38.1" customHeight="1" x14ac:dyDescent="0.25">
      <c r="A111" s="110"/>
      <c r="B111" s="131"/>
      <c r="C111" s="114"/>
      <c r="D111" s="48">
        <v>759</v>
      </c>
      <c r="E111" s="21" t="s">
        <v>31</v>
      </c>
      <c r="F111" s="34">
        <v>1137028</v>
      </c>
      <c r="G111" s="34">
        <v>612</v>
      </c>
      <c r="H111" s="30"/>
      <c r="I111" s="30"/>
      <c r="J111" s="30"/>
      <c r="K111" s="16"/>
      <c r="L111" s="16"/>
      <c r="M111" s="16"/>
      <c r="N111" s="16"/>
      <c r="O111" s="16"/>
    </row>
    <row r="112" spans="1:15" s="19" customFormat="1" ht="38.1" customHeight="1" x14ac:dyDescent="0.25">
      <c r="A112" s="110"/>
      <c r="B112" s="131"/>
      <c r="C112" s="114"/>
      <c r="D112" s="48" t="s">
        <v>30</v>
      </c>
      <c r="E112" s="21" t="s">
        <v>31</v>
      </c>
      <c r="F112" s="34">
        <v>1130121470</v>
      </c>
      <c r="G112" s="34">
        <v>244</v>
      </c>
      <c r="H112" s="22">
        <f>2328-2328</f>
        <v>0</v>
      </c>
      <c r="I112" s="22">
        <f>2328-2328</f>
        <v>0</v>
      </c>
      <c r="J112" s="22">
        <v>0</v>
      </c>
      <c r="K112" s="16"/>
      <c r="L112" s="16"/>
      <c r="M112" s="16"/>
      <c r="N112" s="16"/>
      <c r="O112" s="16"/>
    </row>
    <row r="113" spans="1:15" s="19" customFormat="1" ht="38.1" customHeight="1" x14ac:dyDescent="0.25">
      <c r="A113" s="110"/>
      <c r="B113" s="131"/>
      <c r="C113" s="114"/>
      <c r="D113" s="48">
        <v>759</v>
      </c>
      <c r="E113" s="21" t="s">
        <v>31</v>
      </c>
      <c r="F113" s="34">
        <v>1130121470</v>
      </c>
      <c r="G113" s="34">
        <v>612</v>
      </c>
      <c r="H113" s="22">
        <f>2328-2328</f>
        <v>0</v>
      </c>
      <c r="I113" s="22">
        <f>2328-2328</f>
        <v>0</v>
      </c>
      <c r="J113" s="22">
        <v>0</v>
      </c>
      <c r="K113" s="16"/>
      <c r="L113" s="16"/>
      <c r="M113" s="16"/>
      <c r="N113" s="16"/>
      <c r="O113" s="16"/>
    </row>
    <row r="114" spans="1:15" s="19" customFormat="1" ht="38.1" customHeight="1" x14ac:dyDescent="0.25">
      <c r="A114" s="110"/>
      <c r="B114" s="131"/>
      <c r="C114" s="114"/>
      <c r="D114" s="48">
        <v>759</v>
      </c>
      <c r="E114" s="21" t="s">
        <v>31</v>
      </c>
      <c r="F114" s="34">
        <v>1130170280</v>
      </c>
      <c r="G114" s="34">
        <v>244</v>
      </c>
      <c r="H114" s="46">
        <v>0</v>
      </c>
      <c r="I114" s="22">
        <v>103.73</v>
      </c>
      <c r="J114" s="22">
        <v>0</v>
      </c>
      <c r="K114" s="16"/>
      <c r="L114" s="16"/>
      <c r="M114" s="16"/>
      <c r="N114" s="16"/>
      <c r="O114" s="16"/>
    </row>
    <row r="115" spans="1:15" s="19" customFormat="1" ht="75" customHeight="1" x14ac:dyDescent="0.25">
      <c r="A115" s="110" t="s">
        <v>186</v>
      </c>
      <c r="B115" s="114" t="s">
        <v>288</v>
      </c>
      <c r="C115" s="114" t="s">
        <v>20</v>
      </c>
      <c r="D115" s="34">
        <v>759</v>
      </c>
      <c r="E115" s="35" t="s">
        <v>31</v>
      </c>
      <c r="F115" s="34">
        <v>5221010</v>
      </c>
      <c r="G115" s="21" t="s">
        <v>49</v>
      </c>
      <c r="H115" s="24"/>
      <c r="I115" s="24"/>
      <c r="J115" s="24"/>
      <c r="K115" s="16"/>
      <c r="L115" s="16"/>
      <c r="M115" s="16"/>
      <c r="N115" s="16"/>
      <c r="O115" s="16"/>
    </row>
    <row r="116" spans="1:15" s="19" customFormat="1" ht="70.5" customHeight="1" x14ac:dyDescent="0.25">
      <c r="A116" s="110"/>
      <c r="B116" s="114"/>
      <c r="C116" s="114"/>
      <c r="D116" s="35">
        <v>759</v>
      </c>
      <c r="E116" s="35" t="s">
        <v>31</v>
      </c>
      <c r="F116" s="34">
        <v>1139222</v>
      </c>
      <c r="G116" s="34">
        <v>520</v>
      </c>
      <c r="H116" s="30"/>
      <c r="I116" s="30"/>
      <c r="J116" s="30"/>
      <c r="K116" s="16"/>
      <c r="L116" s="16"/>
      <c r="M116" s="16"/>
      <c r="N116" s="16"/>
      <c r="O116" s="16"/>
    </row>
    <row r="117" spans="1:15" s="19" customFormat="1" ht="76.5" customHeight="1" x14ac:dyDescent="0.25">
      <c r="A117" s="110"/>
      <c r="B117" s="114"/>
      <c r="C117" s="114"/>
      <c r="D117" s="35">
        <v>759</v>
      </c>
      <c r="E117" s="35" t="s">
        <v>31</v>
      </c>
      <c r="F117" s="34">
        <v>1130192220</v>
      </c>
      <c r="G117" s="34">
        <v>520</v>
      </c>
      <c r="H117" s="30">
        <f>18400-18400</f>
        <v>0</v>
      </c>
      <c r="I117" s="30">
        <v>0</v>
      </c>
      <c r="J117" s="30">
        <v>0</v>
      </c>
      <c r="K117" s="16"/>
      <c r="L117" s="16"/>
      <c r="M117" s="16"/>
      <c r="N117" s="16"/>
      <c r="O117" s="16"/>
    </row>
    <row r="118" spans="1:15" s="19" customFormat="1" ht="104.25" customHeight="1" x14ac:dyDescent="0.25">
      <c r="A118" s="74" t="s">
        <v>187</v>
      </c>
      <c r="B118" s="69" t="s">
        <v>66</v>
      </c>
      <c r="C118" s="69" t="s">
        <v>20</v>
      </c>
      <c r="D118" s="34">
        <v>759</v>
      </c>
      <c r="E118" s="35" t="s">
        <v>31</v>
      </c>
      <c r="F118" s="34">
        <v>5221020</v>
      </c>
      <c r="G118" s="35" t="s">
        <v>16</v>
      </c>
      <c r="H118" s="44"/>
      <c r="I118" s="44"/>
      <c r="J118" s="44"/>
      <c r="K118" s="16"/>
      <c r="L118" s="16"/>
      <c r="M118" s="16"/>
      <c r="N118" s="16"/>
      <c r="O118" s="16"/>
    </row>
    <row r="119" spans="1:15" s="19" customFormat="1" ht="100.5" customHeight="1" x14ac:dyDescent="0.25">
      <c r="A119" s="74" t="s">
        <v>188</v>
      </c>
      <c r="B119" s="69" t="s">
        <v>282</v>
      </c>
      <c r="C119" s="69" t="s">
        <v>20</v>
      </c>
      <c r="D119" s="34">
        <v>759</v>
      </c>
      <c r="E119" s="35" t="s">
        <v>31</v>
      </c>
      <c r="F119" s="34">
        <v>5221020</v>
      </c>
      <c r="G119" s="35" t="s">
        <v>16</v>
      </c>
      <c r="H119" s="44"/>
      <c r="I119" s="44"/>
      <c r="J119" s="44"/>
      <c r="K119" s="16"/>
      <c r="L119" s="16"/>
      <c r="M119" s="16"/>
      <c r="N119" s="16"/>
      <c r="O119" s="16"/>
    </row>
    <row r="120" spans="1:15" s="19" customFormat="1" ht="39.950000000000003" customHeight="1" x14ac:dyDescent="0.25">
      <c r="A120" s="110" t="s">
        <v>189</v>
      </c>
      <c r="B120" s="114" t="s">
        <v>97</v>
      </c>
      <c r="C120" s="114" t="s">
        <v>20</v>
      </c>
      <c r="D120" s="34">
        <v>759</v>
      </c>
      <c r="E120" s="35" t="s">
        <v>98</v>
      </c>
      <c r="F120" s="34">
        <v>1132235</v>
      </c>
      <c r="G120" s="34">
        <v>244</v>
      </c>
      <c r="H120" s="24"/>
      <c r="I120" s="24"/>
      <c r="J120" s="24"/>
      <c r="K120" s="16"/>
      <c r="L120" s="16"/>
      <c r="M120" s="16"/>
      <c r="N120" s="16"/>
      <c r="O120" s="16"/>
    </row>
    <row r="121" spans="1:15" s="19" customFormat="1" ht="39.950000000000003" customHeight="1" x14ac:dyDescent="0.25">
      <c r="A121" s="110"/>
      <c r="B121" s="114"/>
      <c r="C121" s="114"/>
      <c r="D121" s="34">
        <v>759</v>
      </c>
      <c r="E121" s="35" t="s">
        <v>98</v>
      </c>
      <c r="F121" s="34">
        <v>1130122350</v>
      </c>
      <c r="G121" s="34">
        <v>244</v>
      </c>
      <c r="H121" s="30">
        <v>0</v>
      </c>
      <c r="I121" s="30">
        <v>0</v>
      </c>
      <c r="J121" s="30">
        <v>0</v>
      </c>
      <c r="K121" s="16"/>
      <c r="L121" s="16"/>
      <c r="M121" s="16"/>
      <c r="N121" s="16"/>
      <c r="O121" s="16"/>
    </row>
    <row r="122" spans="1:15" s="20" customFormat="1" ht="34.5" customHeight="1" x14ac:dyDescent="0.25">
      <c r="A122" s="110" t="s">
        <v>93</v>
      </c>
      <c r="B122" s="117" t="s">
        <v>274</v>
      </c>
      <c r="C122" s="74" t="s">
        <v>26</v>
      </c>
      <c r="D122" s="25" t="s">
        <v>269</v>
      </c>
      <c r="E122" s="25" t="s">
        <v>269</v>
      </c>
      <c r="F122" s="25" t="s">
        <v>269</v>
      </c>
      <c r="G122" s="25" t="s">
        <v>269</v>
      </c>
      <c r="H122" s="40">
        <f>H129+H131</f>
        <v>6688</v>
      </c>
      <c r="I122" s="40">
        <f>I129+I131</f>
        <v>8326</v>
      </c>
      <c r="J122" s="40">
        <f>J129+J131</f>
        <v>7673.86</v>
      </c>
      <c r="K122" s="16"/>
      <c r="L122" s="16"/>
      <c r="M122" s="16"/>
      <c r="N122" s="16"/>
      <c r="O122" s="16"/>
    </row>
    <row r="123" spans="1:15" s="20" customFormat="1" ht="76.5" customHeight="1" x14ac:dyDescent="0.25">
      <c r="A123" s="110"/>
      <c r="B123" s="117"/>
      <c r="C123" s="39" t="s">
        <v>21</v>
      </c>
      <c r="D123" s="74">
        <v>755</v>
      </c>
      <c r="E123" s="25" t="s">
        <v>29</v>
      </c>
      <c r="F123" s="94" t="s">
        <v>269</v>
      </c>
      <c r="G123" s="25" t="s">
        <v>16</v>
      </c>
      <c r="H123" s="40"/>
      <c r="I123" s="40"/>
      <c r="J123" s="40"/>
      <c r="K123" s="16"/>
      <c r="L123" s="16"/>
      <c r="M123" s="16"/>
      <c r="N123" s="16"/>
      <c r="O123" s="16"/>
    </row>
    <row r="124" spans="1:15" s="20" customFormat="1" ht="70.5" customHeight="1" x14ac:dyDescent="0.25">
      <c r="A124" s="110"/>
      <c r="B124" s="117"/>
      <c r="C124" s="39" t="s">
        <v>20</v>
      </c>
      <c r="D124" s="94">
        <v>759</v>
      </c>
      <c r="E124" s="93" t="s">
        <v>31</v>
      </c>
      <c r="F124" s="94" t="s">
        <v>269</v>
      </c>
      <c r="G124" s="93" t="s">
        <v>16</v>
      </c>
      <c r="H124" s="40">
        <f t="shared" ref="H124:J124" si="17">H131</f>
        <v>0</v>
      </c>
      <c r="I124" s="40">
        <f t="shared" si="17"/>
        <v>0</v>
      </c>
      <c r="J124" s="40">
        <f t="shared" si="17"/>
        <v>0</v>
      </c>
      <c r="K124" s="16"/>
      <c r="L124" s="16"/>
      <c r="M124" s="16"/>
      <c r="N124" s="16"/>
      <c r="O124" s="16"/>
    </row>
    <row r="125" spans="1:15" s="20" customFormat="1" ht="35.1" customHeight="1" x14ac:dyDescent="0.25">
      <c r="A125" s="110"/>
      <c r="B125" s="117"/>
      <c r="C125" s="117" t="s">
        <v>62</v>
      </c>
      <c r="D125" s="94">
        <v>760</v>
      </c>
      <c r="E125" s="93" t="s">
        <v>36</v>
      </c>
      <c r="F125" s="74" t="s">
        <v>269</v>
      </c>
      <c r="G125" s="25" t="s">
        <v>269</v>
      </c>
      <c r="H125" s="40"/>
      <c r="I125" s="40"/>
      <c r="J125" s="40"/>
      <c r="K125" s="16"/>
      <c r="L125" s="16"/>
      <c r="M125" s="16"/>
      <c r="N125" s="16"/>
      <c r="O125" s="16"/>
    </row>
    <row r="126" spans="1:15" s="20" customFormat="1" ht="35.1" customHeight="1" x14ac:dyDescent="0.25">
      <c r="A126" s="110"/>
      <c r="B126" s="117"/>
      <c r="C126" s="117"/>
      <c r="D126" s="94">
        <v>760</v>
      </c>
      <c r="E126" s="93">
        <v>1006</v>
      </c>
      <c r="F126" s="74">
        <v>1130200000</v>
      </c>
      <c r="G126" s="74" t="s">
        <v>269</v>
      </c>
      <c r="H126" s="40">
        <f>H129</f>
        <v>6688</v>
      </c>
      <c r="I126" s="40">
        <f>I129</f>
        <v>8326</v>
      </c>
      <c r="J126" s="40">
        <f>J129</f>
        <v>7673.86</v>
      </c>
      <c r="K126" s="16"/>
      <c r="L126" s="16"/>
      <c r="M126" s="16"/>
      <c r="N126" s="16"/>
      <c r="O126" s="16"/>
    </row>
    <row r="127" spans="1:15" s="19" customFormat="1" ht="35.1" customHeight="1" x14ac:dyDescent="0.25">
      <c r="A127" s="110" t="s">
        <v>190</v>
      </c>
      <c r="B127" s="114" t="s">
        <v>67</v>
      </c>
      <c r="C127" s="114" t="s">
        <v>62</v>
      </c>
      <c r="D127" s="34">
        <v>760</v>
      </c>
      <c r="E127" s="34">
        <v>1006</v>
      </c>
      <c r="F127" s="34">
        <v>5221020</v>
      </c>
      <c r="G127" s="35" t="s">
        <v>16</v>
      </c>
      <c r="H127" s="24"/>
      <c r="I127" s="24"/>
      <c r="J127" s="24"/>
      <c r="K127" s="16"/>
      <c r="L127" s="16"/>
      <c r="M127" s="16"/>
      <c r="N127" s="16"/>
      <c r="O127" s="16"/>
    </row>
    <row r="128" spans="1:15" s="19" customFormat="1" ht="35.1" customHeight="1" x14ac:dyDescent="0.25">
      <c r="A128" s="110"/>
      <c r="B128" s="114"/>
      <c r="C128" s="114"/>
      <c r="D128" s="34">
        <v>760</v>
      </c>
      <c r="E128" s="34">
        <v>1006</v>
      </c>
      <c r="F128" s="34">
        <v>1132150</v>
      </c>
      <c r="G128" s="34">
        <v>244</v>
      </c>
      <c r="H128" s="30"/>
      <c r="I128" s="30"/>
      <c r="J128" s="30"/>
      <c r="K128" s="16"/>
      <c r="L128" s="16"/>
      <c r="M128" s="16"/>
      <c r="N128" s="16"/>
      <c r="O128" s="16"/>
    </row>
    <row r="129" spans="1:15" s="19" customFormat="1" ht="35.1" customHeight="1" x14ac:dyDescent="0.25">
      <c r="A129" s="110"/>
      <c r="B129" s="114"/>
      <c r="C129" s="114"/>
      <c r="D129" s="34">
        <v>760</v>
      </c>
      <c r="E129" s="34">
        <v>1006</v>
      </c>
      <c r="F129" s="34">
        <v>1130221500</v>
      </c>
      <c r="G129" s="34">
        <v>244</v>
      </c>
      <c r="H129" s="47">
        <v>6688</v>
      </c>
      <c r="I129" s="47">
        <v>8326</v>
      </c>
      <c r="J129" s="47">
        <v>7673.86</v>
      </c>
      <c r="K129" s="16"/>
      <c r="L129" s="16"/>
      <c r="M129" s="16"/>
      <c r="N129" s="16"/>
      <c r="O129" s="16"/>
    </row>
    <row r="130" spans="1:15" s="19" customFormat="1" ht="35.1" customHeight="1" x14ac:dyDescent="0.25">
      <c r="A130" s="110"/>
      <c r="B130" s="114"/>
      <c r="C130" s="114"/>
      <c r="D130" s="34">
        <v>760</v>
      </c>
      <c r="E130" s="34">
        <v>1006</v>
      </c>
      <c r="F130" s="34">
        <v>1130270590</v>
      </c>
      <c r="G130" s="34">
        <v>244</v>
      </c>
      <c r="H130" s="30"/>
      <c r="I130" s="30"/>
      <c r="J130" s="30"/>
      <c r="K130" s="16"/>
      <c r="L130" s="16"/>
      <c r="M130" s="16"/>
      <c r="N130" s="16"/>
      <c r="O130" s="16"/>
    </row>
    <row r="131" spans="1:15" s="19" customFormat="1" ht="133.5" customHeight="1" x14ac:dyDescent="0.25">
      <c r="A131" s="74" t="s">
        <v>191</v>
      </c>
      <c r="B131" s="69" t="s">
        <v>283</v>
      </c>
      <c r="C131" s="69" t="s">
        <v>20</v>
      </c>
      <c r="D131" s="35">
        <v>759</v>
      </c>
      <c r="E131" s="35" t="s">
        <v>31</v>
      </c>
      <c r="F131" s="34">
        <v>5221020</v>
      </c>
      <c r="G131" s="35" t="s">
        <v>16</v>
      </c>
      <c r="H131" s="44">
        <v>0</v>
      </c>
      <c r="I131" s="44">
        <v>0</v>
      </c>
      <c r="J131" s="44">
        <v>0</v>
      </c>
      <c r="K131" s="16"/>
      <c r="L131" s="16"/>
      <c r="M131" s="16"/>
      <c r="N131" s="16"/>
      <c r="O131" s="16"/>
    </row>
    <row r="132" spans="1:15" s="19" customFormat="1" ht="106.5" customHeight="1" x14ac:dyDescent="0.25">
      <c r="A132" s="95" t="s">
        <v>241</v>
      </c>
      <c r="B132" s="69" t="s">
        <v>72</v>
      </c>
      <c r="C132" s="69" t="s">
        <v>21</v>
      </c>
      <c r="D132" s="48">
        <v>755</v>
      </c>
      <c r="E132" s="21" t="s">
        <v>29</v>
      </c>
      <c r="F132" s="48">
        <v>5225513</v>
      </c>
      <c r="G132" s="21" t="s">
        <v>16</v>
      </c>
      <c r="H132" s="44">
        <v>0</v>
      </c>
      <c r="I132" s="44">
        <v>0</v>
      </c>
      <c r="J132" s="44">
        <v>0</v>
      </c>
      <c r="K132" s="16"/>
      <c r="L132" s="16"/>
      <c r="M132" s="16"/>
      <c r="N132" s="16"/>
      <c r="O132" s="16"/>
    </row>
    <row r="133" spans="1:15" s="19" customFormat="1" ht="73.5" customHeight="1" x14ac:dyDescent="0.25">
      <c r="A133" s="95" t="s">
        <v>242</v>
      </c>
      <c r="B133" s="69" t="s">
        <v>73</v>
      </c>
      <c r="C133" s="69" t="s">
        <v>21</v>
      </c>
      <c r="D133" s="48">
        <v>755</v>
      </c>
      <c r="E133" s="21" t="s">
        <v>29</v>
      </c>
      <c r="F133" s="48">
        <v>5226210</v>
      </c>
      <c r="G133" s="21" t="s">
        <v>16</v>
      </c>
      <c r="H133" s="22">
        <v>0</v>
      </c>
      <c r="I133" s="22">
        <v>0</v>
      </c>
      <c r="J133" s="22">
        <v>0</v>
      </c>
      <c r="K133" s="16"/>
      <c r="L133" s="16"/>
      <c r="M133" s="16"/>
      <c r="N133" s="16"/>
      <c r="O133" s="16"/>
    </row>
    <row r="134" spans="1:15" s="20" customFormat="1" ht="35.1" customHeight="1" x14ac:dyDescent="0.25">
      <c r="A134" s="110" t="s">
        <v>117</v>
      </c>
      <c r="B134" s="117" t="s">
        <v>275</v>
      </c>
      <c r="C134" s="74" t="s">
        <v>26</v>
      </c>
      <c r="D134" s="25" t="s">
        <v>269</v>
      </c>
      <c r="E134" s="25" t="s">
        <v>269</v>
      </c>
      <c r="F134" s="25" t="s">
        <v>269</v>
      </c>
      <c r="G134" s="25" t="s">
        <v>269</v>
      </c>
      <c r="H134" s="40">
        <f>H139</f>
        <v>158</v>
      </c>
      <c r="I134" s="40">
        <f>I139</f>
        <v>0</v>
      </c>
      <c r="J134" s="40">
        <f>J139</f>
        <v>0</v>
      </c>
      <c r="K134" s="16"/>
      <c r="L134" s="16"/>
      <c r="M134" s="16"/>
      <c r="N134" s="16"/>
      <c r="O134" s="16"/>
    </row>
    <row r="135" spans="1:15" s="20" customFormat="1" ht="51.75" customHeight="1" x14ac:dyDescent="0.25">
      <c r="A135" s="110"/>
      <c r="B135" s="117"/>
      <c r="C135" s="117" t="s">
        <v>323</v>
      </c>
      <c r="D135" s="93" t="s">
        <v>37</v>
      </c>
      <c r="E135" s="91" t="s">
        <v>269</v>
      </c>
      <c r="F135" s="84" t="s">
        <v>269</v>
      </c>
      <c r="G135" s="91" t="s">
        <v>269</v>
      </c>
      <c r="H135" s="40"/>
      <c r="I135" s="40"/>
      <c r="J135" s="40"/>
      <c r="K135" s="16"/>
      <c r="L135" s="16"/>
      <c r="M135" s="16"/>
      <c r="N135" s="16"/>
      <c r="O135" s="16"/>
    </row>
    <row r="136" spans="1:15" s="20" customFormat="1" ht="51.75" customHeight="1" x14ac:dyDescent="0.25">
      <c r="A136" s="110"/>
      <c r="B136" s="117"/>
      <c r="C136" s="117"/>
      <c r="D136" s="93">
        <v>784</v>
      </c>
      <c r="E136" s="91" t="s">
        <v>269</v>
      </c>
      <c r="F136" s="74">
        <v>1130300000</v>
      </c>
      <c r="G136" s="91" t="s">
        <v>269</v>
      </c>
      <c r="H136" s="26">
        <f t="shared" ref="H136:J136" si="18">SUM(H137:H139)</f>
        <v>158</v>
      </c>
      <c r="I136" s="26">
        <f t="shared" si="18"/>
        <v>0</v>
      </c>
      <c r="J136" s="26">
        <f t="shared" si="18"/>
        <v>0</v>
      </c>
      <c r="K136" s="16"/>
      <c r="L136" s="16"/>
      <c r="M136" s="16"/>
      <c r="N136" s="16"/>
      <c r="O136" s="16"/>
    </row>
    <row r="137" spans="1:15" s="19" customFormat="1" ht="30" customHeight="1" x14ac:dyDescent="0.25">
      <c r="A137" s="110" t="s">
        <v>192</v>
      </c>
      <c r="B137" s="114" t="s">
        <v>94</v>
      </c>
      <c r="C137" s="114" t="s">
        <v>161</v>
      </c>
      <c r="D137" s="34">
        <v>784</v>
      </c>
      <c r="E137" s="35" t="s">
        <v>17</v>
      </c>
      <c r="F137" s="34">
        <v>5221020</v>
      </c>
      <c r="G137" s="35" t="s">
        <v>16</v>
      </c>
      <c r="H137" s="24"/>
      <c r="I137" s="24"/>
      <c r="J137" s="24"/>
      <c r="K137" s="16"/>
      <c r="L137" s="16"/>
      <c r="M137" s="16"/>
      <c r="N137" s="16"/>
      <c r="O137" s="16"/>
    </row>
    <row r="138" spans="1:15" s="19" customFormat="1" ht="30" customHeight="1" x14ac:dyDescent="0.25">
      <c r="A138" s="110"/>
      <c r="B138" s="114"/>
      <c r="C138" s="114"/>
      <c r="D138" s="34">
        <v>784</v>
      </c>
      <c r="E138" s="35" t="s">
        <v>17</v>
      </c>
      <c r="F138" s="34">
        <v>1132047</v>
      </c>
      <c r="G138" s="34">
        <v>244</v>
      </c>
      <c r="H138" s="30"/>
      <c r="I138" s="30"/>
      <c r="J138" s="30"/>
      <c r="K138" s="16"/>
      <c r="L138" s="16"/>
      <c r="M138" s="16"/>
      <c r="N138" s="16"/>
      <c r="O138" s="16"/>
    </row>
    <row r="139" spans="1:15" s="36" customFormat="1" ht="30" customHeight="1" x14ac:dyDescent="0.25">
      <c r="A139" s="110"/>
      <c r="B139" s="114"/>
      <c r="C139" s="114"/>
      <c r="D139" s="34">
        <v>784</v>
      </c>
      <c r="E139" s="35" t="s">
        <v>17</v>
      </c>
      <c r="F139" s="34">
        <v>1130320470</v>
      </c>
      <c r="G139" s="34">
        <v>244</v>
      </c>
      <c r="H139" s="30">
        <v>158</v>
      </c>
      <c r="I139" s="30">
        <v>0</v>
      </c>
      <c r="J139" s="30">
        <v>0</v>
      </c>
      <c r="K139" s="16"/>
      <c r="L139" s="16"/>
      <c r="M139" s="16"/>
      <c r="N139" s="16"/>
      <c r="O139" s="16"/>
    </row>
    <row r="140" spans="1:15" s="19" customFormat="1" ht="34.5" customHeight="1" x14ac:dyDescent="0.25">
      <c r="A140" s="118" t="s">
        <v>25</v>
      </c>
      <c r="B140" s="117" t="s">
        <v>125</v>
      </c>
      <c r="C140" s="74" t="s">
        <v>26</v>
      </c>
      <c r="D140" s="74">
        <v>755</v>
      </c>
      <c r="E140" s="25" t="s">
        <v>269</v>
      </c>
      <c r="F140" s="25" t="s">
        <v>269</v>
      </c>
      <c r="G140" s="25" t="s">
        <v>269</v>
      </c>
      <c r="H140" s="26">
        <f t="shared" ref="H140:J140" si="19">H143+H155</f>
        <v>237370.2</v>
      </c>
      <c r="I140" s="26">
        <f t="shared" si="19"/>
        <v>212034.96677</v>
      </c>
      <c r="J140" s="26">
        <f t="shared" si="19"/>
        <v>208841.28677000001</v>
      </c>
      <c r="K140" s="16"/>
      <c r="L140" s="16"/>
      <c r="M140" s="16"/>
      <c r="N140" s="16"/>
      <c r="O140" s="16"/>
    </row>
    <row r="141" spans="1:15" s="20" customFormat="1" ht="40.5" customHeight="1" x14ac:dyDescent="0.25">
      <c r="A141" s="118"/>
      <c r="B141" s="117"/>
      <c r="C141" s="117" t="s">
        <v>21</v>
      </c>
      <c r="D141" s="74">
        <v>755</v>
      </c>
      <c r="E141" s="25" t="s">
        <v>269</v>
      </c>
      <c r="F141" s="74" t="s">
        <v>269</v>
      </c>
      <c r="G141" s="25" t="s">
        <v>269</v>
      </c>
      <c r="H141" s="26"/>
      <c r="I141" s="26"/>
      <c r="J141" s="26"/>
      <c r="K141" s="16"/>
      <c r="L141" s="16"/>
      <c r="M141" s="16"/>
      <c r="N141" s="16"/>
      <c r="O141" s="16"/>
    </row>
    <row r="142" spans="1:15" s="20" customFormat="1" ht="42" customHeight="1" x14ac:dyDescent="0.25">
      <c r="A142" s="118"/>
      <c r="B142" s="117"/>
      <c r="C142" s="117"/>
      <c r="D142" s="74">
        <v>755</v>
      </c>
      <c r="E142" s="25" t="s">
        <v>269</v>
      </c>
      <c r="F142" s="74">
        <v>1140000000</v>
      </c>
      <c r="G142" s="25" t="s">
        <v>269</v>
      </c>
      <c r="H142" s="53">
        <f>H143+H155</f>
        <v>237370.2</v>
      </c>
      <c r="I142" s="53">
        <f>I143+I155</f>
        <v>212034.96677</v>
      </c>
      <c r="J142" s="53">
        <f>J143+J155</f>
        <v>208841.28677000001</v>
      </c>
      <c r="K142" s="16"/>
      <c r="L142" s="16"/>
      <c r="M142" s="16"/>
      <c r="N142" s="16"/>
      <c r="O142" s="16"/>
    </row>
    <row r="143" spans="1:15" s="19" customFormat="1" ht="34.5" customHeight="1" x14ac:dyDescent="0.25">
      <c r="A143" s="118" t="s">
        <v>2</v>
      </c>
      <c r="B143" s="117" t="s">
        <v>276</v>
      </c>
      <c r="C143" s="74" t="s">
        <v>26</v>
      </c>
      <c r="D143" s="74" t="s">
        <v>269</v>
      </c>
      <c r="E143" s="25" t="s">
        <v>269</v>
      </c>
      <c r="F143" s="25" t="s">
        <v>269</v>
      </c>
      <c r="G143" s="25" t="s">
        <v>269</v>
      </c>
      <c r="H143" s="26">
        <f>H148+H152+H154+H151+H153</f>
        <v>30906.04</v>
      </c>
      <c r="I143" s="26">
        <f>I148+I152+I154+I151+I153</f>
        <v>35789.516770000002</v>
      </c>
      <c r="J143" s="26">
        <f>J148+J152+J154+J151+J153</f>
        <v>33220.836770000002</v>
      </c>
      <c r="K143" s="16"/>
      <c r="L143" s="16"/>
      <c r="M143" s="16"/>
      <c r="N143" s="16"/>
      <c r="O143" s="16"/>
    </row>
    <row r="144" spans="1:15" s="20" customFormat="1" ht="40.5" customHeight="1" x14ac:dyDescent="0.25">
      <c r="A144" s="118"/>
      <c r="B144" s="117"/>
      <c r="C144" s="120" t="s">
        <v>21</v>
      </c>
      <c r="D144" s="25" t="s">
        <v>34</v>
      </c>
      <c r="E144" s="91" t="s">
        <v>269</v>
      </c>
      <c r="F144" s="84" t="s">
        <v>269</v>
      </c>
      <c r="G144" s="91" t="s">
        <v>269</v>
      </c>
      <c r="H144" s="26"/>
      <c r="I144" s="26"/>
      <c r="J144" s="26"/>
      <c r="K144" s="16"/>
      <c r="L144" s="16"/>
      <c r="M144" s="16"/>
      <c r="N144" s="16"/>
      <c r="O144" s="16"/>
    </row>
    <row r="145" spans="1:15" s="20" customFormat="1" ht="43.5" customHeight="1" x14ac:dyDescent="0.25">
      <c r="A145" s="118"/>
      <c r="B145" s="117"/>
      <c r="C145" s="120"/>
      <c r="D145" s="25" t="s">
        <v>34</v>
      </c>
      <c r="E145" s="91" t="s">
        <v>269</v>
      </c>
      <c r="F145" s="74">
        <v>1140100000</v>
      </c>
      <c r="G145" s="91" t="s">
        <v>269</v>
      </c>
      <c r="H145" s="26">
        <f>SUM(H146:H154)</f>
        <v>30906.04</v>
      </c>
      <c r="I145" s="26">
        <f>SUM(I146:I154)</f>
        <v>35789.516770000002</v>
      </c>
      <c r="J145" s="26">
        <f>SUM(J146:J154)</f>
        <v>33220.836770000002</v>
      </c>
      <c r="K145" s="16"/>
      <c r="L145" s="16"/>
      <c r="M145" s="16"/>
      <c r="N145" s="16"/>
      <c r="O145" s="16"/>
    </row>
    <row r="146" spans="1:15" s="19" customFormat="1" ht="35.1" customHeight="1" x14ac:dyDescent="0.25">
      <c r="A146" s="110" t="s">
        <v>193</v>
      </c>
      <c r="B146" s="114" t="s">
        <v>68</v>
      </c>
      <c r="C146" s="114" t="s">
        <v>21</v>
      </c>
      <c r="D146" s="48">
        <v>755</v>
      </c>
      <c r="E146" s="21" t="s">
        <v>15</v>
      </c>
      <c r="F146" s="21" t="s">
        <v>69</v>
      </c>
      <c r="G146" s="21" t="s">
        <v>16</v>
      </c>
      <c r="H146" s="24"/>
      <c r="I146" s="24"/>
      <c r="J146" s="24"/>
      <c r="K146" s="16"/>
      <c r="L146" s="16"/>
      <c r="M146" s="16"/>
      <c r="N146" s="16"/>
      <c r="O146" s="16"/>
    </row>
    <row r="147" spans="1:15" s="19" customFormat="1" ht="60" customHeight="1" x14ac:dyDescent="0.25">
      <c r="A147" s="110"/>
      <c r="B147" s="114"/>
      <c r="C147" s="114"/>
      <c r="D147" s="48">
        <v>755</v>
      </c>
      <c r="E147" s="21" t="s">
        <v>15</v>
      </c>
      <c r="F147" s="48">
        <v>1141003</v>
      </c>
      <c r="G147" s="43" t="s">
        <v>324</v>
      </c>
      <c r="H147" s="30"/>
      <c r="I147" s="30"/>
      <c r="J147" s="30"/>
      <c r="K147" s="16"/>
      <c r="L147" s="16"/>
      <c r="M147" s="16"/>
      <c r="N147" s="16"/>
      <c r="O147" s="16"/>
    </row>
    <row r="148" spans="1:15" s="19" customFormat="1" ht="62.25" customHeight="1" x14ac:dyDescent="0.25">
      <c r="A148" s="110"/>
      <c r="B148" s="114"/>
      <c r="C148" s="114"/>
      <c r="D148" s="48">
        <v>755</v>
      </c>
      <c r="E148" s="21" t="s">
        <v>15</v>
      </c>
      <c r="F148" s="48">
        <v>1140110030</v>
      </c>
      <c r="G148" s="43" t="s">
        <v>324</v>
      </c>
      <c r="H148" s="47">
        <v>29523.32</v>
      </c>
      <c r="I148" s="47">
        <v>32888.07</v>
      </c>
      <c r="J148" s="47">
        <v>31820.39</v>
      </c>
      <c r="K148" s="16"/>
      <c r="L148" s="16"/>
      <c r="M148" s="16"/>
      <c r="N148" s="16"/>
      <c r="O148" s="16"/>
    </row>
    <row r="149" spans="1:15" s="38" customFormat="1" ht="34.5" customHeight="1" x14ac:dyDescent="0.25">
      <c r="A149" s="110" t="s">
        <v>194</v>
      </c>
      <c r="B149" s="114" t="s">
        <v>70</v>
      </c>
      <c r="C149" s="114" t="s">
        <v>21</v>
      </c>
      <c r="D149" s="48">
        <v>755</v>
      </c>
      <c r="E149" s="21" t="s">
        <v>15</v>
      </c>
      <c r="F149" s="21" t="s">
        <v>71</v>
      </c>
      <c r="G149" s="21" t="s">
        <v>16</v>
      </c>
      <c r="H149" s="24"/>
      <c r="I149" s="24"/>
      <c r="J149" s="24"/>
      <c r="K149" s="37"/>
      <c r="L149" s="37"/>
      <c r="M149" s="37"/>
      <c r="N149" s="37"/>
      <c r="O149" s="37"/>
    </row>
    <row r="150" spans="1:15" s="38" customFormat="1" ht="34.5" customHeight="1" x14ac:dyDescent="0.25">
      <c r="A150" s="110"/>
      <c r="B150" s="114"/>
      <c r="C150" s="114"/>
      <c r="D150" s="48">
        <v>755</v>
      </c>
      <c r="E150" s="21" t="s">
        <v>15</v>
      </c>
      <c r="F150" s="21" t="s">
        <v>100</v>
      </c>
      <c r="G150" s="21" t="s">
        <v>27</v>
      </c>
      <c r="H150" s="29"/>
      <c r="I150" s="29"/>
      <c r="J150" s="29"/>
      <c r="K150" s="37"/>
      <c r="L150" s="37"/>
      <c r="M150" s="37"/>
      <c r="N150" s="37"/>
      <c r="O150" s="37"/>
    </row>
    <row r="151" spans="1:15" s="38" customFormat="1" ht="34.5" customHeight="1" x14ac:dyDescent="0.25">
      <c r="A151" s="110"/>
      <c r="B151" s="114"/>
      <c r="C151" s="114"/>
      <c r="D151" s="48">
        <v>755</v>
      </c>
      <c r="E151" s="21" t="s">
        <v>15</v>
      </c>
      <c r="F151" s="21" t="s">
        <v>169</v>
      </c>
      <c r="G151" s="21" t="s">
        <v>101</v>
      </c>
      <c r="H151" s="29">
        <v>1282.72</v>
      </c>
      <c r="I151" s="29">
        <v>18.726770000000002</v>
      </c>
      <c r="J151" s="29">
        <v>18.726770000000002</v>
      </c>
      <c r="K151" s="37"/>
      <c r="L151" s="37"/>
      <c r="M151" s="37"/>
      <c r="N151" s="37"/>
      <c r="O151" s="37"/>
    </row>
    <row r="152" spans="1:15" s="38" customFormat="1" ht="34.5" customHeight="1" x14ac:dyDescent="0.25">
      <c r="A152" s="110"/>
      <c r="B152" s="114"/>
      <c r="C152" s="114"/>
      <c r="D152" s="48">
        <v>755</v>
      </c>
      <c r="E152" s="21" t="s">
        <v>15</v>
      </c>
      <c r="F152" s="21" t="s">
        <v>169</v>
      </c>
      <c r="G152" s="21" t="s">
        <v>27</v>
      </c>
      <c r="H152" s="29">
        <v>0</v>
      </c>
      <c r="I152" s="29">
        <v>1282.72</v>
      </c>
      <c r="J152" s="29">
        <v>1282.72</v>
      </c>
      <c r="K152" s="37"/>
      <c r="L152" s="37"/>
      <c r="M152" s="37"/>
      <c r="N152" s="37"/>
      <c r="O152" s="37"/>
    </row>
    <row r="153" spans="1:15" s="19" customFormat="1" ht="78.75" customHeight="1" x14ac:dyDescent="0.25">
      <c r="A153" s="74" t="s">
        <v>239</v>
      </c>
      <c r="B153" s="69" t="s">
        <v>238</v>
      </c>
      <c r="C153" s="69" t="s">
        <v>21</v>
      </c>
      <c r="D153" s="48">
        <v>755</v>
      </c>
      <c r="E153" s="21" t="s">
        <v>18</v>
      </c>
      <c r="F153" s="21" t="s">
        <v>240</v>
      </c>
      <c r="G153" s="96" t="s">
        <v>27</v>
      </c>
      <c r="H153" s="44">
        <v>100</v>
      </c>
      <c r="I153" s="44">
        <v>100</v>
      </c>
      <c r="J153" s="44">
        <v>99</v>
      </c>
      <c r="K153" s="16"/>
      <c r="L153" s="16"/>
      <c r="M153" s="16"/>
      <c r="N153" s="16"/>
      <c r="O153" s="16"/>
    </row>
    <row r="154" spans="1:15" s="19" customFormat="1" ht="81.75" customHeight="1" x14ac:dyDescent="0.25">
      <c r="A154" s="74" t="s">
        <v>302</v>
      </c>
      <c r="B154" s="69" t="s">
        <v>306</v>
      </c>
      <c r="C154" s="69" t="s">
        <v>21</v>
      </c>
      <c r="D154" s="48">
        <v>755</v>
      </c>
      <c r="E154" s="21" t="s">
        <v>18</v>
      </c>
      <c r="F154" s="21" t="s">
        <v>307</v>
      </c>
      <c r="G154" s="96" t="s">
        <v>27</v>
      </c>
      <c r="H154" s="44">
        <v>0</v>
      </c>
      <c r="I154" s="44">
        <v>1500</v>
      </c>
      <c r="J154" s="44">
        <v>0</v>
      </c>
      <c r="K154" s="16"/>
      <c r="L154" s="16"/>
      <c r="M154" s="16"/>
      <c r="N154" s="16"/>
      <c r="O154" s="16"/>
    </row>
    <row r="155" spans="1:15" s="20" customFormat="1" ht="34.5" customHeight="1" x14ac:dyDescent="0.25">
      <c r="A155" s="110" t="s">
        <v>3</v>
      </c>
      <c r="B155" s="117" t="s">
        <v>277</v>
      </c>
      <c r="C155" s="74" t="s">
        <v>26</v>
      </c>
      <c r="D155" s="74" t="s">
        <v>269</v>
      </c>
      <c r="E155" s="25" t="s">
        <v>269</v>
      </c>
      <c r="F155" s="25" t="s">
        <v>269</v>
      </c>
      <c r="G155" s="25" t="s">
        <v>269</v>
      </c>
      <c r="H155" s="40">
        <f t="shared" ref="H155:J155" si="20">H158</f>
        <v>206464.16</v>
      </c>
      <c r="I155" s="40">
        <f t="shared" si="20"/>
        <v>176245.45</v>
      </c>
      <c r="J155" s="40">
        <f t="shared" si="20"/>
        <v>175620.45</v>
      </c>
      <c r="K155" s="16"/>
      <c r="L155" s="16"/>
      <c r="M155" s="16"/>
      <c r="N155" s="16"/>
      <c r="O155" s="16"/>
    </row>
    <row r="156" spans="1:15" s="20" customFormat="1" ht="42" customHeight="1" x14ac:dyDescent="0.25">
      <c r="A156" s="110"/>
      <c r="B156" s="117"/>
      <c r="C156" s="120" t="s">
        <v>21</v>
      </c>
      <c r="D156" s="25" t="s">
        <v>34</v>
      </c>
      <c r="E156" s="91" t="s">
        <v>269</v>
      </c>
      <c r="F156" s="84" t="s">
        <v>269</v>
      </c>
      <c r="G156" s="91" t="s">
        <v>269</v>
      </c>
      <c r="H156" s="40"/>
      <c r="I156" s="40"/>
      <c r="J156" s="40"/>
      <c r="K156" s="16"/>
      <c r="L156" s="16"/>
      <c r="M156" s="16"/>
      <c r="N156" s="16"/>
      <c r="O156" s="16"/>
    </row>
    <row r="157" spans="1:15" s="20" customFormat="1" ht="42" customHeight="1" x14ac:dyDescent="0.25">
      <c r="A157" s="110"/>
      <c r="B157" s="117"/>
      <c r="C157" s="120"/>
      <c r="D157" s="25" t="s">
        <v>34</v>
      </c>
      <c r="E157" s="91" t="s">
        <v>269</v>
      </c>
      <c r="F157" s="74">
        <v>1140200000</v>
      </c>
      <c r="G157" s="91" t="s">
        <v>269</v>
      </c>
      <c r="H157" s="50">
        <f>SUM(H159:H162)</f>
        <v>206464.16</v>
      </c>
      <c r="I157" s="50">
        <f>SUM(I159:I162)</f>
        <v>176245.45</v>
      </c>
      <c r="J157" s="50">
        <f>SUM(J159:J162)</f>
        <v>175620.45</v>
      </c>
      <c r="K157" s="16"/>
      <c r="L157" s="16"/>
      <c r="M157" s="16"/>
      <c r="N157" s="16"/>
      <c r="O157" s="16"/>
    </row>
    <row r="158" spans="1:15" s="19" customFormat="1" ht="162.75" customHeight="1" x14ac:dyDescent="0.25">
      <c r="A158" s="74" t="s">
        <v>195</v>
      </c>
      <c r="B158" s="69" t="s">
        <v>284</v>
      </c>
      <c r="C158" s="69" t="s">
        <v>21</v>
      </c>
      <c r="D158" s="48">
        <v>755</v>
      </c>
      <c r="E158" s="21" t="s">
        <v>269</v>
      </c>
      <c r="F158" s="48" t="s">
        <v>269</v>
      </c>
      <c r="G158" s="21" t="s">
        <v>269</v>
      </c>
      <c r="H158" s="44">
        <f t="shared" ref="H158:I158" si="21">SUM(H159:H162)</f>
        <v>206464.16</v>
      </c>
      <c r="I158" s="44">
        <f t="shared" si="21"/>
        <v>176245.45</v>
      </c>
      <c r="J158" s="44">
        <v>175620.45</v>
      </c>
      <c r="K158" s="16"/>
      <c r="L158" s="16"/>
      <c r="M158" s="16"/>
      <c r="N158" s="16"/>
      <c r="O158" s="16"/>
    </row>
    <row r="159" spans="1:15" s="19" customFormat="1" ht="54" customHeight="1" x14ac:dyDescent="0.25">
      <c r="A159" s="110" t="s">
        <v>196</v>
      </c>
      <c r="B159" s="114" t="s">
        <v>319</v>
      </c>
      <c r="C159" s="114" t="s">
        <v>21</v>
      </c>
      <c r="D159" s="48">
        <v>755</v>
      </c>
      <c r="E159" s="21" t="s">
        <v>18</v>
      </c>
      <c r="F159" s="21" t="s">
        <v>90</v>
      </c>
      <c r="G159" s="21" t="s">
        <v>77</v>
      </c>
      <c r="H159" s="23"/>
      <c r="I159" s="23"/>
      <c r="J159" s="23"/>
      <c r="K159" s="16"/>
      <c r="L159" s="16"/>
      <c r="M159" s="16"/>
      <c r="N159" s="16"/>
      <c r="O159" s="16"/>
    </row>
    <row r="160" spans="1:15" s="19" customFormat="1" ht="51" customHeight="1" x14ac:dyDescent="0.25">
      <c r="A160" s="110"/>
      <c r="B160" s="114"/>
      <c r="C160" s="114"/>
      <c r="D160" s="48">
        <v>755</v>
      </c>
      <c r="E160" s="21" t="s">
        <v>18</v>
      </c>
      <c r="F160" s="21" t="s">
        <v>170</v>
      </c>
      <c r="G160" s="21" t="s">
        <v>77</v>
      </c>
      <c r="H160" s="45">
        <v>193964.16</v>
      </c>
      <c r="I160" s="45">
        <v>163745.45000000001</v>
      </c>
      <c r="J160" s="45">
        <v>163745.45000000001</v>
      </c>
      <c r="K160" s="16"/>
      <c r="L160" s="16"/>
      <c r="M160" s="16"/>
      <c r="N160" s="16"/>
      <c r="O160" s="16"/>
    </row>
    <row r="161" spans="1:15" s="19" customFormat="1" ht="58.5" customHeight="1" x14ac:dyDescent="0.25">
      <c r="A161" s="110" t="s">
        <v>197</v>
      </c>
      <c r="B161" s="114" t="s">
        <v>318</v>
      </c>
      <c r="C161" s="121" t="s">
        <v>21</v>
      </c>
      <c r="D161" s="48">
        <v>755</v>
      </c>
      <c r="E161" s="21" t="s">
        <v>18</v>
      </c>
      <c r="F161" s="21" t="s">
        <v>91</v>
      </c>
      <c r="G161" s="21" t="s">
        <v>64</v>
      </c>
      <c r="H161" s="24"/>
      <c r="I161" s="24"/>
      <c r="J161" s="24"/>
      <c r="K161" s="16"/>
      <c r="L161" s="16"/>
      <c r="M161" s="16"/>
      <c r="N161" s="16"/>
      <c r="O161" s="16"/>
    </row>
    <row r="162" spans="1:15" s="19" customFormat="1" ht="52.5" customHeight="1" x14ac:dyDescent="0.25">
      <c r="A162" s="110"/>
      <c r="B162" s="114"/>
      <c r="C162" s="121"/>
      <c r="D162" s="48">
        <v>755</v>
      </c>
      <c r="E162" s="21" t="s">
        <v>18</v>
      </c>
      <c r="F162" s="21" t="s">
        <v>171</v>
      </c>
      <c r="G162" s="21" t="s">
        <v>64</v>
      </c>
      <c r="H162" s="29">
        <v>12500</v>
      </c>
      <c r="I162" s="29">
        <v>12500</v>
      </c>
      <c r="J162" s="29">
        <v>11875</v>
      </c>
      <c r="K162" s="16"/>
      <c r="L162" s="16"/>
      <c r="M162" s="16"/>
      <c r="N162" s="16"/>
      <c r="O162" s="16"/>
    </row>
    <row r="163" spans="1:15" s="20" customFormat="1" ht="35.1" customHeight="1" x14ac:dyDescent="0.25">
      <c r="A163" s="110" t="s">
        <v>243</v>
      </c>
      <c r="B163" s="117" t="s">
        <v>245</v>
      </c>
      <c r="C163" s="74" t="s">
        <v>26</v>
      </c>
      <c r="D163" s="74" t="s">
        <v>269</v>
      </c>
      <c r="E163" s="25" t="s">
        <v>269</v>
      </c>
      <c r="F163" s="25" t="s">
        <v>269</v>
      </c>
      <c r="G163" s="25" t="s">
        <v>269</v>
      </c>
      <c r="H163" s="40">
        <f>H170+H178+H190</f>
        <v>0</v>
      </c>
      <c r="I163" s="40">
        <f>I170+I178+I190</f>
        <v>45000</v>
      </c>
      <c r="J163" s="40">
        <f>J170+J178+J190</f>
        <v>44700</v>
      </c>
      <c r="K163" s="16"/>
      <c r="L163" s="16"/>
      <c r="M163" s="16"/>
      <c r="N163" s="16"/>
      <c r="O163" s="16"/>
    </row>
    <row r="164" spans="1:15" s="20" customFormat="1" ht="89.25" customHeight="1" x14ac:dyDescent="0.25">
      <c r="A164" s="110"/>
      <c r="B164" s="117"/>
      <c r="C164" s="39" t="s">
        <v>142</v>
      </c>
      <c r="D164" s="74">
        <v>755</v>
      </c>
      <c r="E164" s="25" t="s">
        <v>269</v>
      </c>
      <c r="F164" s="25" t="s">
        <v>265</v>
      </c>
      <c r="G164" s="25" t="s">
        <v>269</v>
      </c>
      <c r="H164" s="40">
        <f>H179+H190</f>
        <v>0</v>
      </c>
      <c r="I164" s="40">
        <f>I179+I190</f>
        <v>0</v>
      </c>
      <c r="J164" s="40">
        <f>J179+J190</f>
        <v>0</v>
      </c>
      <c r="K164" s="16"/>
      <c r="L164" s="16"/>
      <c r="M164" s="16"/>
      <c r="N164" s="16"/>
      <c r="O164" s="16"/>
    </row>
    <row r="165" spans="1:15" s="20" customFormat="1" ht="78.75" customHeight="1" x14ac:dyDescent="0.25">
      <c r="A165" s="110"/>
      <c r="B165" s="117"/>
      <c r="C165" s="39" t="s">
        <v>149</v>
      </c>
      <c r="D165" s="74">
        <v>758</v>
      </c>
      <c r="E165" s="25" t="s">
        <v>269</v>
      </c>
      <c r="F165" s="25" t="s">
        <v>265</v>
      </c>
      <c r="G165" s="25" t="s">
        <v>269</v>
      </c>
      <c r="H165" s="40">
        <f t="shared" ref="H165:J167" si="22">H180</f>
        <v>0</v>
      </c>
      <c r="I165" s="40">
        <f t="shared" si="22"/>
        <v>0</v>
      </c>
      <c r="J165" s="40">
        <f t="shared" si="22"/>
        <v>0</v>
      </c>
      <c r="K165" s="16"/>
      <c r="L165" s="16"/>
      <c r="M165" s="16"/>
      <c r="N165" s="16"/>
      <c r="O165" s="16"/>
    </row>
    <row r="166" spans="1:15" s="20" customFormat="1" ht="58.5" customHeight="1" x14ac:dyDescent="0.25">
      <c r="A166" s="110"/>
      <c r="B166" s="117"/>
      <c r="C166" s="39" t="s">
        <v>135</v>
      </c>
      <c r="D166" s="74">
        <v>763</v>
      </c>
      <c r="E166" s="25" t="s">
        <v>269</v>
      </c>
      <c r="F166" s="25" t="s">
        <v>265</v>
      </c>
      <c r="G166" s="25" t="s">
        <v>269</v>
      </c>
      <c r="H166" s="40">
        <f t="shared" si="22"/>
        <v>0</v>
      </c>
      <c r="I166" s="40">
        <f t="shared" si="22"/>
        <v>0</v>
      </c>
      <c r="J166" s="40">
        <f t="shared" si="22"/>
        <v>0</v>
      </c>
      <c r="K166" s="16"/>
      <c r="L166" s="16"/>
      <c r="M166" s="16"/>
      <c r="N166" s="16"/>
      <c r="O166" s="16"/>
    </row>
    <row r="167" spans="1:15" s="20" customFormat="1" ht="68.25" customHeight="1" x14ac:dyDescent="0.25">
      <c r="A167" s="110"/>
      <c r="B167" s="117"/>
      <c r="C167" s="39" t="s">
        <v>305</v>
      </c>
      <c r="D167" s="74">
        <v>775</v>
      </c>
      <c r="E167" s="25" t="s">
        <v>269</v>
      </c>
      <c r="F167" s="25" t="s">
        <v>265</v>
      </c>
      <c r="G167" s="25" t="s">
        <v>269</v>
      </c>
      <c r="H167" s="40">
        <f t="shared" si="22"/>
        <v>0</v>
      </c>
      <c r="I167" s="40">
        <f t="shared" si="22"/>
        <v>45000</v>
      </c>
      <c r="J167" s="40">
        <f t="shared" si="22"/>
        <v>44700</v>
      </c>
      <c r="K167" s="16"/>
      <c r="L167" s="16"/>
      <c r="M167" s="16"/>
      <c r="N167" s="16"/>
      <c r="O167" s="16"/>
    </row>
    <row r="168" spans="1:15" s="20" customFormat="1" ht="52.5" customHeight="1" x14ac:dyDescent="0.25">
      <c r="A168" s="110"/>
      <c r="B168" s="117"/>
      <c r="C168" s="117" t="s">
        <v>65</v>
      </c>
      <c r="D168" s="74">
        <v>779</v>
      </c>
      <c r="E168" s="25" t="s">
        <v>269</v>
      </c>
      <c r="F168" s="25" t="s">
        <v>269</v>
      </c>
      <c r="G168" s="25" t="s">
        <v>269</v>
      </c>
      <c r="H168" s="40"/>
      <c r="I168" s="40"/>
      <c r="J168" s="40"/>
      <c r="K168" s="16"/>
      <c r="L168" s="16"/>
      <c r="M168" s="16"/>
      <c r="N168" s="16"/>
      <c r="O168" s="16"/>
    </row>
    <row r="169" spans="1:15" s="20" customFormat="1" ht="54" customHeight="1" x14ac:dyDescent="0.25">
      <c r="A169" s="110"/>
      <c r="B169" s="117"/>
      <c r="C169" s="117"/>
      <c r="D169" s="84">
        <v>779</v>
      </c>
      <c r="E169" s="25" t="s">
        <v>269</v>
      </c>
      <c r="F169" s="25" t="s">
        <v>265</v>
      </c>
      <c r="G169" s="25" t="s">
        <v>269</v>
      </c>
      <c r="H169" s="40">
        <f t="shared" ref="H169:J169" si="23">H170</f>
        <v>0</v>
      </c>
      <c r="I169" s="40">
        <f t="shared" si="23"/>
        <v>0</v>
      </c>
      <c r="J169" s="40">
        <f t="shared" si="23"/>
        <v>0</v>
      </c>
      <c r="K169" s="16"/>
      <c r="L169" s="16"/>
      <c r="M169" s="16"/>
      <c r="N169" s="16"/>
      <c r="O169" s="16"/>
    </row>
    <row r="170" spans="1:15" s="20" customFormat="1" ht="35.1" customHeight="1" x14ac:dyDescent="0.25">
      <c r="A170" s="110" t="s">
        <v>118</v>
      </c>
      <c r="B170" s="117" t="s">
        <v>278</v>
      </c>
      <c r="C170" s="74" t="s">
        <v>26</v>
      </c>
      <c r="D170" s="74" t="s">
        <v>269</v>
      </c>
      <c r="E170" s="25" t="s">
        <v>269</v>
      </c>
      <c r="F170" s="25" t="s">
        <v>269</v>
      </c>
      <c r="G170" s="25" t="s">
        <v>269</v>
      </c>
      <c r="H170" s="40">
        <f t="shared" ref="H170:J170" si="24">SUM(H171:H173)</f>
        <v>0</v>
      </c>
      <c r="I170" s="40">
        <f t="shared" si="24"/>
        <v>0</v>
      </c>
      <c r="J170" s="40">
        <f t="shared" si="24"/>
        <v>0</v>
      </c>
      <c r="K170" s="16"/>
      <c r="L170" s="16"/>
      <c r="M170" s="16"/>
      <c r="N170" s="16"/>
      <c r="O170" s="16"/>
    </row>
    <row r="171" spans="1:15" s="20" customFormat="1" ht="35.1" customHeight="1" x14ac:dyDescent="0.25">
      <c r="A171" s="110"/>
      <c r="B171" s="117"/>
      <c r="C171" s="117" t="s">
        <v>65</v>
      </c>
      <c r="D171" s="74">
        <v>779</v>
      </c>
      <c r="E171" s="25" t="s">
        <v>269</v>
      </c>
      <c r="F171" s="25" t="s">
        <v>269</v>
      </c>
      <c r="G171" s="25" t="s">
        <v>269</v>
      </c>
      <c r="H171" s="40"/>
      <c r="I171" s="40"/>
      <c r="J171" s="40"/>
      <c r="K171" s="16"/>
      <c r="L171" s="16"/>
      <c r="M171" s="16"/>
      <c r="N171" s="16"/>
      <c r="O171" s="16"/>
    </row>
    <row r="172" spans="1:15" s="20" customFormat="1" ht="54" customHeight="1" x14ac:dyDescent="0.25">
      <c r="A172" s="110"/>
      <c r="B172" s="117"/>
      <c r="C172" s="117"/>
      <c r="D172" s="74">
        <v>779</v>
      </c>
      <c r="E172" s="25" t="s">
        <v>269</v>
      </c>
      <c r="F172" s="25" t="s">
        <v>264</v>
      </c>
      <c r="G172" s="25" t="s">
        <v>269</v>
      </c>
      <c r="H172" s="40">
        <f>SUM(H174:H176)</f>
        <v>0</v>
      </c>
      <c r="I172" s="40">
        <f>SUM(I174:I176)</f>
        <v>0</v>
      </c>
      <c r="J172" s="40">
        <f>SUM(J174:J176)</f>
        <v>0</v>
      </c>
      <c r="K172" s="16"/>
      <c r="L172" s="16"/>
      <c r="M172" s="16"/>
      <c r="N172" s="16"/>
      <c r="O172" s="16"/>
    </row>
    <row r="173" spans="1:15" s="20" customFormat="1" ht="72" customHeight="1" x14ac:dyDescent="0.25">
      <c r="A173" s="110"/>
      <c r="B173" s="117"/>
      <c r="C173" s="39" t="s">
        <v>142</v>
      </c>
      <c r="D173" s="74">
        <v>755</v>
      </c>
      <c r="E173" s="25" t="s">
        <v>18</v>
      </c>
      <c r="F173" s="25" t="s">
        <v>159</v>
      </c>
      <c r="G173" s="25" t="s">
        <v>27</v>
      </c>
      <c r="H173" s="40"/>
      <c r="I173" s="40"/>
      <c r="J173" s="40"/>
      <c r="K173" s="16"/>
      <c r="L173" s="16"/>
      <c r="M173" s="16"/>
      <c r="N173" s="16"/>
      <c r="O173" s="16"/>
    </row>
    <row r="174" spans="1:15" s="19" customFormat="1" ht="35.1" customHeight="1" x14ac:dyDescent="0.25">
      <c r="A174" s="110" t="s">
        <v>198</v>
      </c>
      <c r="B174" s="114" t="s">
        <v>133</v>
      </c>
      <c r="C174" s="132" t="s">
        <v>65</v>
      </c>
      <c r="D174" s="48">
        <v>779</v>
      </c>
      <c r="E174" s="21" t="s">
        <v>17</v>
      </c>
      <c r="F174" s="21" t="s">
        <v>33</v>
      </c>
      <c r="G174" s="21" t="s">
        <v>16</v>
      </c>
      <c r="H174" s="24"/>
      <c r="I174" s="24"/>
      <c r="J174" s="24"/>
      <c r="K174" s="16"/>
      <c r="L174" s="16"/>
      <c r="M174" s="16"/>
      <c r="N174" s="16"/>
      <c r="O174" s="16"/>
    </row>
    <row r="175" spans="1:15" s="19" customFormat="1" ht="35.1" customHeight="1" x14ac:dyDescent="0.25">
      <c r="A175" s="110"/>
      <c r="B175" s="114"/>
      <c r="C175" s="132"/>
      <c r="D175" s="48">
        <v>779</v>
      </c>
      <c r="E175" s="21" t="s">
        <v>17</v>
      </c>
      <c r="F175" s="21" t="s">
        <v>222</v>
      </c>
      <c r="G175" s="21" t="s">
        <v>27</v>
      </c>
      <c r="H175" s="29"/>
      <c r="I175" s="29"/>
      <c r="J175" s="29"/>
      <c r="K175" s="16"/>
      <c r="L175" s="16"/>
      <c r="M175" s="16"/>
      <c r="N175" s="16"/>
      <c r="O175" s="16"/>
    </row>
    <row r="176" spans="1:15" s="19" customFormat="1" ht="35.1" customHeight="1" x14ac:dyDescent="0.25">
      <c r="A176" s="110"/>
      <c r="B176" s="114"/>
      <c r="C176" s="132"/>
      <c r="D176" s="48">
        <v>779</v>
      </c>
      <c r="E176" s="21" t="s">
        <v>17</v>
      </c>
      <c r="F176" s="21" t="s">
        <v>159</v>
      </c>
      <c r="G176" s="21" t="s">
        <v>27</v>
      </c>
      <c r="H176" s="29">
        <v>0</v>
      </c>
      <c r="I176" s="29">
        <v>0</v>
      </c>
      <c r="J176" s="29">
        <v>0</v>
      </c>
      <c r="K176" s="16"/>
      <c r="L176" s="16"/>
      <c r="M176" s="16"/>
      <c r="N176" s="16"/>
      <c r="O176" s="16"/>
    </row>
    <row r="177" spans="1:15" s="19" customFormat="1" ht="85.5" customHeight="1" x14ac:dyDescent="0.25">
      <c r="A177" s="110"/>
      <c r="B177" s="114"/>
      <c r="C177" s="69" t="s">
        <v>333</v>
      </c>
      <c r="D177" s="48">
        <v>755</v>
      </c>
      <c r="E177" s="21" t="s">
        <v>18</v>
      </c>
      <c r="F177" s="21" t="s">
        <v>159</v>
      </c>
      <c r="G177" s="21" t="s">
        <v>27</v>
      </c>
      <c r="H177" s="29"/>
      <c r="I177" s="29"/>
      <c r="J177" s="29"/>
      <c r="K177" s="16"/>
      <c r="L177" s="16"/>
      <c r="M177" s="16"/>
      <c r="N177" s="16"/>
      <c r="O177" s="16"/>
    </row>
    <row r="178" spans="1:15" s="20" customFormat="1" ht="35.1" customHeight="1" x14ac:dyDescent="0.25">
      <c r="A178" s="110" t="s">
        <v>119</v>
      </c>
      <c r="B178" s="117" t="s">
        <v>309</v>
      </c>
      <c r="C178" s="74" t="s">
        <v>26</v>
      </c>
      <c r="D178" s="74" t="s">
        <v>269</v>
      </c>
      <c r="E178" s="25" t="s">
        <v>269</v>
      </c>
      <c r="F178" s="25" t="s">
        <v>269</v>
      </c>
      <c r="G178" s="25" t="s">
        <v>269</v>
      </c>
      <c r="H178" s="40">
        <f>SUM(H179:H182)</f>
        <v>0</v>
      </c>
      <c r="I178" s="40">
        <f>SUM(I179:I182)</f>
        <v>45000</v>
      </c>
      <c r="J178" s="40">
        <f>SUM(J179:J182)</f>
        <v>44700</v>
      </c>
      <c r="K178" s="16"/>
      <c r="L178" s="16"/>
      <c r="M178" s="16"/>
      <c r="N178" s="16"/>
      <c r="O178" s="16"/>
    </row>
    <row r="179" spans="1:15" s="20" customFormat="1" ht="72" customHeight="1" x14ac:dyDescent="0.25">
      <c r="A179" s="110"/>
      <c r="B179" s="117"/>
      <c r="C179" s="39" t="s">
        <v>142</v>
      </c>
      <c r="D179" s="74">
        <v>755</v>
      </c>
      <c r="E179" s="25" t="s">
        <v>18</v>
      </c>
      <c r="F179" s="25" t="s">
        <v>263</v>
      </c>
      <c r="G179" s="25" t="s">
        <v>27</v>
      </c>
      <c r="H179" s="40">
        <f>H185+H189</f>
        <v>0</v>
      </c>
      <c r="I179" s="40">
        <f>I185+I189</f>
        <v>0</v>
      </c>
      <c r="J179" s="40">
        <f>J185+J189</f>
        <v>0</v>
      </c>
      <c r="K179" s="16"/>
      <c r="L179" s="16"/>
      <c r="M179" s="16"/>
      <c r="N179" s="16"/>
      <c r="O179" s="16"/>
    </row>
    <row r="180" spans="1:15" s="20" customFormat="1" ht="87" customHeight="1" x14ac:dyDescent="0.25">
      <c r="A180" s="110"/>
      <c r="B180" s="117"/>
      <c r="C180" s="39" t="s">
        <v>149</v>
      </c>
      <c r="D180" s="74">
        <v>758</v>
      </c>
      <c r="E180" s="25" t="s">
        <v>160</v>
      </c>
      <c r="F180" s="25" t="s">
        <v>263</v>
      </c>
      <c r="G180" s="25" t="s">
        <v>27</v>
      </c>
      <c r="H180" s="40">
        <f>H186+H187</f>
        <v>0</v>
      </c>
      <c r="I180" s="40">
        <f>I186+I187</f>
        <v>0</v>
      </c>
      <c r="J180" s="40">
        <f>J186+J187</f>
        <v>0</v>
      </c>
      <c r="K180" s="16"/>
      <c r="L180" s="16"/>
      <c r="M180" s="16"/>
      <c r="N180" s="16"/>
      <c r="O180" s="16"/>
    </row>
    <row r="181" spans="1:15" s="20" customFormat="1" ht="79.5" customHeight="1" x14ac:dyDescent="0.25">
      <c r="A181" s="110"/>
      <c r="B181" s="117"/>
      <c r="C181" s="39" t="s">
        <v>135</v>
      </c>
      <c r="D181" s="74">
        <v>763</v>
      </c>
      <c r="E181" s="25" t="s">
        <v>151</v>
      </c>
      <c r="F181" s="25" t="s">
        <v>263</v>
      </c>
      <c r="G181" s="25" t="s">
        <v>27</v>
      </c>
      <c r="H181" s="40">
        <f>H183+H184</f>
        <v>0</v>
      </c>
      <c r="I181" s="40">
        <f>I183+I184</f>
        <v>0</v>
      </c>
      <c r="J181" s="40">
        <f>J183+J184</f>
        <v>0</v>
      </c>
      <c r="K181" s="16"/>
      <c r="L181" s="16"/>
      <c r="M181" s="16"/>
      <c r="N181" s="16"/>
      <c r="O181" s="16"/>
    </row>
    <row r="182" spans="1:15" s="20" customFormat="1" ht="75" customHeight="1" x14ac:dyDescent="0.25">
      <c r="A182" s="110"/>
      <c r="B182" s="117"/>
      <c r="C182" s="39" t="s">
        <v>326</v>
      </c>
      <c r="D182" s="74">
        <v>775</v>
      </c>
      <c r="E182" s="25" t="s">
        <v>18</v>
      </c>
      <c r="F182" s="25" t="s">
        <v>263</v>
      </c>
      <c r="G182" s="25" t="s">
        <v>27</v>
      </c>
      <c r="H182" s="75">
        <f>H188</f>
        <v>0</v>
      </c>
      <c r="I182" s="75">
        <f>I188</f>
        <v>45000</v>
      </c>
      <c r="J182" s="75">
        <f>J188</f>
        <v>44700</v>
      </c>
      <c r="K182" s="16"/>
      <c r="L182" s="16"/>
      <c r="M182" s="16"/>
      <c r="N182" s="16"/>
      <c r="O182" s="16"/>
    </row>
    <row r="183" spans="1:15" s="19" customFormat="1" ht="106.5" customHeight="1" x14ac:dyDescent="0.25">
      <c r="A183" s="74" t="s">
        <v>199</v>
      </c>
      <c r="B183" s="69" t="s">
        <v>134</v>
      </c>
      <c r="C183" s="69" t="s">
        <v>135</v>
      </c>
      <c r="D183" s="48">
        <v>763</v>
      </c>
      <c r="E183" s="21" t="s">
        <v>151</v>
      </c>
      <c r="F183" s="21" t="s">
        <v>158</v>
      </c>
      <c r="G183" s="21" t="s">
        <v>27</v>
      </c>
      <c r="H183" s="44">
        <v>0</v>
      </c>
      <c r="I183" s="44">
        <v>0</v>
      </c>
      <c r="J183" s="44">
        <v>0</v>
      </c>
      <c r="K183" s="16"/>
      <c r="L183" s="16"/>
      <c r="M183" s="16"/>
      <c r="N183" s="16"/>
      <c r="O183" s="16"/>
    </row>
    <row r="184" spans="1:15" s="19" customFormat="1" ht="105" customHeight="1" x14ac:dyDescent="0.25">
      <c r="A184" s="74" t="s">
        <v>200</v>
      </c>
      <c r="B184" s="69" t="s">
        <v>136</v>
      </c>
      <c r="C184" s="69" t="s">
        <v>135</v>
      </c>
      <c r="D184" s="48">
        <v>763</v>
      </c>
      <c r="E184" s="21" t="s">
        <v>151</v>
      </c>
      <c r="F184" s="21" t="s">
        <v>157</v>
      </c>
      <c r="G184" s="21" t="s">
        <v>27</v>
      </c>
      <c r="H184" s="44">
        <v>0</v>
      </c>
      <c r="I184" s="44">
        <v>0</v>
      </c>
      <c r="J184" s="44">
        <v>0</v>
      </c>
      <c r="K184" s="16"/>
      <c r="L184" s="16"/>
      <c r="M184" s="16"/>
      <c r="N184" s="16"/>
      <c r="O184" s="16"/>
    </row>
    <row r="185" spans="1:15" s="19" customFormat="1" ht="111.75" customHeight="1" x14ac:dyDescent="0.25">
      <c r="A185" s="74" t="s">
        <v>201</v>
      </c>
      <c r="B185" s="69" t="s">
        <v>137</v>
      </c>
      <c r="C185" s="69" t="s">
        <v>142</v>
      </c>
      <c r="D185" s="48">
        <v>755</v>
      </c>
      <c r="E185" s="21" t="s">
        <v>18</v>
      </c>
      <c r="F185" s="21" t="s">
        <v>156</v>
      </c>
      <c r="G185" s="21" t="s">
        <v>27</v>
      </c>
      <c r="H185" s="44">
        <v>0</v>
      </c>
      <c r="I185" s="44">
        <v>0</v>
      </c>
      <c r="J185" s="44">
        <v>0</v>
      </c>
      <c r="K185" s="16"/>
      <c r="L185" s="16"/>
      <c r="M185" s="16"/>
      <c r="N185" s="16"/>
      <c r="O185" s="16"/>
    </row>
    <row r="186" spans="1:15" s="19" customFormat="1" ht="117" customHeight="1" x14ac:dyDescent="0.25">
      <c r="A186" s="74" t="s">
        <v>202</v>
      </c>
      <c r="B186" s="97" t="s">
        <v>150</v>
      </c>
      <c r="C186" s="69" t="s">
        <v>138</v>
      </c>
      <c r="D186" s="48">
        <v>758</v>
      </c>
      <c r="E186" s="21" t="s">
        <v>160</v>
      </c>
      <c r="F186" s="21" t="s">
        <v>155</v>
      </c>
      <c r="G186" s="21" t="s">
        <v>27</v>
      </c>
      <c r="H186" s="44">
        <v>0</v>
      </c>
      <c r="I186" s="44">
        <v>0</v>
      </c>
      <c r="J186" s="44">
        <v>0</v>
      </c>
      <c r="K186" s="16"/>
      <c r="L186" s="16"/>
      <c r="M186" s="16"/>
      <c r="N186" s="16"/>
      <c r="O186" s="16"/>
    </row>
    <row r="187" spans="1:15" s="19" customFormat="1" ht="147.75" customHeight="1" x14ac:dyDescent="0.25">
      <c r="A187" s="74" t="s">
        <v>203</v>
      </c>
      <c r="B187" s="69" t="s">
        <v>139</v>
      </c>
      <c r="C187" s="69" t="s">
        <v>149</v>
      </c>
      <c r="D187" s="48">
        <v>758</v>
      </c>
      <c r="E187" s="21" t="s">
        <v>160</v>
      </c>
      <c r="F187" s="21" t="s">
        <v>153</v>
      </c>
      <c r="G187" s="21" t="s">
        <v>27</v>
      </c>
      <c r="H187" s="44">
        <v>0</v>
      </c>
      <c r="I187" s="44">
        <v>0</v>
      </c>
      <c r="J187" s="44">
        <v>0</v>
      </c>
      <c r="K187" s="16"/>
      <c r="L187" s="16"/>
      <c r="M187" s="16"/>
      <c r="N187" s="16"/>
      <c r="O187" s="16"/>
    </row>
    <row r="188" spans="1:15" s="19" customFormat="1" ht="85.5" customHeight="1" x14ac:dyDescent="0.25">
      <c r="A188" s="74" t="s">
        <v>204</v>
      </c>
      <c r="B188" s="69" t="s">
        <v>140</v>
      </c>
      <c r="C188" s="69" t="s">
        <v>304</v>
      </c>
      <c r="D188" s="48">
        <v>775</v>
      </c>
      <c r="E188" s="21" t="s">
        <v>18</v>
      </c>
      <c r="F188" s="21" t="s">
        <v>152</v>
      </c>
      <c r="G188" s="21" t="s">
        <v>27</v>
      </c>
      <c r="H188" s="45">
        <v>0</v>
      </c>
      <c r="I188" s="45">
        <v>45000</v>
      </c>
      <c r="J188" s="45">
        <v>44700</v>
      </c>
      <c r="K188" s="16"/>
      <c r="L188" s="16"/>
      <c r="M188" s="16"/>
      <c r="N188" s="16"/>
      <c r="O188" s="16"/>
    </row>
    <row r="189" spans="1:15" s="19" customFormat="1" ht="78.75" customHeight="1" x14ac:dyDescent="0.25">
      <c r="A189" s="74" t="s">
        <v>205</v>
      </c>
      <c r="B189" s="69" t="s">
        <v>141</v>
      </c>
      <c r="C189" s="69" t="s">
        <v>143</v>
      </c>
      <c r="D189" s="48">
        <v>755</v>
      </c>
      <c r="E189" s="21" t="s">
        <v>18</v>
      </c>
      <c r="F189" s="21" t="s">
        <v>234</v>
      </c>
      <c r="G189" s="21" t="s">
        <v>27</v>
      </c>
      <c r="H189" s="44">
        <v>0</v>
      </c>
      <c r="I189" s="44">
        <v>0</v>
      </c>
      <c r="J189" s="44">
        <v>0</v>
      </c>
      <c r="K189" s="16"/>
      <c r="L189" s="16"/>
      <c r="M189" s="16"/>
      <c r="N189" s="16"/>
      <c r="O189" s="16"/>
    </row>
    <row r="190" spans="1:15" s="20" customFormat="1" ht="34.5" customHeight="1" x14ac:dyDescent="0.25">
      <c r="A190" s="110" t="s">
        <v>120</v>
      </c>
      <c r="B190" s="117" t="s">
        <v>279</v>
      </c>
      <c r="C190" s="74" t="s">
        <v>26</v>
      </c>
      <c r="D190" s="74">
        <v>755</v>
      </c>
      <c r="E190" s="25" t="s">
        <v>269</v>
      </c>
      <c r="F190" s="25" t="s">
        <v>269</v>
      </c>
      <c r="G190" s="25" t="s">
        <v>269</v>
      </c>
      <c r="H190" s="40">
        <f t="shared" ref="H190:J190" si="25">H192</f>
        <v>0</v>
      </c>
      <c r="I190" s="40">
        <f t="shared" si="25"/>
        <v>0</v>
      </c>
      <c r="J190" s="40">
        <f t="shared" si="25"/>
        <v>0</v>
      </c>
      <c r="K190" s="16"/>
      <c r="L190" s="16"/>
      <c r="M190" s="16"/>
      <c r="N190" s="16"/>
      <c r="O190" s="16"/>
    </row>
    <row r="191" spans="1:15" s="20" customFormat="1" ht="78.75" customHeight="1" x14ac:dyDescent="0.25">
      <c r="A191" s="110"/>
      <c r="B191" s="117"/>
      <c r="C191" s="39" t="s">
        <v>142</v>
      </c>
      <c r="D191" s="74">
        <v>755</v>
      </c>
      <c r="E191" s="25" t="s">
        <v>269</v>
      </c>
      <c r="F191" s="25" t="s">
        <v>262</v>
      </c>
      <c r="G191" s="25" t="s">
        <v>269</v>
      </c>
      <c r="H191" s="40">
        <f t="shared" ref="H191:J191" si="26">H192</f>
        <v>0</v>
      </c>
      <c r="I191" s="40">
        <f t="shared" si="26"/>
        <v>0</v>
      </c>
      <c r="J191" s="40">
        <f t="shared" si="26"/>
        <v>0</v>
      </c>
      <c r="K191" s="16"/>
      <c r="L191" s="16"/>
      <c r="M191" s="16"/>
      <c r="N191" s="16"/>
      <c r="O191" s="16"/>
    </row>
    <row r="192" spans="1:15" s="19" customFormat="1" ht="134.25" customHeight="1" x14ac:dyDescent="0.25">
      <c r="A192" s="74" t="s">
        <v>207</v>
      </c>
      <c r="B192" s="69" t="s">
        <v>206</v>
      </c>
      <c r="C192" s="69" t="s">
        <v>142</v>
      </c>
      <c r="D192" s="48">
        <v>755</v>
      </c>
      <c r="E192" s="21" t="s">
        <v>18</v>
      </c>
      <c r="F192" s="21" t="s">
        <v>154</v>
      </c>
      <c r="G192" s="21" t="s">
        <v>27</v>
      </c>
      <c r="H192" s="44">
        <v>0</v>
      </c>
      <c r="I192" s="44">
        <v>0</v>
      </c>
      <c r="J192" s="44">
        <v>0</v>
      </c>
      <c r="K192" s="16"/>
      <c r="L192" s="16"/>
      <c r="M192" s="16"/>
      <c r="N192" s="16"/>
      <c r="O192" s="16"/>
    </row>
    <row r="193" spans="1:15" s="106" customFormat="1" ht="35.1" customHeight="1" x14ac:dyDescent="0.25">
      <c r="A193" s="133" t="s">
        <v>144</v>
      </c>
      <c r="B193" s="113" t="s">
        <v>244</v>
      </c>
      <c r="C193" s="105" t="s">
        <v>26</v>
      </c>
      <c r="D193" s="105">
        <v>771</v>
      </c>
      <c r="E193" s="83" t="s">
        <v>269</v>
      </c>
      <c r="F193" s="83" t="s">
        <v>269</v>
      </c>
      <c r="G193" s="83" t="s">
        <v>269</v>
      </c>
      <c r="H193" s="53">
        <f t="shared" ref="H193:J193" si="27">H196+H202+H222+H262</f>
        <v>313207.18000000005</v>
      </c>
      <c r="I193" s="53">
        <f t="shared" si="27"/>
        <v>310948.74237000005</v>
      </c>
      <c r="J193" s="53">
        <f t="shared" si="27"/>
        <v>307678.31943000003</v>
      </c>
      <c r="K193" s="72"/>
      <c r="L193" s="72"/>
      <c r="M193" s="72"/>
      <c r="N193" s="72"/>
      <c r="O193" s="72"/>
    </row>
    <row r="194" spans="1:15" s="106" customFormat="1" ht="50.1" customHeight="1" x14ac:dyDescent="0.25">
      <c r="A194" s="133"/>
      <c r="B194" s="113"/>
      <c r="C194" s="113" t="s">
        <v>19</v>
      </c>
      <c r="D194" s="105">
        <v>771</v>
      </c>
      <c r="E194" s="83" t="s">
        <v>269</v>
      </c>
      <c r="F194" s="83" t="s">
        <v>269</v>
      </c>
      <c r="G194" s="83" t="s">
        <v>269</v>
      </c>
      <c r="H194" s="53"/>
      <c r="I194" s="53"/>
      <c r="J194" s="53"/>
      <c r="K194" s="72"/>
      <c r="L194" s="72"/>
      <c r="M194" s="72"/>
      <c r="N194" s="72"/>
      <c r="O194" s="72"/>
    </row>
    <row r="195" spans="1:15" s="106" customFormat="1" ht="53.25" customHeight="1" x14ac:dyDescent="0.25">
      <c r="A195" s="133"/>
      <c r="B195" s="113"/>
      <c r="C195" s="113"/>
      <c r="D195" s="105">
        <v>771</v>
      </c>
      <c r="E195" s="83" t="s">
        <v>269</v>
      </c>
      <c r="F195" s="83" t="s">
        <v>266</v>
      </c>
      <c r="G195" s="83" t="s">
        <v>269</v>
      </c>
      <c r="H195" s="53">
        <f>H198+H204+H224+H264</f>
        <v>313207.18000000005</v>
      </c>
      <c r="I195" s="53">
        <f>I198+I204+I224+I264</f>
        <v>310948.74237000005</v>
      </c>
      <c r="J195" s="53">
        <f>J198+J204+J224+J264</f>
        <v>307678.31943000003</v>
      </c>
      <c r="K195" s="72"/>
      <c r="L195" s="72"/>
      <c r="M195" s="72"/>
      <c r="N195" s="72"/>
      <c r="O195" s="72"/>
    </row>
    <row r="196" spans="1:15" s="20" customFormat="1" ht="34.5" customHeight="1" x14ac:dyDescent="0.25">
      <c r="A196" s="110" t="s">
        <v>145</v>
      </c>
      <c r="B196" s="117" t="s">
        <v>292</v>
      </c>
      <c r="C196" s="74" t="s">
        <v>26</v>
      </c>
      <c r="D196" s="74">
        <v>771</v>
      </c>
      <c r="E196" s="25" t="s">
        <v>269</v>
      </c>
      <c r="F196" s="25" t="s">
        <v>269</v>
      </c>
      <c r="G196" s="25" t="s">
        <v>269</v>
      </c>
      <c r="H196" s="50">
        <f t="shared" ref="H196:J196" si="28">SUM(H197:H198)</f>
        <v>27214.11</v>
      </c>
      <c r="I196" s="50">
        <f t="shared" si="28"/>
        <v>29034.11</v>
      </c>
      <c r="J196" s="50">
        <f t="shared" si="28"/>
        <v>27014.691200000001</v>
      </c>
      <c r="K196" s="16"/>
      <c r="L196" s="16"/>
      <c r="M196" s="16"/>
      <c r="N196" s="16"/>
      <c r="O196" s="16"/>
    </row>
    <row r="197" spans="1:15" s="20" customFormat="1" ht="35.1" customHeight="1" x14ac:dyDescent="0.25">
      <c r="A197" s="110"/>
      <c r="B197" s="117"/>
      <c r="C197" s="117" t="s">
        <v>19</v>
      </c>
      <c r="D197" s="74">
        <v>771</v>
      </c>
      <c r="E197" s="25" t="s">
        <v>269</v>
      </c>
      <c r="F197" s="25" t="s">
        <v>269</v>
      </c>
      <c r="G197" s="25" t="s">
        <v>269</v>
      </c>
      <c r="H197" s="53"/>
      <c r="I197" s="53"/>
      <c r="J197" s="53"/>
      <c r="K197" s="16"/>
      <c r="L197" s="16"/>
      <c r="M197" s="16"/>
      <c r="N197" s="16"/>
      <c r="O197" s="16"/>
    </row>
    <row r="198" spans="1:15" s="20" customFormat="1" ht="35.1" customHeight="1" x14ac:dyDescent="0.25">
      <c r="A198" s="110"/>
      <c r="B198" s="117"/>
      <c r="C198" s="117"/>
      <c r="D198" s="74">
        <v>771</v>
      </c>
      <c r="E198" s="25" t="s">
        <v>269</v>
      </c>
      <c r="F198" s="25" t="s">
        <v>267</v>
      </c>
      <c r="G198" s="25" t="s">
        <v>269</v>
      </c>
      <c r="H198" s="53">
        <f t="shared" ref="H198:J198" si="29">SUM(H199:H201)</f>
        <v>27214.11</v>
      </c>
      <c r="I198" s="53">
        <f t="shared" si="29"/>
        <v>29034.11</v>
      </c>
      <c r="J198" s="53">
        <f t="shared" si="29"/>
        <v>27014.691200000001</v>
      </c>
      <c r="K198" s="16"/>
      <c r="L198" s="16"/>
      <c r="M198" s="16"/>
      <c r="N198" s="16"/>
      <c r="O198" s="16"/>
    </row>
    <row r="199" spans="1:15" s="19" customFormat="1" ht="34.5" customHeight="1" x14ac:dyDescent="0.25">
      <c r="A199" s="112" t="s">
        <v>208</v>
      </c>
      <c r="B199" s="129" t="s">
        <v>74</v>
      </c>
      <c r="C199" s="129" t="s">
        <v>19</v>
      </c>
      <c r="D199" s="59">
        <v>771</v>
      </c>
      <c r="E199" s="64" t="s">
        <v>15</v>
      </c>
      <c r="F199" s="64" t="s">
        <v>69</v>
      </c>
      <c r="G199" s="64" t="s">
        <v>16</v>
      </c>
      <c r="H199" s="56"/>
      <c r="I199" s="56"/>
      <c r="J199" s="56"/>
      <c r="K199" s="16"/>
      <c r="L199" s="16"/>
      <c r="M199" s="16"/>
      <c r="N199" s="16"/>
      <c r="O199" s="16"/>
    </row>
    <row r="200" spans="1:15" s="19" customFormat="1" ht="54.75" customHeight="1" x14ac:dyDescent="0.25">
      <c r="A200" s="112"/>
      <c r="B200" s="129"/>
      <c r="C200" s="129"/>
      <c r="D200" s="59">
        <v>771</v>
      </c>
      <c r="E200" s="64" t="s">
        <v>15</v>
      </c>
      <c r="F200" s="59">
        <v>1191003</v>
      </c>
      <c r="G200" s="64" t="s">
        <v>324</v>
      </c>
      <c r="H200" s="47"/>
      <c r="I200" s="47"/>
      <c r="J200" s="47"/>
      <c r="K200" s="16"/>
      <c r="L200" s="16"/>
      <c r="M200" s="16"/>
      <c r="N200" s="16"/>
      <c r="O200" s="16"/>
    </row>
    <row r="201" spans="1:15" s="19" customFormat="1" ht="55.5" customHeight="1" x14ac:dyDescent="0.25">
      <c r="A201" s="112"/>
      <c r="B201" s="129"/>
      <c r="C201" s="129"/>
      <c r="D201" s="59">
        <v>771</v>
      </c>
      <c r="E201" s="64" t="s">
        <v>15</v>
      </c>
      <c r="F201" s="59">
        <v>1160110030</v>
      </c>
      <c r="G201" s="99" t="s">
        <v>324</v>
      </c>
      <c r="H201" s="47">
        <v>27214.11</v>
      </c>
      <c r="I201" s="47">
        <v>29034.11</v>
      </c>
      <c r="J201" s="47">
        <v>27014.691200000001</v>
      </c>
      <c r="K201" s="16"/>
      <c r="L201" s="16"/>
      <c r="M201" s="16"/>
      <c r="N201" s="16"/>
      <c r="O201" s="16"/>
    </row>
    <row r="202" spans="1:15" s="20" customFormat="1" ht="21.75" customHeight="1" x14ac:dyDescent="0.25">
      <c r="A202" s="112" t="s">
        <v>146</v>
      </c>
      <c r="B202" s="113" t="s">
        <v>293</v>
      </c>
      <c r="C202" s="98" t="s">
        <v>26</v>
      </c>
      <c r="D202" s="98">
        <v>771</v>
      </c>
      <c r="E202" s="83" t="s">
        <v>269</v>
      </c>
      <c r="F202" s="83" t="s">
        <v>269</v>
      </c>
      <c r="G202" s="83" t="s">
        <v>269</v>
      </c>
      <c r="H202" s="53">
        <f>H205+SUM(H214:H221)</f>
        <v>43915.5</v>
      </c>
      <c r="I202" s="53">
        <f>I205+SUM(I214:I221)</f>
        <v>48735.888340000005</v>
      </c>
      <c r="J202" s="53">
        <f>J205+SUM(J214:J221)</f>
        <v>48703.288970000001</v>
      </c>
      <c r="K202" s="16"/>
      <c r="L202" s="16"/>
      <c r="M202" s="16"/>
      <c r="N202" s="16"/>
      <c r="O202" s="16"/>
    </row>
    <row r="203" spans="1:15" s="20" customFormat="1" ht="35.1" customHeight="1" x14ac:dyDescent="0.25">
      <c r="A203" s="112"/>
      <c r="B203" s="113"/>
      <c r="C203" s="113" t="s">
        <v>19</v>
      </c>
      <c r="D203" s="98">
        <v>771</v>
      </c>
      <c r="E203" s="83" t="s">
        <v>269</v>
      </c>
      <c r="F203" s="83" t="s">
        <v>269</v>
      </c>
      <c r="G203" s="83" t="s">
        <v>269</v>
      </c>
      <c r="H203" s="53"/>
      <c r="I203" s="53"/>
      <c r="J203" s="53"/>
      <c r="K203" s="16"/>
      <c r="L203" s="16"/>
      <c r="M203" s="16"/>
      <c r="N203" s="16"/>
      <c r="O203" s="16"/>
    </row>
    <row r="204" spans="1:15" s="20" customFormat="1" ht="35.1" customHeight="1" x14ac:dyDescent="0.25">
      <c r="A204" s="112"/>
      <c r="B204" s="113"/>
      <c r="C204" s="113"/>
      <c r="D204" s="98">
        <v>771</v>
      </c>
      <c r="E204" s="83" t="s">
        <v>269</v>
      </c>
      <c r="F204" s="83" t="s">
        <v>261</v>
      </c>
      <c r="G204" s="83" t="s">
        <v>269</v>
      </c>
      <c r="H204" s="53">
        <f>H205+H216+H218+H219+H221</f>
        <v>43915.5</v>
      </c>
      <c r="I204" s="53">
        <f>I205+I216+I218+I219+I221</f>
        <v>48735.888340000005</v>
      </c>
      <c r="J204" s="53">
        <f>J205+J216+J218+J219+J221</f>
        <v>48703.288970000001</v>
      </c>
      <c r="K204" s="16"/>
      <c r="L204" s="16"/>
      <c r="M204" s="16"/>
      <c r="N204" s="16"/>
      <c r="O204" s="16"/>
    </row>
    <row r="205" spans="1:15" s="19" customFormat="1" ht="119.25" customHeight="1" x14ac:dyDescent="0.25">
      <c r="A205" s="98" t="s">
        <v>209</v>
      </c>
      <c r="B205" s="65" t="s">
        <v>229</v>
      </c>
      <c r="C205" s="65" t="s">
        <v>19</v>
      </c>
      <c r="D205" s="59">
        <v>771</v>
      </c>
      <c r="E205" s="64" t="s">
        <v>269</v>
      </c>
      <c r="F205" s="64" t="s">
        <v>269</v>
      </c>
      <c r="G205" s="64" t="s">
        <v>269</v>
      </c>
      <c r="H205" s="46">
        <f t="shared" ref="H205:I205" si="30">SUM(H206:H213)</f>
        <v>23915.5</v>
      </c>
      <c r="I205" s="46">
        <f t="shared" si="30"/>
        <v>24849.539400000001</v>
      </c>
      <c r="J205" s="46">
        <v>24847.039400000001</v>
      </c>
      <c r="K205" s="16"/>
      <c r="L205" s="16"/>
      <c r="M205" s="16"/>
      <c r="N205" s="16"/>
      <c r="O205" s="16"/>
    </row>
    <row r="206" spans="1:15" s="41" customFormat="1" ht="45.75" customHeight="1" x14ac:dyDescent="0.25">
      <c r="A206" s="112" t="s">
        <v>210</v>
      </c>
      <c r="B206" s="129" t="s">
        <v>226</v>
      </c>
      <c r="C206" s="129" t="s">
        <v>19</v>
      </c>
      <c r="D206" s="59">
        <v>771</v>
      </c>
      <c r="E206" s="64" t="s">
        <v>75</v>
      </c>
      <c r="F206" s="59">
        <v>4440101</v>
      </c>
      <c r="G206" s="64" t="s">
        <v>16</v>
      </c>
      <c r="H206" s="56"/>
      <c r="I206" s="56"/>
      <c r="J206" s="56"/>
      <c r="K206" s="15"/>
      <c r="L206" s="15"/>
      <c r="M206" s="15"/>
      <c r="N206" s="15"/>
      <c r="O206" s="15"/>
    </row>
    <row r="207" spans="1:15" s="41" customFormat="1" ht="46.5" customHeight="1" x14ac:dyDescent="0.25">
      <c r="A207" s="112"/>
      <c r="B207" s="129"/>
      <c r="C207" s="129"/>
      <c r="D207" s="59">
        <v>771</v>
      </c>
      <c r="E207" s="64" t="s">
        <v>75</v>
      </c>
      <c r="F207" s="59">
        <v>1192041</v>
      </c>
      <c r="G207" s="64" t="s">
        <v>27</v>
      </c>
      <c r="H207" s="49"/>
      <c r="I207" s="49"/>
      <c r="J207" s="49"/>
      <c r="K207" s="15"/>
      <c r="L207" s="15"/>
      <c r="M207" s="15"/>
      <c r="N207" s="15"/>
      <c r="O207" s="15"/>
    </row>
    <row r="208" spans="1:15" s="41" customFormat="1" ht="39.75" customHeight="1" x14ac:dyDescent="0.25">
      <c r="A208" s="112"/>
      <c r="B208" s="129"/>
      <c r="C208" s="129"/>
      <c r="D208" s="59">
        <v>771</v>
      </c>
      <c r="E208" s="64" t="s">
        <v>75</v>
      </c>
      <c r="F208" s="59">
        <v>1160222980</v>
      </c>
      <c r="G208" s="64" t="s">
        <v>27</v>
      </c>
      <c r="H208" s="49">
        <v>12111.5</v>
      </c>
      <c r="I208" s="49">
        <v>11412.3981</v>
      </c>
      <c r="J208" s="49">
        <v>11409.8981</v>
      </c>
      <c r="K208" s="15"/>
      <c r="L208" s="15"/>
      <c r="M208" s="15"/>
      <c r="N208" s="15"/>
      <c r="O208" s="15"/>
    </row>
    <row r="209" spans="1:15" s="41" customFormat="1" ht="39.75" customHeight="1" x14ac:dyDescent="0.25">
      <c r="A209" s="128"/>
      <c r="B209" s="130"/>
      <c r="C209" s="130"/>
      <c r="D209" s="59">
        <v>771</v>
      </c>
      <c r="E209" s="64" t="s">
        <v>75</v>
      </c>
      <c r="F209" s="59">
        <v>1160298750</v>
      </c>
      <c r="G209" s="64" t="s">
        <v>27</v>
      </c>
      <c r="H209" s="49"/>
      <c r="I209" s="49"/>
      <c r="J209" s="49"/>
      <c r="K209" s="15"/>
      <c r="L209" s="15"/>
      <c r="M209" s="15"/>
      <c r="N209" s="15"/>
      <c r="O209" s="15"/>
    </row>
    <row r="210" spans="1:15" s="41" customFormat="1" ht="42" customHeight="1" x14ac:dyDescent="0.25">
      <c r="A210" s="133" t="s">
        <v>211</v>
      </c>
      <c r="B210" s="129" t="s">
        <v>227</v>
      </c>
      <c r="C210" s="129" t="s">
        <v>19</v>
      </c>
      <c r="D210" s="59">
        <v>771</v>
      </c>
      <c r="E210" s="64" t="s">
        <v>76</v>
      </c>
      <c r="F210" s="59">
        <v>4440102</v>
      </c>
      <c r="G210" s="64" t="s">
        <v>16</v>
      </c>
      <c r="H210" s="56"/>
      <c r="I210" s="56"/>
      <c r="J210" s="56"/>
      <c r="K210" s="15"/>
      <c r="L210" s="15"/>
      <c r="M210" s="15"/>
      <c r="N210" s="15"/>
      <c r="O210" s="15"/>
    </row>
    <row r="211" spans="1:15" s="41" customFormat="1" ht="42" customHeight="1" x14ac:dyDescent="0.25">
      <c r="A211" s="133"/>
      <c r="B211" s="129"/>
      <c r="C211" s="129"/>
      <c r="D211" s="60">
        <v>771</v>
      </c>
      <c r="E211" s="62" t="s">
        <v>76</v>
      </c>
      <c r="F211" s="59">
        <v>1192041</v>
      </c>
      <c r="G211" s="64" t="s">
        <v>27</v>
      </c>
      <c r="H211" s="49"/>
      <c r="I211" s="49"/>
      <c r="J211" s="49"/>
      <c r="K211" s="15"/>
      <c r="L211" s="15"/>
      <c r="M211" s="15"/>
      <c r="N211" s="15"/>
      <c r="O211" s="15"/>
    </row>
    <row r="212" spans="1:15" s="41" customFormat="1" ht="42" customHeight="1" x14ac:dyDescent="0.25">
      <c r="A212" s="133"/>
      <c r="B212" s="129"/>
      <c r="C212" s="129"/>
      <c r="D212" s="60">
        <v>771</v>
      </c>
      <c r="E212" s="62" t="s">
        <v>76</v>
      </c>
      <c r="F212" s="59">
        <v>1160222980</v>
      </c>
      <c r="G212" s="64" t="s">
        <v>27</v>
      </c>
      <c r="H212" s="49">
        <v>11804</v>
      </c>
      <c r="I212" s="49">
        <v>13437.141299999999</v>
      </c>
      <c r="J212" s="49">
        <v>13437.141299999999</v>
      </c>
      <c r="K212" s="15"/>
      <c r="L212" s="15"/>
      <c r="M212" s="15"/>
      <c r="N212" s="15"/>
      <c r="O212" s="15"/>
    </row>
    <row r="213" spans="1:15" s="41" customFormat="1" ht="42" customHeight="1" x14ac:dyDescent="0.25">
      <c r="A213" s="134"/>
      <c r="B213" s="130"/>
      <c r="C213" s="130"/>
      <c r="D213" s="60">
        <v>771</v>
      </c>
      <c r="E213" s="62" t="s">
        <v>76</v>
      </c>
      <c r="F213" s="59">
        <v>1160298750</v>
      </c>
      <c r="G213" s="64" t="s">
        <v>27</v>
      </c>
      <c r="H213" s="49"/>
      <c r="I213" s="49"/>
      <c r="J213" s="49"/>
      <c r="K213" s="15"/>
      <c r="L213" s="15"/>
      <c r="M213" s="15"/>
      <c r="N213" s="15"/>
      <c r="O213" s="15"/>
    </row>
    <row r="214" spans="1:15" s="19" customFormat="1" ht="87" customHeight="1" x14ac:dyDescent="0.25">
      <c r="A214" s="133" t="s">
        <v>228</v>
      </c>
      <c r="B214" s="129" t="s">
        <v>86</v>
      </c>
      <c r="C214" s="129" t="s">
        <v>19</v>
      </c>
      <c r="D214" s="60">
        <v>771</v>
      </c>
      <c r="E214" s="62" t="s">
        <v>15</v>
      </c>
      <c r="F214" s="62" t="s">
        <v>87</v>
      </c>
      <c r="G214" s="62" t="s">
        <v>16</v>
      </c>
      <c r="H214" s="56"/>
      <c r="I214" s="56"/>
      <c r="J214" s="56"/>
      <c r="K214" s="16"/>
      <c r="L214" s="16"/>
      <c r="M214" s="16"/>
      <c r="N214" s="16"/>
      <c r="O214" s="16"/>
    </row>
    <row r="215" spans="1:15" s="19" customFormat="1" ht="69.75" customHeight="1" x14ac:dyDescent="0.25">
      <c r="A215" s="133"/>
      <c r="B215" s="129"/>
      <c r="C215" s="129"/>
      <c r="D215" s="60">
        <v>771</v>
      </c>
      <c r="E215" s="62" t="s">
        <v>15</v>
      </c>
      <c r="F215" s="60">
        <v>1192154</v>
      </c>
      <c r="G215" s="62" t="s">
        <v>27</v>
      </c>
      <c r="H215" s="47"/>
      <c r="I215" s="47"/>
      <c r="J215" s="47"/>
      <c r="K215" s="16"/>
      <c r="L215" s="16"/>
      <c r="M215" s="16"/>
      <c r="N215" s="16"/>
      <c r="O215" s="16"/>
    </row>
    <row r="216" spans="1:15" s="19" customFormat="1" ht="82.5" customHeight="1" x14ac:dyDescent="0.25">
      <c r="A216" s="133"/>
      <c r="B216" s="129"/>
      <c r="C216" s="129"/>
      <c r="D216" s="60">
        <v>771</v>
      </c>
      <c r="E216" s="62" t="s">
        <v>15</v>
      </c>
      <c r="F216" s="60">
        <v>1160221540</v>
      </c>
      <c r="G216" s="62" t="s">
        <v>27</v>
      </c>
      <c r="H216" s="47">
        <v>20000</v>
      </c>
      <c r="I216" s="47">
        <v>23886.34894</v>
      </c>
      <c r="J216" s="47">
        <v>23856.24957</v>
      </c>
      <c r="K216" s="16"/>
      <c r="L216" s="16"/>
      <c r="M216" s="16"/>
      <c r="N216" s="16"/>
      <c r="O216" s="16"/>
    </row>
    <row r="217" spans="1:15" s="19" customFormat="1" ht="35.1" customHeight="1" x14ac:dyDescent="0.25">
      <c r="A217" s="136" t="s">
        <v>246</v>
      </c>
      <c r="B217" s="129" t="s">
        <v>79</v>
      </c>
      <c r="C217" s="129" t="s">
        <v>19</v>
      </c>
      <c r="D217" s="60">
        <v>771</v>
      </c>
      <c r="E217" s="62" t="s">
        <v>29</v>
      </c>
      <c r="F217" s="60">
        <v>5222500</v>
      </c>
      <c r="G217" s="62" t="s">
        <v>16</v>
      </c>
      <c r="H217" s="56"/>
      <c r="I217" s="56"/>
      <c r="J217" s="56"/>
      <c r="K217" s="16"/>
      <c r="L217" s="16"/>
      <c r="M217" s="16"/>
      <c r="N217" s="16"/>
      <c r="O217" s="16"/>
    </row>
    <row r="218" spans="1:15" s="19" customFormat="1" ht="35.1" customHeight="1" x14ac:dyDescent="0.25">
      <c r="A218" s="136"/>
      <c r="B218" s="129"/>
      <c r="C218" s="129"/>
      <c r="D218" s="60">
        <v>771</v>
      </c>
      <c r="E218" s="62" t="s">
        <v>29</v>
      </c>
      <c r="F218" s="60">
        <v>1192072</v>
      </c>
      <c r="G218" s="62" t="s">
        <v>27</v>
      </c>
      <c r="H218" s="47">
        <v>0</v>
      </c>
      <c r="I218" s="47">
        <v>0</v>
      </c>
      <c r="J218" s="47">
        <v>0</v>
      </c>
      <c r="K218" s="16"/>
      <c r="L218" s="16"/>
      <c r="M218" s="16"/>
      <c r="N218" s="16"/>
      <c r="O218" s="16"/>
    </row>
    <row r="219" spans="1:15" s="19" customFormat="1" ht="75.75" customHeight="1" x14ac:dyDescent="0.25">
      <c r="A219" s="100" t="s">
        <v>247</v>
      </c>
      <c r="B219" s="65" t="s">
        <v>80</v>
      </c>
      <c r="C219" s="65" t="s">
        <v>19</v>
      </c>
      <c r="D219" s="60">
        <v>771</v>
      </c>
      <c r="E219" s="62" t="s">
        <v>29</v>
      </c>
      <c r="F219" s="60">
        <v>5223800</v>
      </c>
      <c r="G219" s="62" t="s">
        <v>16</v>
      </c>
      <c r="H219" s="46">
        <v>0</v>
      </c>
      <c r="I219" s="46">
        <v>0</v>
      </c>
      <c r="J219" s="46">
        <v>0</v>
      </c>
      <c r="K219" s="16"/>
      <c r="L219" s="16"/>
      <c r="M219" s="16"/>
      <c r="N219" s="16"/>
      <c r="O219" s="16"/>
    </row>
    <row r="220" spans="1:15" s="20" customFormat="1" ht="72" customHeight="1" x14ac:dyDescent="0.25">
      <c r="A220" s="100" t="s">
        <v>248</v>
      </c>
      <c r="B220" s="65" t="s">
        <v>85</v>
      </c>
      <c r="C220" s="65" t="s">
        <v>19</v>
      </c>
      <c r="D220" s="60">
        <v>771</v>
      </c>
      <c r="E220" s="62" t="s">
        <v>29</v>
      </c>
      <c r="F220" s="60">
        <v>5225000</v>
      </c>
      <c r="G220" s="62" t="s">
        <v>16</v>
      </c>
      <c r="H220" s="57">
        <f>SUM(H281:H283)</f>
        <v>0</v>
      </c>
      <c r="I220" s="57">
        <v>0</v>
      </c>
      <c r="J220" s="57">
        <v>0</v>
      </c>
      <c r="K220" s="15"/>
      <c r="L220" s="15"/>
      <c r="M220" s="15"/>
      <c r="N220" s="15"/>
      <c r="O220" s="15"/>
    </row>
    <row r="221" spans="1:15" s="20" customFormat="1" ht="89.25" customHeight="1" x14ac:dyDescent="0.25">
      <c r="A221" s="100" t="s">
        <v>327</v>
      </c>
      <c r="B221" s="65" t="s">
        <v>328</v>
      </c>
      <c r="C221" s="65" t="s">
        <v>19</v>
      </c>
      <c r="D221" s="60">
        <v>771</v>
      </c>
      <c r="E221" s="62" t="s">
        <v>15</v>
      </c>
      <c r="F221" s="60">
        <v>1160223280</v>
      </c>
      <c r="G221" s="62" t="s">
        <v>27</v>
      </c>
      <c r="H221" s="57"/>
      <c r="I221" s="57"/>
      <c r="J221" s="57"/>
      <c r="K221" s="15"/>
      <c r="L221" s="15"/>
      <c r="M221" s="15"/>
      <c r="N221" s="15"/>
      <c r="O221" s="15"/>
    </row>
    <row r="222" spans="1:15" s="20" customFormat="1" ht="39" customHeight="1" x14ac:dyDescent="0.25">
      <c r="A222" s="133" t="s">
        <v>147</v>
      </c>
      <c r="B222" s="113" t="s">
        <v>312</v>
      </c>
      <c r="C222" s="98" t="s">
        <v>26</v>
      </c>
      <c r="D222" s="98">
        <v>771</v>
      </c>
      <c r="E222" s="83" t="s">
        <v>269</v>
      </c>
      <c r="F222" s="83" t="s">
        <v>269</v>
      </c>
      <c r="G222" s="83" t="s">
        <v>269</v>
      </c>
      <c r="H222" s="50">
        <f t="shared" ref="H222:J222" si="31">SUM(H223:H224)</f>
        <v>226877.56700000001</v>
      </c>
      <c r="I222" s="50">
        <f t="shared" si="31"/>
        <v>219911.24103</v>
      </c>
      <c r="J222" s="50">
        <f t="shared" si="31"/>
        <v>218940.45411000002</v>
      </c>
      <c r="K222" s="15"/>
      <c r="L222" s="15"/>
      <c r="M222" s="15"/>
      <c r="N222" s="15"/>
      <c r="O222" s="15"/>
    </row>
    <row r="223" spans="1:15" s="20" customFormat="1" ht="117.75" customHeight="1" x14ac:dyDescent="0.25">
      <c r="A223" s="133"/>
      <c r="B223" s="113"/>
      <c r="C223" s="135" t="s">
        <v>19</v>
      </c>
      <c r="D223" s="98">
        <v>771</v>
      </c>
      <c r="E223" s="83" t="s">
        <v>269</v>
      </c>
      <c r="F223" s="83" t="s">
        <v>269</v>
      </c>
      <c r="G223" s="83" t="s">
        <v>269</v>
      </c>
      <c r="H223" s="50"/>
      <c r="I223" s="50"/>
      <c r="J223" s="50"/>
      <c r="K223" s="15"/>
      <c r="L223" s="15"/>
      <c r="M223" s="15"/>
      <c r="N223" s="15"/>
      <c r="O223" s="15"/>
    </row>
    <row r="224" spans="1:15" s="20" customFormat="1" ht="124.5" customHeight="1" x14ac:dyDescent="0.25">
      <c r="A224" s="133"/>
      <c r="B224" s="113"/>
      <c r="C224" s="135"/>
      <c r="D224" s="98">
        <v>771</v>
      </c>
      <c r="E224" s="83" t="s">
        <v>269</v>
      </c>
      <c r="F224" s="83" t="s">
        <v>260</v>
      </c>
      <c r="G224" s="83" t="s">
        <v>269</v>
      </c>
      <c r="H224" s="50">
        <f>H225+H234+H236+H238+H240+H242+H256+H258+H260</f>
        <v>226877.56700000001</v>
      </c>
      <c r="I224" s="50">
        <f>I225+I234+I236+I238+I240+I242+I256+I258+I260</f>
        <v>219911.24103</v>
      </c>
      <c r="J224" s="50">
        <f>J225+J234+J236+J238+J240+J242+J256+J258+J260</f>
        <v>218940.45411000002</v>
      </c>
      <c r="K224" s="15"/>
      <c r="L224" s="15"/>
      <c r="M224" s="15"/>
      <c r="N224" s="15"/>
      <c r="O224" s="15"/>
    </row>
    <row r="225" spans="1:15" s="42" customFormat="1" ht="207.75" customHeight="1" x14ac:dyDescent="0.25">
      <c r="A225" s="101" t="s">
        <v>212</v>
      </c>
      <c r="B225" s="102" t="s">
        <v>230</v>
      </c>
      <c r="C225" s="102" t="s">
        <v>19</v>
      </c>
      <c r="D225" s="59">
        <v>771</v>
      </c>
      <c r="E225" s="64" t="s">
        <v>75</v>
      </c>
      <c r="F225" s="64" t="s">
        <v>269</v>
      </c>
      <c r="G225" s="64" t="s">
        <v>259</v>
      </c>
      <c r="H225" s="47">
        <f>SUM(H226:H232)</f>
        <v>154967.28</v>
      </c>
      <c r="I225" s="47">
        <f>SUM(I226:I232)</f>
        <v>157617.15956999999</v>
      </c>
      <c r="J225" s="47">
        <v>157427.15956999999</v>
      </c>
      <c r="K225" s="16"/>
      <c r="L225" s="16"/>
      <c r="M225" s="16"/>
      <c r="N225" s="16"/>
      <c r="O225" s="16"/>
    </row>
    <row r="226" spans="1:15" s="19" customFormat="1" ht="52.5" customHeight="1" x14ac:dyDescent="0.25">
      <c r="A226" s="133" t="s">
        <v>213</v>
      </c>
      <c r="B226" s="129" t="s">
        <v>128</v>
      </c>
      <c r="C226" s="129" t="s">
        <v>19</v>
      </c>
      <c r="D226" s="60">
        <v>771</v>
      </c>
      <c r="E226" s="62" t="s">
        <v>75</v>
      </c>
      <c r="F226" s="60">
        <v>4539900</v>
      </c>
      <c r="G226" s="62" t="s">
        <v>77</v>
      </c>
      <c r="H226" s="47"/>
      <c r="I226" s="47"/>
      <c r="J226" s="47"/>
      <c r="K226" s="16"/>
      <c r="L226" s="16"/>
      <c r="M226" s="16"/>
      <c r="N226" s="16"/>
      <c r="O226" s="16"/>
    </row>
    <row r="227" spans="1:15" s="19" customFormat="1" ht="60" customHeight="1" x14ac:dyDescent="0.25">
      <c r="A227" s="133"/>
      <c r="B227" s="129"/>
      <c r="C227" s="129"/>
      <c r="D227" s="60" t="s">
        <v>28</v>
      </c>
      <c r="E227" s="62" t="s">
        <v>75</v>
      </c>
      <c r="F227" s="60">
        <v>1197059</v>
      </c>
      <c r="G227" s="62" t="s">
        <v>77</v>
      </c>
      <c r="H227" s="47"/>
      <c r="I227" s="47"/>
      <c r="J227" s="47"/>
      <c r="K227" s="16"/>
      <c r="L227" s="16"/>
      <c r="M227" s="16"/>
      <c r="N227" s="16"/>
      <c r="O227" s="16"/>
    </row>
    <row r="228" spans="1:15" s="19" customFormat="1" ht="35.1" customHeight="1" x14ac:dyDescent="0.25">
      <c r="A228" s="133"/>
      <c r="B228" s="129"/>
      <c r="C228" s="129"/>
      <c r="D228" s="60">
        <v>771</v>
      </c>
      <c r="E228" s="62" t="s">
        <v>75</v>
      </c>
      <c r="F228" s="60">
        <v>1160370590</v>
      </c>
      <c r="G228" s="62" t="s">
        <v>77</v>
      </c>
      <c r="H228" s="47">
        <v>133196.28</v>
      </c>
      <c r="I228" s="47">
        <v>138617.15956999999</v>
      </c>
      <c r="J228" s="47">
        <v>138617.15956999999</v>
      </c>
      <c r="K228" s="16"/>
      <c r="L228" s="16"/>
      <c r="M228" s="16"/>
      <c r="N228" s="16"/>
      <c r="O228" s="16"/>
    </row>
    <row r="229" spans="1:15" s="19" customFormat="1" ht="35.1" customHeight="1" x14ac:dyDescent="0.25">
      <c r="A229" s="134"/>
      <c r="B229" s="130"/>
      <c r="C229" s="130"/>
      <c r="D229" s="60">
        <v>771</v>
      </c>
      <c r="E229" s="62" t="s">
        <v>75</v>
      </c>
      <c r="F229" s="60">
        <v>1160398730</v>
      </c>
      <c r="G229" s="62" t="s">
        <v>77</v>
      </c>
      <c r="H229" s="47"/>
      <c r="I229" s="47"/>
      <c r="J229" s="47"/>
      <c r="K229" s="16"/>
      <c r="L229" s="16"/>
      <c r="M229" s="16"/>
      <c r="N229" s="16"/>
      <c r="O229" s="16"/>
    </row>
    <row r="230" spans="1:15" s="19" customFormat="1" ht="35.1" customHeight="1" x14ac:dyDescent="0.25">
      <c r="A230" s="133" t="s">
        <v>214</v>
      </c>
      <c r="B230" s="129" t="s">
        <v>78</v>
      </c>
      <c r="C230" s="129" t="s">
        <v>19</v>
      </c>
      <c r="D230" s="60">
        <v>771</v>
      </c>
      <c r="E230" s="62" t="s">
        <v>75</v>
      </c>
      <c r="F230" s="60">
        <v>4539900</v>
      </c>
      <c r="G230" s="62" t="s">
        <v>64</v>
      </c>
      <c r="H230" s="56"/>
      <c r="I230" s="56"/>
      <c r="J230" s="56"/>
      <c r="K230" s="16"/>
      <c r="L230" s="16"/>
      <c r="M230" s="16"/>
      <c r="N230" s="16"/>
      <c r="O230" s="16"/>
    </row>
    <row r="231" spans="1:15" s="19" customFormat="1" ht="35.1" customHeight="1" x14ac:dyDescent="0.25">
      <c r="A231" s="133"/>
      <c r="B231" s="129"/>
      <c r="C231" s="129"/>
      <c r="D231" s="60" t="s">
        <v>28</v>
      </c>
      <c r="E231" s="62" t="s">
        <v>75</v>
      </c>
      <c r="F231" s="60">
        <v>1197061</v>
      </c>
      <c r="G231" s="62" t="s">
        <v>64</v>
      </c>
      <c r="H231" s="47"/>
      <c r="I231" s="47"/>
      <c r="J231" s="47"/>
      <c r="K231" s="16"/>
      <c r="L231" s="16"/>
      <c r="M231" s="16"/>
      <c r="N231" s="16"/>
      <c r="O231" s="16"/>
    </row>
    <row r="232" spans="1:15" s="19" customFormat="1" ht="68.25" customHeight="1" x14ac:dyDescent="0.25">
      <c r="A232" s="133"/>
      <c r="B232" s="129"/>
      <c r="C232" s="129"/>
      <c r="D232" s="60" t="s">
        <v>28</v>
      </c>
      <c r="E232" s="62" t="s">
        <v>75</v>
      </c>
      <c r="F232" s="60">
        <v>1160370610</v>
      </c>
      <c r="G232" s="62" t="s">
        <v>64</v>
      </c>
      <c r="H232" s="47">
        <v>21771</v>
      </c>
      <c r="I232" s="47">
        <v>19000</v>
      </c>
      <c r="J232" s="47">
        <v>18810</v>
      </c>
      <c r="K232" s="16"/>
      <c r="L232" s="16"/>
      <c r="M232" s="16"/>
      <c r="N232" s="16"/>
      <c r="O232" s="16"/>
    </row>
    <row r="233" spans="1:15" s="19" customFormat="1" ht="68.25" customHeight="1" x14ac:dyDescent="0.25">
      <c r="A233" s="134"/>
      <c r="B233" s="130"/>
      <c r="C233" s="130"/>
      <c r="D233" s="60">
        <v>771</v>
      </c>
      <c r="E233" s="62" t="s">
        <v>75</v>
      </c>
      <c r="F233" s="60">
        <v>1160398740</v>
      </c>
      <c r="G233" s="62" t="s">
        <v>64</v>
      </c>
      <c r="H233" s="47"/>
      <c r="I233" s="47"/>
      <c r="J233" s="47"/>
      <c r="K233" s="16"/>
      <c r="L233" s="16"/>
      <c r="M233" s="16"/>
      <c r="N233" s="16"/>
      <c r="O233" s="16"/>
    </row>
    <row r="234" spans="1:15" s="19" customFormat="1" ht="69.75" customHeight="1" x14ac:dyDescent="0.25">
      <c r="A234" s="133" t="s">
        <v>215</v>
      </c>
      <c r="B234" s="129" t="s">
        <v>313</v>
      </c>
      <c r="C234" s="129" t="s">
        <v>19</v>
      </c>
      <c r="D234" s="66">
        <v>771</v>
      </c>
      <c r="E234" s="67" t="s">
        <v>29</v>
      </c>
      <c r="F234" s="61" t="s">
        <v>231</v>
      </c>
      <c r="G234" s="62" t="s">
        <v>105</v>
      </c>
      <c r="H234" s="46">
        <v>11198.48</v>
      </c>
      <c r="I234" s="46">
        <v>11198.48</v>
      </c>
      <c r="J234" s="46">
        <v>11198.48</v>
      </c>
      <c r="K234" s="16"/>
      <c r="L234" s="16"/>
      <c r="M234" s="16"/>
      <c r="N234" s="16"/>
      <c r="O234" s="16"/>
    </row>
    <row r="235" spans="1:15" s="19" customFormat="1" ht="68.25" customHeight="1" x14ac:dyDescent="0.25">
      <c r="A235" s="133"/>
      <c r="B235" s="129"/>
      <c r="C235" s="129"/>
      <c r="D235" s="66">
        <v>771</v>
      </c>
      <c r="E235" s="67" t="s">
        <v>29</v>
      </c>
      <c r="F235" s="61" t="s">
        <v>329</v>
      </c>
      <c r="G235" s="62" t="s">
        <v>105</v>
      </c>
      <c r="H235" s="46"/>
      <c r="I235" s="46"/>
      <c r="J235" s="46"/>
      <c r="K235" s="16"/>
      <c r="L235" s="16"/>
      <c r="M235" s="16"/>
      <c r="N235" s="16"/>
      <c r="O235" s="16"/>
    </row>
    <row r="236" spans="1:15" s="42" customFormat="1" ht="84" customHeight="1" x14ac:dyDescent="0.25">
      <c r="A236" s="133"/>
      <c r="B236" s="129"/>
      <c r="C236" s="129"/>
      <c r="D236" s="66">
        <v>771</v>
      </c>
      <c r="E236" s="67" t="s">
        <v>29</v>
      </c>
      <c r="F236" s="61" t="s">
        <v>231</v>
      </c>
      <c r="G236" s="62" t="s">
        <v>106</v>
      </c>
      <c r="H236" s="51">
        <v>60</v>
      </c>
      <c r="I236" s="46">
        <v>1500</v>
      </c>
      <c r="J236" s="46">
        <v>1239.5530000000001</v>
      </c>
      <c r="K236" s="16"/>
      <c r="L236" s="16"/>
      <c r="M236" s="16"/>
      <c r="N236" s="16"/>
      <c r="O236" s="16"/>
    </row>
    <row r="237" spans="1:15" s="42" customFormat="1" ht="100.5" customHeight="1" x14ac:dyDescent="0.25">
      <c r="A237" s="133"/>
      <c r="B237" s="129"/>
      <c r="C237" s="129"/>
      <c r="D237" s="66">
        <v>771</v>
      </c>
      <c r="E237" s="67" t="s">
        <v>29</v>
      </c>
      <c r="F237" s="61" t="s">
        <v>329</v>
      </c>
      <c r="G237" s="62" t="s">
        <v>106</v>
      </c>
      <c r="H237" s="46"/>
      <c r="I237" s="46"/>
      <c r="J237" s="46"/>
      <c r="K237" s="16"/>
      <c r="L237" s="16"/>
      <c r="M237" s="16"/>
      <c r="N237" s="16"/>
      <c r="O237" s="16"/>
    </row>
    <row r="238" spans="1:15" s="42" customFormat="1" ht="76.5" customHeight="1" x14ac:dyDescent="0.25">
      <c r="A238" s="134"/>
      <c r="B238" s="130"/>
      <c r="C238" s="130"/>
      <c r="D238" s="66">
        <v>771</v>
      </c>
      <c r="E238" s="67" t="s">
        <v>29</v>
      </c>
      <c r="F238" s="61" t="s">
        <v>231</v>
      </c>
      <c r="G238" s="62" t="s">
        <v>225</v>
      </c>
      <c r="H238" s="51">
        <v>3418.1559999999999</v>
      </c>
      <c r="I238" s="46">
        <v>3418.1559999999999</v>
      </c>
      <c r="J238" s="46">
        <v>3338.6564600000002</v>
      </c>
      <c r="K238" s="16"/>
      <c r="L238" s="16"/>
      <c r="M238" s="16"/>
      <c r="N238" s="16"/>
      <c r="O238" s="16"/>
    </row>
    <row r="239" spans="1:15" s="19" customFormat="1" ht="64.5" customHeight="1" x14ac:dyDescent="0.25">
      <c r="A239" s="134"/>
      <c r="B239" s="130"/>
      <c r="C239" s="130"/>
      <c r="D239" s="66">
        <v>771</v>
      </c>
      <c r="E239" s="67" t="s">
        <v>29</v>
      </c>
      <c r="F239" s="61" t="s">
        <v>329</v>
      </c>
      <c r="G239" s="62" t="s">
        <v>225</v>
      </c>
      <c r="H239" s="46"/>
      <c r="I239" s="46"/>
      <c r="J239" s="46"/>
      <c r="K239" s="16"/>
      <c r="L239" s="16"/>
      <c r="M239" s="16"/>
      <c r="N239" s="16"/>
      <c r="O239" s="16"/>
    </row>
    <row r="240" spans="1:15" s="19" customFormat="1" ht="55.5" customHeight="1" x14ac:dyDescent="0.25">
      <c r="A240" s="134"/>
      <c r="B240" s="130"/>
      <c r="C240" s="130"/>
      <c r="D240" s="66">
        <v>771</v>
      </c>
      <c r="E240" s="67" t="s">
        <v>29</v>
      </c>
      <c r="F240" s="61" t="s">
        <v>231</v>
      </c>
      <c r="G240" s="62" t="s">
        <v>27</v>
      </c>
      <c r="H240" s="51">
        <v>6043.6970000000001</v>
      </c>
      <c r="I240" s="46">
        <v>4326.9970000000003</v>
      </c>
      <c r="J240" s="46">
        <v>4230.24809</v>
      </c>
      <c r="K240" s="16"/>
      <c r="L240" s="16"/>
      <c r="M240" s="16"/>
      <c r="N240" s="16"/>
      <c r="O240" s="16"/>
    </row>
    <row r="241" spans="1:15" s="19" customFormat="1" ht="63.75" customHeight="1" x14ac:dyDescent="0.25">
      <c r="A241" s="134"/>
      <c r="B241" s="130"/>
      <c r="C241" s="130"/>
      <c r="D241" s="66">
        <v>771</v>
      </c>
      <c r="E241" s="67" t="s">
        <v>29</v>
      </c>
      <c r="F241" s="61" t="s">
        <v>329</v>
      </c>
      <c r="G241" s="62" t="s">
        <v>27</v>
      </c>
      <c r="H241" s="46"/>
      <c r="I241" s="46"/>
      <c r="J241" s="46"/>
      <c r="K241" s="16"/>
      <c r="L241" s="16"/>
      <c r="M241" s="16"/>
      <c r="N241" s="16"/>
      <c r="O241" s="16"/>
    </row>
    <row r="242" spans="1:15" s="19" customFormat="1" ht="255.75" customHeight="1" x14ac:dyDescent="0.25">
      <c r="A242" s="101" t="s">
        <v>216</v>
      </c>
      <c r="B242" s="65" t="s">
        <v>232</v>
      </c>
      <c r="C242" s="65" t="s">
        <v>19</v>
      </c>
      <c r="D242" s="59">
        <v>771</v>
      </c>
      <c r="E242" s="64" t="s">
        <v>76</v>
      </c>
      <c r="F242" s="64" t="s">
        <v>269</v>
      </c>
      <c r="G242" s="64" t="s">
        <v>269</v>
      </c>
      <c r="H242" s="47">
        <f>SUM(H243:H250)</f>
        <v>22074.263999999999</v>
      </c>
      <c r="I242" s="47">
        <f>SUM(I243:I250)</f>
        <v>22074.263999999999</v>
      </c>
      <c r="J242" s="47">
        <v>22063.821</v>
      </c>
      <c r="K242" s="16"/>
      <c r="L242" s="16"/>
      <c r="M242" s="16"/>
      <c r="N242" s="16"/>
      <c r="O242" s="16"/>
    </row>
    <row r="243" spans="1:15" s="19" customFormat="1" ht="57.75" customHeight="1" x14ac:dyDescent="0.25">
      <c r="A243" s="133" t="s">
        <v>217</v>
      </c>
      <c r="B243" s="129" t="s">
        <v>130</v>
      </c>
      <c r="C243" s="129" t="s">
        <v>19</v>
      </c>
      <c r="D243" s="60">
        <v>771</v>
      </c>
      <c r="E243" s="62" t="s">
        <v>76</v>
      </c>
      <c r="F243" s="60">
        <v>4579900</v>
      </c>
      <c r="G243" s="62" t="s">
        <v>77</v>
      </c>
      <c r="H243" s="56"/>
      <c r="I243" s="56"/>
      <c r="J243" s="56"/>
      <c r="K243" s="16"/>
      <c r="L243" s="16"/>
      <c r="M243" s="16"/>
      <c r="N243" s="16"/>
      <c r="O243" s="16"/>
    </row>
    <row r="244" spans="1:15" s="19" customFormat="1" ht="59.25" customHeight="1" x14ac:dyDescent="0.25">
      <c r="A244" s="133"/>
      <c r="B244" s="129"/>
      <c r="C244" s="129"/>
      <c r="D244" s="60">
        <v>771</v>
      </c>
      <c r="E244" s="62" t="s">
        <v>76</v>
      </c>
      <c r="F244" s="60">
        <v>1197059</v>
      </c>
      <c r="G244" s="62" t="s">
        <v>42</v>
      </c>
      <c r="H244" s="56"/>
      <c r="I244" s="56"/>
      <c r="J244" s="56"/>
      <c r="K244" s="16"/>
      <c r="L244" s="16"/>
      <c r="M244" s="16"/>
      <c r="N244" s="16"/>
      <c r="O244" s="16"/>
    </row>
    <row r="245" spans="1:15" s="19" customFormat="1" ht="78.75" customHeight="1" x14ac:dyDescent="0.25">
      <c r="A245" s="133"/>
      <c r="B245" s="129"/>
      <c r="C245" s="129"/>
      <c r="D245" s="60">
        <v>771</v>
      </c>
      <c r="E245" s="62" t="s">
        <v>76</v>
      </c>
      <c r="F245" s="60">
        <v>1160370590</v>
      </c>
      <c r="G245" s="62" t="s">
        <v>42</v>
      </c>
      <c r="H245" s="47">
        <v>21649.263999999999</v>
      </c>
      <c r="I245" s="47">
        <v>21649.263999999999</v>
      </c>
      <c r="J245" s="47">
        <v>21649.263999999999</v>
      </c>
      <c r="K245" s="16"/>
      <c r="L245" s="16"/>
      <c r="M245" s="16"/>
      <c r="N245" s="16"/>
      <c r="O245" s="16"/>
    </row>
    <row r="246" spans="1:15" s="19" customFormat="1" ht="58.5" customHeight="1" x14ac:dyDescent="0.25">
      <c r="A246" s="134"/>
      <c r="B246" s="130"/>
      <c r="C246" s="130"/>
      <c r="D246" s="60">
        <v>771</v>
      </c>
      <c r="E246" s="62" t="s">
        <v>76</v>
      </c>
      <c r="F246" s="60">
        <v>1160398730</v>
      </c>
      <c r="G246" s="62" t="s">
        <v>42</v>
      </c>
      <c r="H246" s="47"/>
      <c r="I246" s="47"/>
      <c r="J246" s="47"/>
      <c r="K246" s="16"/>
      <c r="L246" s="16"/>
      <c r="M246" s="16"/>
      <c r="N246" s="16"/>
      <c r="O246" s="16"/>
    </row>
    <row r="247" spans="1:15" s="19" customFormat="1" ht="92.25" customHeight="1" x14ac:dyDescent="0.25">
      <c r="A247" s="133" t="s">
        <v>218</v>
      </c>
      <c r="B247" s="129" t="s">
        <v>325</v>
      </c>
      <c r="C247" s="129" t="s">
        <v>19</v>
      </c>
      <c r="D247" s="60">
        <v>771</v>
      </c>
      <c r="E247" s="62" t="s">
        <v>76</v>
      </c>
      <c r="F247" s="60">
        <v>4579900</v>
      </c>
      <c r="G247" s="62" t="s">
        <v>64</v>
      </c>
      <c r="H247" s="56"/>
      <c r="I247" s="56"/>
      <c r="J247" s="56"/>
      <c r="K247" s="16"/>
      <c r="L247" s="16"/>
      <c r="M247" s="16"/>
      <c r="N247" s="16"/>
      <c r="O247" s="16"/>
    </row>
    <row r="248" spans="1:15" s="19" customFormat="1" ht="101.25" customHeight="1" x14ac:dyDescent="0.25">
      <c r="A248" s="133"/>
      <c r="B248" s="129"/>
      <c r="C248" s="129"/>
      <c r="D248" s="60">
        <v>771</v>
      </c>
      <c r="E248" s="62" t="s">
        <v>76</v>
      </c>
      <c r="F248" s="60">
        <v>1197061</v>
      </c>
      <c r="G248" s="62" t="s">
        <v>45</v>
      </c>
      <c r="H248" s="47"/>
      <c r="I248" s="47"/>
      <c r="J248" s="47"/>
      <c r="K248" s="16"/>
      <c r="L248" s="16"/>
      <c r="M248" s="16"/>
      <c r="N248" s="16"/>
      <c r="O248" s="16"/>
    </row>
    <row r="249" spans="1:15" s="19" customFormat="1" ht="82.5" customHeight="1" x14ac:dyDescent="0.25">
      <c r="A249" s="133"/>
      <c r="B249" s="129"/>
      <c r="C249" s="129"/>
      <c r="D249" s="60">
        <v>771</v>
      </c>
      <c r="E249" s="62" t="s">
        <v>76</v>
      </c>
      <c r="F249" s="60">
        <v>1160370610</v>
      </c>
      <c r="G249" s="62" t="s">
        <v>45</v>
      </c>
      <c r="H249" s="47">
        <v>425</v>
      </c>
      <c r="I249" s="47">
        <v>425</v>
      </c>
      <c r="J249" s="47">
        <v>414.55700000000002</v>
      </c>
      <c r="K249" s="16"/>
      <c r="L249" s="16"/>
      <c r="M249" s="16"/>
      <c r="N249" s="16"/>
      <c r="O249" s="16"/>
    </row>
    <row r="250" spans="1:15" s="19" customFormat="1" ht="67.5" customHeight="1" x14ac:dyDescent="0.25">
      <c r="A250" s="134"/>
      <c r="B250" s="130"/>
      <c r="C250" s="130"/>
      <c r="D250" s="60">
        <v>771</v>
      </c>
      <c r="E250" s="62" t="s">
        <v>76</v>
      </c>
      <c r="F250" s="60">
        <v>1160398740</v>
      </c>
      <c r="G250" s="62" t="s">
        <v>45</v>
      </c>
      <c r="H250" s="47"/>
      <c r="I250" s="47"/>
      <c r="J250" s="47"/>
      <c r="K250" s="16"/>
      <c r="L250" s="16"/>
      <c r="M250" s="16"/>
      <c r="N250" s="16"/>
      <c r="O250" s="16"/>
    </row>
    <row r="251" spans="1:15" s="19" customFormat="1" ht="126" customHeight="1" x14ac:dyDescent="0.25">
      <c r="A251" s="103" t="s">
        <v>219</v>
      </c>
      <c r="B251" s="104" t="s">
        <v>252</v>
      </c>
      <c r="C251" s="65" t="s">
        <v>19</v>
      </c>
      <c r="D251" s="59">
        <v>771</v>
      </c>
      <c r="E251" s="62" t="s">
        <v>75</v>
      </c>
      <c r="F251" s="64" t="s">
        <v>104</v>
      </c>
      <c r="G251" s="64" t="s">
        <v>253</v>
      </c>
      <c r="H251" s="47">
        <f t="shared" ref="H251:I251" si="32">SUM(H252:H254)</f>
        <v>0</v>
      </c>
      <c r="I251" s="47">
        <f t="shared" si="32"/>
        <v>0</v>
      </c>
      <c r="J251" s="47">
        <v>0</v>
      </c>
      <c r="K251" s="16"/>
      <c r="L251" s="16"/>
      <c r="M251" s="16"/>
      <c r="N251" s="16"/>
      <c r="O251" s="16"/>
    </row>
    <row r="252" spans="1:15" s="19" customFormat="1" ht="108.75" customHeight="1" x14ac:dyDescent="0.25">
      <c r="A252" s="103" t="s">
        <v>249</v>
      </c>
      <c r="B252" s="65" t="s">
        <v>129</v>
      </c>
      <c r="C252" s="65" t="s">
        <v>19</v>
      </c>
      <c r="D252" s="60">
        <v>771</v>
      </c>
      <c r="E252" s="62" t="s">
        <v>75</v>
      </c>
      <c r="F252" s="60">
        <v>1197059</v>
      </c>
      <c r="G252" s="62" t="s">
        <v>42</v>
      </c>
      <c r="H252" s="46">
        <v>0</v>
      </c>
      <c r="I252" s="46">
        <v>0</v>
      </c>
      <c r="J252" s="46">
        <v>0</v>
      </c>
      <c r="K252" s="16"/>
      <c r="L252" s="16"/>
      <c r="M252" s="16"/>
      <c r="N252" s="16"/>
      <c r="O252" s="16"/>
    </row>
    <row r="253" spans="1:15" s="19" customFormat="1" ht="112.5" customHeight="1" x14ac:dyDescent="0.25">
      <c r="A253" s="103" t="s">
        <v>250</v>
      </c>
      <c r="B253" s="65" t="s">
        <v>320</v>
      </c>
      <c r="C253" s="65" t="s">
        <v>19</v>
      </c>
      <c r="D253" s="60">
        <v>771</v>
      </c>
      <c r="E253" s="62" t="s">
        <v>75</v>
      </c>
      <c r="F253" s="59">
        <v>1197059</v>
      </c>
      <c r="G253" s="62" t="s">
        <v>45</v>
      </c>
      <c r="H253" s="46">
        <v>0</v>
      </c>
      <c r="I253" s="46">
        <v>0</v>
      </c>
      <c r="J253" s="46">
        <v>0</v>
      </c>
      <c r="K253" s="16"/>
      <c r="L253" s="16"/>
      <c r="M253" s="16"/>
      <c r="N253" s="16"/>
      <c r="O253" s="16"/>
    </row>
    <row r="254" spans="1:15" s="19" customFormat="1" ht="124.5" customHeight="1" x14ac:dyDescent="0.25">
      <c r="A254" s="103" t="s">
        <v>251</v>
      </c>
      <c r="B254" s="65" t="s">
        <v>121</v>
      </c>
      <c r="C254" s="65" t="s">
        <v>19</v>
      </c>
      <c r="D254" s="60">
        <v>771</v>
      </c>
      <c r="E254" s="62" t="s">
        <v>75</v>
      </c>
      <c r="F254" s="60">
        <v>1197059</v>
      </c>
      <c r="G254" s="62" t="s">
        <v>45</v>
      </c>
      <c r="H254" s="46">
        <f t="shared" ref="H254" si="33">120-120</f>
        <v>0</v>
      </c>
      <c r="I254" s="46">
        <v>0</v>
      </c>
      <c r="J254" s="46">
        <v>0</v>
      </c>
      <c r="K254" s="16"/>
      <c r="L254" s="16"/>
      <c r="M254" s="16"/>
      <c r="N254" s="16"/>
      <c r="O254" s="16"/>
    </row>
    <row r="255" spans="1:15" s="20" customFormat="1" ht="75.75" customHeight="1" x14ac:dyDescent="0.25">
      <c r="A255" s="140" t="s">
        <v>220</v>
      </c>
      <c r="B255" s="138" t="s">
        <v>233</v>
      </c>
      <c r="C255" s="138" t="s">
        <v>19</v>
      </c>
      <c r="D255" s="68">
        <v>771</v>
      </c>
      <c r="E255" s="61" t="s">
        <v>29</v>
      </c>
      <c r="F255" s="61" t="s">
        <v>132</v>
      </c>
      <c r="G255" s="61" t="s">
        <v>131</v>
      </c>
      <c r="H255" s="56"/>
      <c r="I255" s="56"/>
      <c r="J255" s="56"/>
      <c r="K255" s="16"/>
      <c r="L255" s="16"/>
      <c r="M255" s="16"/>
      <c r="N255" s="16"/>
      <c r="O255" s="16"/>
    </row>
    <row r="256" spans="1:15" s="20" customFormat="1" ht="104.25" customHeight="1" x14ac:dyDescent="0.25">
      <c r="A256" s="140"/>
      <c r="B256" s="138"/>
      <c r="C256" s="138"/>
      <c r="D256" s="63">
        <v>771</v>
      </c>
      <c r="E256" s="63">
        <v>1204</v>
      </c>
      <c r="F256" s="63">
        <v>1160360870</v>
      </c>
      <c r="G256" s="61" t="s">
        <v>131</v>
      </c>
      <c r="H256" s="47">
        <v>29115.69</v>
      </c>
      <c r="I256" s="47">
        <v>19338.432250000002</v>
      </c>
      <c r="J256" s="47">
        <v>19040.873250000001</v>
      </c>
      <c r="K256" s="16"/>
      <c r="L256" s="16"/>
      <c r="M256" s="16"/>
      <c r="N256" s="16"/>
      <c r="O256" s="16"/>
    </row>
    <row r="257" spans="1:15" s="20" customFormat="1" ht="78.75" customHeight="1" x14ac:dyDescent="0.25">
      <c r="A257" s="134"/>
      <c r="B257" s="130"/>
      <c r="C257" s="130"/>
      <c r="D257" s="63">
        <v>771</v>
      </c>
      <c r="E257" s="63">
        <v>1204</v>
      </c>
      <c r="F257" s="63">
        <v>1160398710</v>
      </c>
      <c r="G257" s="61" t="s">
        <v>330</v>
      </c>
      <c r="H257" s="47"/>
      <c r="I257" s="47"/>
      <c r="J257" s="47"/>
      <c r="K257" s="16"/>
      <c r="L257" s="16"/>
      <c r="M257" s="16"/>
      <c r="N257" s="16"/>
      <c r="O257" s="16"/>
    </row>
    <row r="258" spans="1:15" s="20" customFormat="1" ht="49.5" customHeight="1" x14ac:dyDescent="0.25">
      <c r="A258" s="136" t="s">
        <v>289</v>
      </c>
      <c r="B258" s="138" t="s">
        <v>308</v>
      </c>
      <c r="C258" s="129" t="s">
        <v>19</v>
      </c>
      <c r="D258" s="64">
        <v>771</v>
      </c>
      <c r="E258" s="64" t="s">
        <v>29</v>
      </c>
      <c r="F258" s="64" t="s">
        <v>294</v>
      </c>
      <c r="G258" s="64" t="s">
        <v>295</v>
      </c>
      <c r="H258" s="46">
        <v>0</v>
      </c>
      <c r="I258" s="46">
        <v>71.473410000000001</v>
      </c>
      <c r="J258" s="46">
        <v>54.147660000000002</v>
      </c>
      <c r="K258" s="16"/>
      <c r="L258" s="16"/>
      <c r="M258" s="16"/>
      <c r="N258" s="16"/>
      <c r="O258" s="16"/>
    </row>
    <row r="259" spans="1:15" s="19" customFormat="1" ht="60.75" customHeight="1" x14ac:dyDescent="0.25">
      <c r="A259" s="136"/>
      <c r="B259" s="138"/>
      <c r="C259" s="129"/>
      <c r="D259" s="64">
        <v>771</v>
      </c>
      <c r="E259" s="64" t="s">
        <v>29</v>
      </c>
      <c r="F259" s="64" t="s">
        <v>331</v>
      </c>
      <c r="G259" s="64" t="s">
        <v>295</v>
      </c>
      <c r="H259" s="46"/>
      <c r="I259" s="46"/>
      <c r="J259" s="46"/>
      <c r="K259" s="16"/>
      <c r="L259" s="16"/>
      <c r="M259" s="16"/>
      <c r="N259" s="16"/>
      <c r="O259" s="16"/>
    </row>
    <row r="260" spans="1:15" s="19" customFormat="1" ht="48.75" customHeight="1" x14ac:dyDescent="0.25">
      <c r="A260" s="134"/>
      <c r="B260" s="130"/>
      <c r="C260" s="130"/>
      <c r="D260" s="59">
        <v>771</v>
      </c>
      <c r="E260" s="64" t="s">
        <v>29</v>
      </c>
      <c r="F260" s="64" t="s">
        <v>294</v>
      </c>
      <c r="G260" s="64" t="s">
        <v>296</v>
      </c>
      <c r="H260" s="46">
        <v>0</v>
      </c>
      <c r="I260" s="46">
        <v>366.27879999999999</v>
      </c>
      <c r="J260" s="46">
        <v>347.51508000000001</v>
      </c>
      <c r="K260" s="16"/>
      <c r="L260" s="16"/>
      <c r="M260" s="16"/>
      <c r="N260" s="16"/>
      <c r="O260" s="16"/>
    </row>
    <row r="261" spans="1:15" s="19" customFormat="1" ht="48" customHeight="1" x14ac:dyDescent="0.25">
      <c r="A261" s="134"/>
      <c r="B261" s="130"/>
      <c r="C261" s="130"/>
      <c r="D261" s="59">
        <v>771</v>
      </c>
      <c r="E261" s="64" t="s">
        <v>29</v>
      </c>
      <c r="F261" s="64" t="s">
        <v>331</v>
      </c>
      <c r="G261" s="64" t="s">
        <v>296</v>
      </c>
      <c r="H261" s="46"/>
      <c r="I261" s="46"/>
      <c r="J261" s="46"/>
      <c r="K261" s="16"/>
      <c r="L261" s="16"/>
      <c r="M261" s="16"/>
      <c r="N261" s="16"/>
      <c r="O261" s="16"/>
    </row>
    <row r="262" spans="1:15" s="19" customFormat="1" ht="35.1" customHeight="1" x14ac:dyDescent="0.25">
      <c r="A262" s="140" t="s">
        <v>148</v>
      </c>
      <c r="B262" s="139" t="s">
        <v>280</v>
      </c>
      <c r="C262" s="98" t="s">
        <v>26</v>
      </c>
      <c r="D262" s="98">
        <v>771</v>
      </c>
      <c r="E262" s="83" t="s">
        <v>269</v>
      </c>
      <c r="F262" s="83" t="s">
        <v>269</v>
      </c>
      <c r="G262" s="83" t="s">
        <v>269</v>
      </c>
      <c r="H262" s="53">
        <f>H264</f>
        <v>15200.003000000001</v>
      </c>
      <c r="I262" s="53">
        <f>I264</f>
        <v>13267.503000000001</v>
      </c>
      <c r="J262" s="53">
        <f>J264</f>
        <v>13019.88515</v>
      </c>
      <c r="K262" s="16"/>
      <c r="L262" s="16"/>
      <c r="M262" s="16"/>
      <c r="N262" s="16"/>
      <c r="O262" s="16"/>
    </row>
    <row r="263" spans="1:15" s="19" customFormat="1" ht="35.1" customHeight="1" x14ac:dyDescent="0.25">
      <c r="A263" s="140"/>
      <c r="B263" s="139"/>
      <c r="C263" s="113" t="s">
        <v>19</v>
      </c>
      <c r="D263" s="98">
        <v>771</v>
      </c>
      <c r="E263" s="83" t="s">
        <v>269</v>
      </c>
      <c r="F263" s="83" t="s">
        <v>269</v>
      </c>
      <c r="G263" s="83" t="s">
        <v>269</v>
      </c>
      <c r="H263" s="53"/>
      <c r="I263" s="53"/>
      <c r="J263" s="53"/>
      <c r="K263" s="16"/>
      <c r="L263" s="16"/>
      <c r="M263" s="16"/>
      <c r="N263" s="16"/>
      <c r="O263" s="16"/>
    </row>
    <row r="264" spans="1:15" s="19" customFormat="1" ht="35.1" customHeight="1" x14ac:dyDescent="0.25">
      <c r="A264" s="140"/>
      <c r="B264" s="139"/>
      <c r="C264" s="113"/>
      <c r="D264" s="98">
        <v>771</v>
      </c>
      <c r="E264" s="83" t="s">
        <v>269</v>
      </c>
      <c r="F264" s="83" t="s">
        <v>257</v>
      </c>
      <c r="G264" s="83" t="s">
        <v>269</v>
      </c>
      <c r="H264" s="53">
        <f>H269+H270+H271+H272+H273+H279+H280+H281+H282+H283+H284</f>
        <v>15200.003000000001</v>
      </c>
      <c r="I264" s="53">
        <f>I269+I270+I271+I272+I273+I279+I280+I281+I282+I283+I284</f>
        <v>13267.503000000001</v>
      </c>
      <c r="J264" s="53">
        <f>J269+J270+J271+J272+J273+J279+J280+J281+J282+J283+J284</f>
        <v>13019.88515</v>
      </c>
      <c r="K264" s="16"/>
      <c r="L264" s="16"/>
      <c r="M264" s="16"/>
      <c r="N264" s="16"/>
      <c r="O264" s="16"/>
    </row>
    <row r="265" spans="1:15" s="19" customFormat="1" ht="35.1" customHeight="1" x14ac:dyDescent="0.25">
      <c r="A265" s="137" t="s">
        <v>221</v>
      </c>
      <c r="B265" s="138" t="s">
        <v>122</v>
      </c>
      <c r="C265" s="138" t="s">
        <v>19</v>
      </c>
      <c r="D265" s="68">
        <v>771</v>
      </c>
      <c r="E265" s="61" t="s">
        <v>29</v>
      </c>
      <c r="F265" s="61" t="s">
        <v>104</v>
      </c>
      <c r="G265" s="61" t="s">
        <v>105</v>
      </c>
      <c r="H265" s="56"/>
      <c r="I265" s="56"/>
      <c r="J265" s="56"/>
      <c r="K265" s="16"/>
      <c r="L265" s="16"/>
      <c r="M265" s="16"/>
      <c r="N265" s="16"/>
      <c r="O265" s="16"/>
    </row>
    <row r="266" spans="1:15" s="19" customFormat="1" ht="35.1" customHeight="1" x14ac:dyDescent="0.25">
      <c r="A266" s="137"/>
      <c r="B266" s="138"/>
      <c r="C266" s="138"/>
      <c r="D266" s="68">
        <v>771</v>
      </c>
      <c r="E266" s="61" t="s">
        <v>29</v>
      </c>
      <c r="F266" s="61" t="s">
        <v>104</v>
      </c>
      <c r="G266" s="61" t="s">
        <v>106</v>
      </c>
      <c r="H266" s="56"/>
      <c r="I266" s="56"/>
      <c r="J266" s="56"/>
      <c r="K266" s="16"/>
      <c r="L266" s="16"/>
      <c r="M266" s="16"/>
      <c r="N266" s="16"/>
      <c r="O266" s="16"/>
    </row>
    <row r="267" spans="1:15" s="19" customFormat="1" ht="35.1" customHeight="1" x14ac:dyDescent="0.25">
      <c r="A267" s="137"/>
      <c r="B267" s="138"/>
      <c r="C267" s="138"/>
      <c r="D267" s="68">
        <v>771</v>
      </c>
      <c r="E267" s="61" t="s">
        <v>29</v>
      </c>
      <c r="F267" s="61" t="s">
        <v>104</v>
      </c>
      <c r="G267" s="61" t="s">
        <v>27</v>
      </c>
      <c r="H267" s="56"/>
      <c r="I267" s="56"/>
      <c r="J267" s="56"/>
      <c r="K267" s="16"/>
      <c r="L267" s="16"/>
      <c r="M267" s="16"/>
      <c r="N267" s="16"/>
      <c r="O267" s="16"/>
    </row>
    <row r="268" spans="1:15" s="19" customFormat="1" ht="35.1" customHeight="1" x14ac:dyDescent="0.25">
      <c r="A268" s="137"/>
      <c r="B268" s="138"/>
      <c r="C268" s="138"/>
      <c r="D268" s="68">
        <v>771</v>
      </c>
      <c r="E268" s="61" t="s">
        <v>29</v>
      </c>
      <c r="F268" s="61" t="s">
        <v>104</v>
      </c>
      <c r="G268" s="61" t="s">
        <v>107</v>
      </c>
      <c r="H268" s="58"/>
      <c r="I268" s="58"/>
      <c r="J268" s="58"/>
      <c r="K268" s="16"/>
      <c r="L268" s="16"/>
      <c r="M268" s="16"/>
      <c r="N268" s="16"/>
      <c r="O268" s="16"/>
    </row>
    <row r="269" spans="1:15" s="36" customFormat="1" ht="35.1" customHeight="1" x14ac:dyDescent="0.25">
      <c r="A269" s="137"/>
      <c r="B269" s="138"/>
      <c r="C269" s="138"/>
      <c r="D269" s="68">
        <v>771</v>
      </c>
      <c r="E269" s="61" t="s">
        <v>29</v>
      </c>
      <c r="F269" s="61" t="s">
        <v>172</v>
      </c>
      <c r="G269" s="61" t="s">
        <v>105</v>
      </c>
      <c r="H269" s="47">
        <v>7390.7740000000003</v>
      </c>
      <c r="I269" s="47">
        <v>8012.4250000000002</v>
      </c>
      <c r="J269" s="47">
        <v>8012.4250000000002</v>
      </c>
      <c r="K269" s="16"/>
      <c r="L269" s="16"/>
      <c r="M269" s="16"/>
      <c r="N269" s="16"/>
      <c r="O269" s="16"/>
    </row>
    <row r="270" spans="1:15" s="36" customFormat="1" ht="57.75" customHeight="1" x14ac:dyDescent="0.25">
      <c r="A270" s="137"/>
      <c r="B270" s="138"/>
      <c r="C270" s="138"/>
      <c r="D270" s="68">
        <v>771</v>
      </c>
      <c r="E270" s="61" t="s">
        <v>29</v>
      </c>
      <c r="F270" s="61" t="s">
        <v>172</v>
      </c>
      <c r="G270" s="61" t="s">
        <v>106</v>
      </c>
      <c r="H270" s="47">
        <v>25</v>
      </c>
      <c r="I270" s="47">
        <v>82.1</v>
      </c>
      <c r="J270" s="47">
        <v>54.896900000000002</v>
      </c>
      <c r="K270" s="16"/>
      <c r="L270" s="16"/>
      <c r="M270" s="16"/>
      <c r="N270" s="16"/>
      <c r="O270" s="16"/>
    </row>
    <row r="271" spans="1:15" s="36" customFormat="1" ht="53.25" customHeight="1" x14ac:dyDescent="0.25">
      <c r="A271" s="137"/>
      <c r="B271" s="138"/>
      <c r="C271" s="138"/>
      <c r="D271" s="68">
        <v>771</v>
      </c>
      <c r="E271" s="61" t="s">
        <v>29</v>
      </c>
      <c r="F271" s="61" t="s">
        <v>172</v>
      </c>
      <c r="G271" s="61" t="s">
        <v>225</v>
      </c>
      <c r="H271" s="46">
        <v>2217.2289999999998</v>
      </c>
      <c r="I271" s="46">
        <v>2403.7279999999996</v>
      </c>
      <c r="J271" s="46">
        <v>2306.5838699999999</v>
      </c>
      <c r="K271" s="16"/>
      <c r="L271" s="16"/>
      <c r="M271" s="16"/>
      <c r="N271" s="16"/>
      <c r="O271" s="16"/>
    </row>
    <row r="272" spans="1:15" s="17" customFormat="1" ht="48.75" customHeight="1" x14ac:dyDescent="0.25">
      <c r="A272" s="137"/>
      <c r="B272" s="138"/>
      <c r="C272" s="138"/>
      <c r="D272" s="68">
        <v>771</v>
      </c>
      <c r="E272" s="61" t="s">
        <v>29</v>
      </c>
      <c r="F272" s="61" t="s">
        <v>172</v>
      </c>
      <c r="G272" s="61" t="s">
        <v>27</v>
      </c>
      <c r="H272" s="47">
        <v>5477</v>
      </c>
      <c r="I272" s="47">
        <v>2709.25</v>
      </c>
      <c r="J272" s="47">
        <v>2639.9793800000002</v>
      </c>
      <c r="K272" s="16"/>
      <c r="L272" s="16"/>
      <c r="M272" s="16"/>
      <c r="N272" s="16"/>
      <c r="O272" s="16"/>
    </row>
    <row r="273" spans="1:15" s="19" customFormat="1" ht="49.5" customHeight="1" x14ac:dyDescent="0.25">
      <c r="A273" s="137"/>
      <c r="B273" s="138"/>
      <c r="C273" s="138"/>
      <c r="D273" s="68">
        <v>771</v>
      </c>
      <c r="E273" s="61" t="s">
        <v>29</v>
      </c>
      <c r="F273" s="61" t="s">
        <v>172</v>
      </c>
      <c r="G273" s="61" t="s">
        <v>107</v>
      </c>
      <c r="H273" s="47">
        <v>30</v>
      </c>
      <c r="I273" s="47">
        <v>0</v>
      </c>
      <c r="J273" s="47">
        <v>0</v>
      </c>
      <c r="K273" s="16"/>
      <c r="L273" s="16"/>
      <c r="M273" s="16"/>
      <c r="N273" s="16"/>
      <c r="O273" s="16"/>
    </row>
    <row r="274" spans="1:15" s="19" customFormat="1" ht="40.5" customHeight="1" x14ac:dyDescent="0.25">
      <c r="A274" s="134"/>
      <c r="B274" s="130"/>
      <c r="C274" s="130"/>
      <c r="D274" s="68">
        <v>771</v>
      </c>
      <c r="E274" s="61" t="s">
        <v>15</v>
      </c>
      <c r="F274" s="61" t="s">
        <v>172</v>
      </c>
      <c r="G274" s="61" t="s">
        <v>105</v>
      </c>
      <c r="H274" s="47"/>
      <c r="I274" s="47"/>
      <c r="J274" s="47"/>
      <c r="K274" s="16"/>
      <c r="L274" s="16"/>
      <c r="M274" s="16"/>
      <c r="N274" s="16"/>
      <c r="O274" s="16"/>
    </row>
    <row r="275" spans="1:15" s="19" customFormat="1" ht="46.5" customHeight="1" x14ac:dyDescent="0.25">
      <c r="A275" s="134"/>
      <c r="B275" s="130"/>
      <c r="C275" s="130"/>
      <c r="D275" s="68">
        <v>771</v>
      </c>
      <c r="E275" s="61" t="s">
        <v>15</v>
      </c>
      <c r="F275" s="61" t="s">
        <v>172</v>
      </c>
      <c r="G275" s="61" t="s">
        <v>106</v>
      </c>
      <c r="H275" s="47"/>
      <c r="I275" s="47"/>
      <c r="J275" s="47"/>
      <c r="K275" s="16"/>
      <c r="L275" s="16"/>
      <c r="M275" s="16"/>
      <c r="N275" s="16"/>
      <c r="O275" s="16"/>
    </row>
    <row r="276" spans="1:15" s="19" customFormat="1" ht="41.25" customHeight="1" x14ac:dyDescent="0.25">
      <c r="A276" s="134"/>
      <c r="B276" s="130"/>
      <c r="C276" s="130"/>
      <c r="D276" s="68">
        <v>771</v>
      </c>
      <c r="E276" s="61" t="s">
        <v>15</v>
      </c>
      <c r="F276" s="61" t="s">
        <v>172</v>
      </c>
      <c r="G276" s="61" t="s">
        <v>225</v>
      </c>
      <c r="H276" s="47"/>
      <c r="I276" s="47"/>
      <c r="J276" s="47"/>
      <c r="K276" s="16"/>
      <c r="L276" s="16"/>
      <c r="M276" s="16"/>
      <c r="N276" s="16"/>
      <c r="O276" s="16"/>
    </row>
    <row r="277" spans="1:15" s="19" customFormat="1" ht="46.5" customHeight="1" x14ac:dyDescent="0.25">
      <c r="A277" s="134"/>
      <c r="B277" s="130"/>
      <c r="C277" s="130"/>
      <c r="D277" s="68">
        <v>771</v>
      </c>
      <c r="E277" s="61" t="s">
        <v>15</v>
      </c>
      <c r="F277" s="61" t="s">
        <v>172</v>
      </c>
      <c r="G277" s="61" t="s">
        <v>27</v>
      </c>
      <c r="H277" s="47"/>
      <c r="I277" s="47"/>
      <c r="J277" s="47"/>
      <c r="K277" s="16"/>
      <c r="L277" s="16"/>
      <c r="M277" s="16"/>
      <c r="N277" s="16"/>
      <c r="O277" s="16"/>
    </row>
    <row r="278" spans="1:15" s="19" customFormat="1" ht="46.5" customHeight="1" x14ac:dyDescent="0.25">
      <c r="A278" s="134"/>
      <c r="B278" s="130"/>
      <c r="C278" s="130"/>
      <c r="D278" s="68">
        <v>771</v>
      </c>
      <c r="E278" s="61" t="s">
        <v>15</v>
      </c>
      <c r="F278" s="61" t="s">
        <v>172</v>
      </c>
      <c r="G278" s="61" t="s">
        <v>332</v>
      </c>
      <c r="H278" s="47"/>
      <c r="I278" s="47"/>
      <c r="J278" s="47"/>
      <c r="K278" s="16"/>
      <c r="L278" s="16"/>
      <c r="M278" s="16"/>
      <c r="N278" s="16"/>
      <c r="O278" s="16"/>
    </row>
    <row r="279" spans="1:15" s="19" customFormat="1" ht="167.25" customHeight="1" x14ac:dyDescent="0.25">
      <c r="A279" s="103" t="s">
        <v>223</v>
      </c>
      <c r="B279" s="104" t="s">
        <v>224</v>
      </c>
      <c r="C279" s="104" t="s">
        <v>19</v>
      </c>
      <c r="D279" s="68">
        <v>771</v>
      </c>
      <c r="E279" s="61" t="s">
        <v>15</v>
      </c>
      <c r="F279" s="61" t="s">
        <v>255</v>
      </c>
      <c r="G279" s="61" t="s">
        <v>101</v>
      </c>
      <c r="H279" s="46">
        <v>60</v>
      </c>
      <c r="I279" s="46">
        <v>60</v>
      </c>
      <c r="J279" s="46">
        <v>6</v>
      </c>
      <c r="K279" s="16"/>
      <c r="L279" s="16"/>
      <c r="M279" s="16"/>
      <c r="N279" s="16"/>
      <c r="O279" s="16"/>
    </row>
    <row r="280" spans="1:15" s="19" customFormat="1" ht="141" customHeight="1" x14ac:dyDescent="0.25">
      <c r="A280" s="100" t="s">
        <v>256</v>
      </c>
      <c r="B280" s="65" t="s">
        <v>291</v>
      </c>
      <c r="C280" s="65" t="s">
        <v>19</v>
      </c>
      <c r="D280" s="60">
        <v>771</v>
      </c>
      <c r="E280" s="62" t="s">
        <v>15</v>
      </c>
      <c r="F280" s="62" t="s">
        <v>310</v>
      </c>
      <c r="G280" s="62" t="s">
        <v>27</v>
      </c>
      <c r="H280" s="46">
        <f>500-500</f>
        <v>0</v>
      </c>
      <c r="I280" s="46">
        <v>0</v>
      </c>
      <c r="J280" s="46">
        <v>0</v>
      </c>
      <c r="K280" s="16"/>
      <c r="L280" s="16"/>
      <c r="M280" s="16"/>
      <c r="N280" s="16"/>
      <c r="O280" s="16"/>
    </row>
    <row r="281" spans="1:15" s="8" customFormat="1" ht="66" x14ac:dyDescent="0.25">
      <c r="A281" s="100" t="s">
        <v>290</v>
      </c>
      <c r="B281" s="65" t="s">
        <v>81</v>
      </c>
      <c r="C281" s="65" t="s">
        <v>19</v>
      </c>
      <c r="D281" s="59">
        <v>771</v>
      </c>
      <c r="E281" s="64" t="s">
        <v>29</v>
      </c>
      <c r="F281" s="64" t="s">
        <v>258</v>
      </c>
      <c r="G281" s="64" t="s">
        <v>16</v>
      </c>
      <c r="H281" s="57">
        <f t="shared" ref="H281" si="34">SUM(H282:H284)</f>
        <v>0</v>
      </c>
      <c r="I281" s="57">
        <v>0</v>
      </c>
      <c r="J281" s="57">
        <v>0</v>
      </c>
      <c r="K281" s="3"/>
      <c r="L281" s="3"/>
      <c r="M281" s="3"/>
      <c r="N281" s="3"/>
      <c r="O281" s="3"/>
    </row>
    <row r="282" spans="1:15" s="8" customFormat="1" ht="126" customHeight="1" x14ac:dyDescent="0.25">
      <c r="A282" s="100" t="s">
        <v>297</v>
      </c>
      <c r="B282" s="65" t="s">
        <v>82</v>
      </c>
      <c r="C282" s="65" t="s">
        <v>19</v>
      </c>
      <c r="D282" s="60">
        <v>771</v>
      </c>
      <c r="E282" s="62" t="s">
        <v>29</v>
      </c>
      <c r="F282" s="60">
        <v>5225200</v>
      </c>
      <c r="G282" s="62" t="s">
        <v>16</v>
      </c>
      <c r="H282" s="46">
        <v>0</v>
      </c>
      <c r="I282" s="46">
        <v>0</v>
      </c>
      <c r="J282" s="46">
        <v>0</v>
      </c>
      <c r="K282" s="3"/>
      <c r="L282" s="3"/>
      <c r="M282" s="3"/>
      <c r="N282" s="3"/>
      <c r="O282" s="3"/>
    </row>
    <row r="283" spans="1:15" ht="93" customHeight="1" x14ac:dyDescent="0.25">
      <c r="A283" s="100" t="s">
        <v>298</v>
      </c>
      <c r="B283" s="65" t="s">
        <v>83</v>
      </c>
      <c r="C283" s="65" t="s">
        <v>19</v>
      </c>
      <c r="D283" s="60">
        <v>771</v>
      </c>
      <c r="E283" s="62" t="s">
        <v>29</v>
      </c>
      <c r="F283" s="60">
        <v>5225000</v>
      </c>
      <c r="G283" s="62" t="s">
        <v>16</v>
      </c>
      <c r="H283" s="46">
        <v>0</v>
      </c>
      <c r="I283" s="46">
        <v>0</v>
      </c>
      <c r="J283" s="46">
        <v>0</v>
      </c>
    </row>
    <row r="284" spans="1:15" ht="138" customHeight="1" x14ac:dyDescent="0.25">
      <c r="A284" s="100" t="s">
        <v>299</v>
      </c>
      <c r="B284" s="65" t="s">
        <v>84</v>
      </c>
      <c r="C284" s="65" t="s">
        <v>19</v>
      </c>
      <c r="D284" s="60">
        <v>771</v>
      </c>
      <c r="E284" s="62" t="s">
        <v>29</v>
      </c>
      <c r="F284" s="60">
        <v>5225000</v>
      </c>
      <c r="G284" s="62" t="s">
        <v>16</v>
      </c>
      <c r="H284" s="46">
        <v>0</v>
      </c>
      <c r="I284" s="46">
        <v>0</v>
      </c>
      <c r="J284" s="46">
        <v>0</v>
      </c>
    </row>
    <row r="285" spans="1:15" x14ac:dyDescent="0.25">
      <c r="A285" s="8"/>
      <c r="B285" s="8"/>
      <c r="C285" s="8"/>
      <c r="D285" s="8"/>
      <c r="E285" s="8"/>
      <c r="F285" s="8"/>
      <c r="G285" s="8"/>
      <c r="H285" s="8"/>
      <c r="I285" s="8"/>
    </row>
    <row r="286" spans="1:15" ht="15.75" x14ac:dyDescent="0.25">
      <c r="A286" s="8"/>
      <c r="B286" s="11"/>
      <c r="C286" s="12"/>
      <c r="D286" s="8"/>
      <c r="E286" s="8"/>
      <c r="F286" s="8"/>
      <c r="G286" s="8"/>
      <c r="H286" s="8"/>
      <c r="I286" s="8"/>
    </row>
    <row r="287" spans="1:15" ht="15.75" x14ac:dyDescent="0.25">
      <c r="B287" s="11"/>
    </row>
  </sheetData>
  <autoFilter ref="D10:G284"/>
  <mergeCells count="208">
    <mergeCell ref="J51:J52"/>
    <mergeCell ref="A265:A278"/>
    <mergeCell ref="B265:B278"/>
    <mergeCell ref="C265:C278"/>
    <mergeCell ref="B262:B264"/>
    <mergeCell ref="A262:A264"/>
    <mergeCell ref="C263:C264"/>
    <mergeCell ref="I51:I52"/>
    <mergeCell ref="A247:A250"/>
    <mergeCell ref="B247:B250"/>
    <mergeCell ref="C247:C250"/>
    <mergeCell ref="A255:A257"/>
    <mergeCell ref="B255:B257"/>
    <mergeCell ref="C255:C257"/>
    <mergeCell ref="A258:A261"/>
    <mergeCell ref="B258:B261"/>
    <mergeCell ref="C258:C261"/>
    <mergeCell ref="A230:A233"/>
    <mergeCell ref="B230:B233"/>
    <mergeCell ref="C230:C233"/>
    <mergeCell ref="A234:A241"/>
    <mergeCell ref="C146:C148"/>
    <mergeCell ref="A149:A152"/>
    <mergeCell ref="B149:B152"/>
    <mergeCell ref="B234:B241"/>
    <mergeCell ref="C234:C241"/>
    <mergeCell ref="A243:A246"/>
    <mergeCell ref="B243:B246"/>
    <mergeCell ref="C243:C246"/>
    <mergeCell ref="A210:A213"/>
    <mergeCell ref="B210:B213"/>
    <mergeCell ref="C210:C213"/>
    <mergeCell ref="A226:A229"/>
    <mergeCell ref="B226:B229"/>
    <mergeCell ref="C226:C229"/>
    <mergeCell ref="C223:C224"/>
    <mergeCell ref="A222:A224"/>
    <mergeCell ref="B222:B224"/>
    <mergeCell ref="A217:A218"/>
    <mergeCell ref="B217:B218"/>
    <mergeCell ref="A214:A216"/>
    <mergeCell ref="B214:B216"/>
    <mergeCell ref="C214:C216"/>
    <mergeCell ref="C217:C218"/>
    <mergeCell ref="C174:C176"/>
    <mergeCell ref="C199:C201"/>
    <mergeCell ref="B170:B173"/>
    <mergeCell ref="B193:B195"/>
    <mergeCell ref="A193:A195"/>
    <mergeCell ref="B146:B148"/>
    <mergeCell ref="C149:C152"/>
    <mergeCell ref="B199:B201"/>
    <mergeCell ref="A163:A169"/>
    <mergeCell ref="A159:A160"/>
    <mergeCell ref="B159:B160"/>
    <mergeCell ref="A190:A191"/>
    <mergeCell ref="B190:B191"/>
    <mergeCell ref="A196:A198"/>
    <mergeCell ref="B196:B198"/>
    <mergeCell ref="B163:B169"/>
    <mergeCell ref="B178:B182"/>
    <mergeCell ref="A178:A182"/>
    <mergeCell ref="B174:B177"/>
    <mergeCell ref="A174:A177"/>
    <mergeCell ref="A206:A209"/>
    <mergeCell ref="B206:B209"/>
    <mergeCell ref="C206:C209"/>
    <mergeCell ref="C94:C96"/>
    <mergeCell ref="A84:A86"/>
    <mergeCell ref="C115:C117"/>
    <mergeCell ref="B122:B126"/>
    <mergeCell ref="B98:B103"/>
    <mergeCell ref="A98:A103"/>
    <mergeCell ref="C120:C121"/>
    <mergeCell ref="A122:A126"/>
    <mergeCell ref="B120:B121"/>
    <mergeCell ref="A107:A114"/>
    <mergeCell ref="B107:B114"/>
    <mergeCell ref="C107:C114"/>
    <mergeCell ref="C100:C101"/>
    <mergeCell ref="A104:A106"/>
    <mergeCell ref="A146:A148"/>
    <mergeCell ref="C197:C198"/>
    <mergeCell ref="C194:C195"/>
    <mergeCell ref="C203:C204"/>
    <mergeCell ref="C105:C106"/>
    <mergeCell ref="C91:C92"/>
    <mergeCell ref="A90:A93"/>
    <mergeCell ref="F7:F8"/>
    <mergeCell ref="A10:A19"/>
    <mergeCell ref="B10:B19"/>
    <mergeCell ref="D7:D8"/>
    <mergeCell ref="G7:G8"/>
    <mergeCell ref="B53:B54"/>
    <mergeCell ref="A53:A54"/>
    <mergeCell ref="A37:A39"/>
    <mergeCell ref="B37:B39"/>
    <mergeCell ref="A51:A52"/>
    <mergeCell ref="A40:A42"/>
    <mergeCell ref="A48:A50"/>
    <mergeCell ref="C53:C54"/>
    <mergeCell ref="A33:A34"/>
    <mergeCell ref="A35:A36"/>
    <mergeCell ref="C43:C47"/>
    <mergeCell ref="C31:C32"/>
    <mergeCell ref="C51:C52"/>
    <mergeCell ref="A43:A47"/>
    <mergeCell ref="B40:B42"/>
    <mergeCell ref="C33:C34"/>
    <mergeCell ref="C40:C42"/>
    <mergeCell ref="B48:B50"/>
    <mergeCell ref="C48:C50"/>
    <mergeCell ref="D5:G6"/>
    <mergeCell ref="B5:B8"/>
    <mergeCell ref="H51:H52"/>
    <mergeCell ref="D51:D52"/>
    <mergeCell ref="G51:G52"/>
    <mergeCell ref="A31:A32"/>
    <mergeCell ref="C24:C25"/>
    <mergeCell ref="B20:B22"/>
    <mergeCell ref="B27:B28"/>
    <mergeCell ref="B29:B30"/>
    <mergeCell ref="C29:C30"/>
    <mergeCell ref="B23:B25"/>
    <mergeCell ref="A29:A30"/>
    <mergeCell ref="A20:A22"/>
    <mergeCell ref="C27:C28"/>
    <mergeCell ref="A27:A28"/>
    <mergeCell ref="A23:A25"/>
    <mergeCell ref="C21:C22"/>
    <mergeCell ref="B51:B52"/>
    <mergeCell ref="B31:B32"/>
    <mergeCell ref="B35:B36"/>
    <mergeCell ref="B33:B34"/>
    <mergeCell ref="C35:C36"/>
    <mergeCell ref="C38:C39"/>
    <mergeCell ref="C65:C66"/>
    <mergeCell ref="A74:A76"/>
    <mergeCell ref="C58:C60"/>
    <mergeCell ref="B64:B68"/>
    <mergeCell ref="A64:A68"/>
    <mergeCell ref="B57:B60"/>
    <mergeCell ref="A69:A72"/>
    <mergeCell ref="C79:C82"/>
    <mergeCell ref="C74:C76"/>
    <mergeCell ref="B77:B78"/>
    <mergeCell ref="A61:A63"/>
    <mergeCell ref="B61:B63"/>
    <mergeCell ref="C61:C63"/>
    <mergeCell ref="B74:B76"/>
    <mergeCell ref="C70:C71"/>
    <mergeCell ref="C77:C78"/>
    <mergeCell ref="B79:B83"/>
    <mergeCell ref="B69:B72"/>
    <mergeCell ref="A77:A78"/>
    <mergeCell ref="B84:B86"/>
    <mergeCell ref="C84:C86"/>
    <mergeCell ref="A87:A89"/>
    <mergeCell ref="B87:B89"/>
    <mergeCell ref="C87:C89"/>
    <mergeCell ref="A134:A136"/>
    <mergeCell ref="B134:B136"/>
    <mergeCell ref="A127:A130"/>
    <mergeCell ref="B90:B93"/>
    <mergeCell ref="A115:A117"/>
    <mergeCell ref="B115:B117"/>
    <mergeCell ref="A94:A96"/>
    <mergeCell ref="B94:B96"/>
    <mergeCell ref="B104:B106"/>
    <mergeCell ref="C137:C139"/>
    <mergeCell ref="C171:C172"/>
    <mergeCell ref="C168:C169"/>
    <mergeCell ref="C159:C160"/>
    <mergeCell ref="C156:C157"/>
    <mergeCell ref="A161:A162"/>
    <mergeCell ref="A137:A139"/>
    <mergeCell ref="A143:A145"/>
    <mergeCell ref="B143:B145"/>
    <mergeCell ref="C144:C145"/>
    <mergeCell ref="A170:A173"/>
    <mergeCell ref="B161:B162"/>
    <mergeCell ref="C161:C162"/>
    <mergeCell ref="A155:A157"/>
    <mergeCell ref="B155:B157"/>
    <mergeCell ref="A2:J2"/>
    <mergeCell ref="I1:J1"/>
    <mergeCell ref="A3:J3"/>
    <mergeCell ref="H7:H8"/>
    <mergeCell ref="I7:I8"/>
    <mergeCell ref="J7:J8"/>
    <mergeCell ref="H5:J6"/>
    <mergeCell ref="A199:A201"/>
    <mergeCell ref="A202:A204"/>
    <mergeCell ref="B202:B204"/>
    <mergeCell ref="B127:B130"/>
    <mergeCell ref="C127:C130"/>
    <mergeCell ref="B137:B139"/>
    <mergeCell ref="B43:B47"/>
    <mergeCell ref="E51:E52"/>
    <mergeCell ref="F51:F52"/>
    <mergeCell ref="A120:A121"/>
    <mergeCell ref="C125:C126"/>
    <mergeCell ref="C135:C136"/>
    <mergeCell ref="A140:A142"/>
    <mergeCell ref="B140:B142"/>
    <mergeCell ref="C141:C142"/>
    <mergeCell ref="A57:A60"/>
    <mergeCell ref="A79:A83"/>
  </mergeCells>
  <phoneticPr fontId="0" type="noConversion"/>
  <conditionalFormatting sqref="G154">
    <cfRule type="expression" dxfId="5" priority="7" stopIfTrue="1">
      <formula>HasError()</formula>
    </cfRule>
    <cfRule type="expression" dxfId="4" priority="8" stopIfTrue="1">
      <formula>LockedByCondition()</formula>
    </cfRule>
    <cfRule type="expression" dxfId="3" priority="9" stopIfTrue="1">
      <formula>Locked()</formula>
    </cfRule>
  </conditionalFormatting>
  <conditionalFormatting sqref="G153">
    <cfRule type="expression" dxfId="2" priority="1" stopIfTrue="1">
      <formula>HasError()</formula>
    </cfRule>
    <cfRule type="expression" dxfId="1" priority="2" stopIfTrue="1">
      <formula>LockedByCondition()</formula>
    </cfRule>
    <cfRule type="expression" dxfId="0" priority="3" stopIfTrue="1">
      <formula>Locked()</formula>
    </cfRule>
  </conditionalFormatting>
  <printOptions horizontalCentered="1"/>
  <pageMargins left="0.78740157480314965" right="0.59055118110236227" top="0.70866141732283472" bottom="0.59055118110236227" header="0.15748031496062992" footer="0.19685039370078741"/>
  <pageSetup paperSize="9" scale="67" fitToHeight="0" orientation="landscape" r:id="rId1"/>
  <headerFooter differentFirst="1">
    <oddHeader>&amp;C&amp;18&amp;P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Приложение 12</vt:lpstr>
      <vt:lpstr>'Приложение 12'!OLE_LINK1</vt:lpstr>
      <vt:lpstr>'Приложение 12'!Заголовки_для_печати</vt:lpstr>
      <vt:lpstr>'Приложение 12'!Область_печати</vt:lpstr>
    </vt:vector>
  </TitlesOfParts>
  <Company>DDH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Мигачева Светлана Станиславовна</dc:creator>
  <cp:lastModifiedBy>Доронина Анна Сергеевна</cp:lastModifiedBy>
  <cp:lastPrinted>2017-02-06T06:38:17Z</cp:lastPrinted>
  <dcterms:created xsi:type="dcterms:W3CDTF">2013-07-10T00:16:59Z</dcterms:created>
  <dcterms:modified xsi:type="dcterms:W3CDTF">2017-04-07T01:31:38Z</dcterms:modified>
</cp:coreProperties>
</file>