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9305" windowHeight="10905" activeTab="4"/>
  </bookViews>
  <sheets>
    <sheet name="т. сети с изопроф" sheetId="1" r:id="rId1"/>
    <sheet name="МО" sheetId="2" r:id="rId2"/>
    <sheet name="Филиалы" sheetId="3" r:id="rId3"/>
    <sheet name="Сортамент" sheetId="4" r:id="rId4"/>
    <sheet name="Свод по МО котл. и ТС" sheetId="5" r:id="rId5"/>
  </sheets>
  <definedNames>
    <definedName name="_xlnm._FilterDatabase" localSheetId="1" hidden="1">МО!$A$5:$H$35</definedName>
    <definedName name="_xlnm._FilterDatabase" localSheetId="0" hidden="1">'т. сети с изопроф'!$A$8:$W$231</definedName>
    <definedName name="_xlnm.Print_Titles" localSheetId="0">'т. сети с изопроф'!$5:$7</definedName>
    <definedName name="_xlnm.Print_Area" localSheetId="0">'т. сети с изопроф'!$A$1:$W$231</definedName>
  </definedNames>
  <calcPr calcId="145621"/>
</workbook>
</file>

<file path=xl/calcChain.xml><?xml version="1.0" encoding="utf-8"?>
<calcChain xmlns="http://schemas.openxmlformats.org/spreadsheetml/2006/main">
  <c r="K6" i="5" l="1"/>
  <c r="L6" i="5"/>
  <c r="M6" i="5"/>
  <c r="K7" i="5"/>
  <c r="L7" i="5"/>
  <c r="M7" i="5"/>
  <c r="K8" i="5"/>
  <c r="L8" i="5"/>
  <c r="M8" i="5"/>
  <c r="K9" i="5"/>
  <c r="L9" i="5"/>
  <c r="M9" i="5"/>
  <c r="K10" i="5"/>
  <c r="L10" i="5"/>
  <c r="M10" i="5"/>
  <c r="K11" i="5"/>
  <c r="L11" i="5"/>
  <c r="M11" i="5"/>
  <c r="K12" i="5"/>
  <c r="L12" i="5"/>
  <c r="M12" i="5"/>
  <c r="K13" i="5"/>
  <c r="L13" i="5"/>
  <c r="M13" i="5"/>
  <c r="K14" i="5"/>
  <c r="L14" i="5"/>
  <c r="M14" i="5"/>
  <c r="K15" i="5"/>
  <c r="L15" i="5"/>
  <c r="M15" i="5"/>
  <c r="K16" i="5"/>
  <c r="L16" i="5"/>
  <c r="M16" i="5"/>
  <c r="K17" i="5"/>
  <c r="L17" i="5"/>
  <c r="M17" i="5"/>
  <c r="K18" i="5"/>
  <c r="L18" i="5"/>
  <c r="M18" i="5"/>
  <c r="K19" i="5"/>
  <c r="L19" i="5"/>
  <c r="M19" i="5"/>
  <c r="K20" i="5"/>
  <c r="L20" i="5"/>
  <c r="M20" i="5"/>
  <c r="K21" i="5"/>
  <c r="L21" i="5"/>
  <c r="M21" i="5"/>
  <c r="K22" i="5"/>
  <c r="L22" i="5"/>
  <c r="M22" i="5"/>
  <c r="K23" i="5"/>
  <c r="L23" i="5"/>
  <c r="M23" i="5"/>
  <c r="K24" i="5"/>
  <c r="L24" i="5"/>
  <c r="M24" i="5"/>
  <c r="K25" i="5"/>
  <c r="L25" i="5"/>
  <c r="M25" i="5"/>
  <c r="K26" i="5"/>
  <c r="L26" i="5"/>
  <c r="M26" i="5"/>
  <c r="K27" i="5"/>
  <c r="L27" i="5"/>
  <c r="M27" i="5"/>
  <c r="K28" i="5"/>
  <c r="L28" i="5"/>
  <c r="M28" i="5"/>
  <c r="K29" i="5"/>
  <c r="L29" i="5"/>
  <c r="M29" i="5"/>
  <c r="K30" i="5"/>
  <c r="L30" i="5"/>
  <c r="M30" i="5"/>
  <c r="K31" i="5"/>
  <c r="L31" i="5"/>
  <c r="M31" i="5"/>
  <c r="K32" i="5"/>
  <c r="L32" i="5"/>
  <c r="M32" i="5"/>
  <c r="K33" i="5"/>
  <c r="L33" i="5"/>
  <c r="M33" i="5"/>
  <c r="K34" i="5"/>
  <c r="L34" i="5"/>
  <c r="M34" i="5"/>
  <c r="M4" i="5"/>
  <c r="M36" i="5" s="1"/>
  <c r="L4" i="5"/>
  <c r="L36" i="5" s="1"/>
  <c r="K4" i="5"/>
  <c r="K36" i="5" s="1"/>
  <c r="H36" i="5"/>
  <c r="J36" i="5"/>
  <c r="I36" i="5"/>
  <c r="C36" i="5"/>
  <c r="D36" i="5"/>
  <c r="E36" i="5"/>
  <c r="F36" i="5"/>
  <c r="G36" i="5"/>
  <c r="B36" i="5"/>
  <c r="H18" i="4" l="1"/>
  <c r="G18" i="4"/>
  <c r="G8" i="4"/>
  <c r="H8" i="4"/>
  <c r="G9" i="4"/>
  <c r="H9" i="4"/>
  <c r="G10" i="4"/>
  <c r="H10" i="4"/>
  <c r="G11" i="4"/>
  <c r="H11" i="4"/>
  <c r="G12" i="4"/>
  <c r="H12" i="4"/>
  <c r="G13" i="4"/>
  <c r="H13" i="4"/>
  <c r="G14" i="4"/>
  <c r="H14" i="4"/>
  <c r="G15" i="4"/>
  <c r="H15" i="4"/>
  <c r="G16" i="4"/>
  <c r="H16" i="4"/>
  <c r="G17" i="4"/>
  <c r="H17" i="4"/>
  <c r="H7" i="4"/>
  <c r="G7" i="4"/>
  <c r="P290" i="1"/>
  <c r="Q290" i="1"/>
  <c r="R290" i="1"/>
  <c r="Q280" i="1"/>
  <c r="R280" i="1"/>
  <c r="Q281" i="1"/>
  <c r="R281" i="1"/>
  <c r="Q282" i="1"/>
  <c r="R282" i="1"/>
  <c r="Q283" i="1"/>
  <c r="R283" i="1"/>
  <c r="Q284" i="1"/>
  <c r="R284" i="1"/>
  <c r="Q285" i="1"/>
  <c r="R285" i="1"/>
  <c r="Q286" i="1"/>
  <c r="R286" i="1"/>
  <c r="Q287" i="1"/>
  <c r="R287" i="1"/>
  <c r="Q288" i="1"/>
  <c r="R288" i="1"/>
  <c r="Q289" i="1"/>
  <c r="R289" i="1"/>
  <c r="Q279" i="1"/>
  <c r="R279" i="1"/>
  <c r="G15" i="3"/>
  <c r="H15" i="3"/>
  <c r="F15" i="3"/>
  <c r="F7" i="3"/>
  <c r="G7" i="3"/>
  <c r="H7" i="3"/>
  <c r="F8" i="3"/>
  <c r="G8" i="3"/>
  <c r="H8" i="3"/>
  <c r="F9" i="3"/>
  <c r="G9" i="3"/>
  <c r="H9" i="3"/>
  <c r="F10" i="3"/>
  <c r="G10" i="3"/>
  <c r="H10" i="3"/>
  <c r="F11" i="3"/>
  <c r="G11" i="3"/>
  <c r="H11" i="3"/>
  <c r="F12" i="3"/>
  <c r="G12" i="3"/>
  <c r="H12" i="3"/>
  <c r="F13" i="3"/>
  <c r="G13" i="3"/>
  <c r="H13" i="3"/>
  <c r="F14" i="3"/>
  <c r="G14" i="3"/>
  <c r="H14" i="3"/>
  <c r="H6" i="3"/>
  <c r="G6" i="3"/>
  <c r="F6" i="3"/>
  <c r="R276" i="1"/>
  <c r="Q276" i="1"/>
  <c r="Q268" i="1"/>
  <c r="R268" i="1"/>
  <c r="Q269" i="1"/>
  <c r="R269" i="1"/>
  <c r="Q270" i="1"/>
  <c r="R270" i="1"/>
  <c r="Q271" i="1"/>
  <c r="R271" i="1"/>
  <c r="Q272" i="1"/>
  <c r="R272" i="1"/>
  <c r="Q273" i="1"/>
  <c r="R273" i="1"/>
  <c r="Q274" i="1"/>
  <c r="R274" i="1"/>
  <c r="Q275" i="1"/>
  <c r="R275" i="1"/>
  <c r="Q267" i="1"/>
  <c r="R267" i="1"/>
  <c r="O276" i="1"/>
  <c r="O268" i="1"/>
  <c r="O269" i="1"/>
  <c r="O270" i="1"/>
  <c r="O271" i="1"/>
  <c r="O272" i="1"/>
  <c r="O273" i="1"/>
  <c r="O274" i="1"/>
  <c r="O275" i="1"/>
  <c r="O267" i="1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6" i="2"/>
  <c r="H16" i="2"/>
  <c r="G16" i="2"/>
  <c r="O234" i="1"/>
  <c r="F7" i="2" s="1"/>
  <c r="O235" i="1"/>
  <c r="F8" i="2" s="1"/>
  <c r="O236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33" i="1"/>
  <c r="J253" i="1"/>
  <c r="J267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58" i="1" s="1"/>
  <c r="G31" i="2" s="1"/>
  <c r="Q230" i="1"/>
  <c r="Q9" i="1"/>
  <c r="Q253" i="1" l="1"/>
  <c r="O262" i="1"/>
  <c r="Q234" i="1"/>
  <c r="G7" i="2" s="1"/>
  <c r="Q240" i="1"/>
  <c r="G13" i="2" s="1"/>
  <c r="Q239" i="1"/>
  <c r="G12" i="2" s="1"/>
  <c r="Q254" i="1"/>
  <c r="G27" i="2" s="1"/>
  <c r="Q255" i="1"/>
  <c r="G28" i="2" s="1"/>
  <c r="Q251" i="1"/>
  <c r="G24" i="2" s="1"/>
  <c r="Q235" i="1"/>
  <c r="G8" i="2" s="1"/>
  <c r="Q244" i="1"/>
  <c r="G17" i="2" s="1"/>
  <c r="Q260" i="1"/>
  <c r="G33" i="2" s="1"/>
  <c r="Q256" i="1"/>
  <c r="G29" i="2" s="1"/>
  <c r="Q261" i="1"/>
  <c r="G34" i="2" s="1"/>
  <c r="Q259" i="1"/>
  <c r="G32" i="2" s="1"/>
  <c r="Q238" i="1"/>
  <c r="G11" i="2" s="1"/>
  <c r="Q236" i="1"/>
  <c r="G9" i="2" s="1"/>
  <c r="Q250" i="1"/>
  <c r="Q246" i="1"/>
  <c r="G19" i="2" s="1"/>
  <c r="Q242" i="1"/>
  <c r="G15" i="2" s="1"/>
  <c r="Q247" i="1"/>
  <c r="G20" i="2" s="1"/>
  <c r="Q233" i="1"/>
  <c r="G6" i="2" s="1"/>
  <c r="G26" i="2"/>
  <c r="Q241" i="1"/>
  <c r="G14" i="2" s="1"/>
  <c r="Q245" i="1"/>
  <c r="G18" i="2" s="1"/>
  <c r="Q248" i="1"/>
  <c r="G21" i="2" s="1"/>
  <c r="Q231" i="1"/>
  <c r="J250" i="1"/>
  <c r="C23" i="2" s="1"/>
  <c r="B7" i="3"/>
  <c r="B8" i="3"/>
  <c r="B9" i="3"/>
  <c r="B10" i="3"/>
  <c r="B11" i="3"/>
  <c r="B12" i="3"/>
  <c r="B13" i="3"/>
  <c r="B14" i="3"/>
  <c r="B6" i="3"/>
  <c r="B7" i="2"/>
  <c r="B8" i="2"/>
  <c r="B9" i="2"/>
  <c r="B11" i="2"/>
  <c r="B12" i="2"/>
  <c r="B13" i="2"/>
  <c r="B14" i="2"/>
  <c r="B15" i="2"/>
  <c r="B17" i="2"/>
  <c r="B18" i="2"/>
  <c r="B19" i="2"/>
  <c r="B20" i="2"/>
  <c r="B21" i="2"/>
  <c r="B23" i="2"/>
  <c r="B24" i="2"/>
  <c r="B26" i="2"/>
  <c r="B27" i="2"/>
  <c r="B28" i="2"/>
  <c r="B29" i="2"/>
  <c r="B31" i="2"/>
  <c r="B32" i="2"/>
  <c r="B33" i="2"/>
  <c r="B34" i="2"/>
  <c r="B6" i="2"/>
  <c r="B8" i="4"/>
  <c r="B9" i="4"/>
  <c r="B10" i="4"/>
  <c r="B11" i="4"/>
  <c r="B12" i="4"/>
  <c r="B13" i="4"/>
  <c r="B14" i="4"/>
  <c r="B15" i="4"/>
  <c r="B16" i="4"/>
  <c r="B17" i="4"/>
  <c r="B18" i="4"/>
  <c r="B7" i="4"/>
  <c r="F35" i="2" l="1"/>
  <c r="Q262" i="1"/>
  <c r="G35" i="2" s="1"/>
  <c r="O280" i="1"/>
  <c r="F8" i="4" s="1"/>
  <c r="O281" i="1"/>
  <c r="F9" i="4" s="1"/>
  <c r="O282" i="1"/>
  <c r="F10" i="4" s="1"/>
  <c r="O283" i="1"/>
  <c r="F11" i="4" s="1"/>
  <c r="O284" i="1"/>
  <c r="F12" i="4" s="1"/>
  <c r="O285" i="1"/>
  <c r="F13" i="4" s="1"/>
  <c r="O286" i="1"/>
  <c r="F14" i="4" s="1"/>
  <c r="O287" i="1"/>
  <c r="F15" i="4" s="1"/>
  <c r="O288" i="1"/>
  <c r="F16" i="4" s="1"/>
  <c r="O289" i="1"/>
  <c r="F17" i="4" s="1"/>
  <c r="O279" i="1"/>
  <c r="F7" i="4" s="1"/>
  <c r="J280" i="1"/>
  <c r="C8" i="4" s="1"/>
  <c r="J281" i="1"/>
  <c r="C9" i="4" s="1"/>
  <c r="J282" i="1"/>
  <c r="C10" i="4" s="1"/>
  <c r="J283" i="1"/>
  <c r="C11" i="4" s="1"/>
  <c r="J284" i="1"/>
  <c r="C12" i="4" s="1"/>
  <c r="J285" i="1"/>
  <c r="C13" i="4" s="1"/>
  <c r="J286" i="1"/>
  <c r="C14" i="4" s="1"/>
  <c r="J287" i="1"/>
  <c r="C15" i="4" s="1"/>
  <c r="J288" i="1"/>
  <c r="C16" i="4" s="1"/>
  <c r="J289" i="1"/>
  <c r="C17" i="4" s="1"/>
  <c r="J279" i="1"/>
  <c r="C7" i="4" s="1"/>
  <c r="Z179" i="1"/>
  <c r="Z230" i="1"/>
  <c r="Z229" i="1"/>
  <c r="Z228" i="1"/>
  <c r="Z227" i="1"/>
  <c r="Z221" i="1"/>
  <c r="Z220" i="1"/>
  <c r="Z219" i="1"/>
  <c r="Z218" i="1"/>
  <c r="Z217" i="1"/>
  <c r="Z216" i="1"/>
  <c r="Z215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8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6" i="1"/>
  <c r="Z95" i="1"/>
  <c r="Z94" i="1"/>
  <c r="Z93" i="1"/>
  <c r="Z92" i="1"/>
  <c r="Z91" i="1"/>
  <c r="Z90" i="1"/>
  <c r="Z89" i="1"/>
  <c r="Z80" i="1"/>
  <c r="Z76" i="1"/>
  <c r="Z75" i="1"/>
  <c r="Z74" i="1"/>
  <c r="Z73" i="1"/>
  <c r="Z72" i="1"/>
  <c r="Z71" i="1"/>
  <c r="Z70" i="1"/>
  <c r="Z69" i="1"/>
  <c r="Z68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11" i="1"/>
  <c r="O231" i="1"/>
  <c r="J240" i="1"/>
  <c r="C13" i="2" s="1"/>
  <c r="J258" i="1"/>
  <c r="C31" i="2" s="1"/>
  <c r="O290" i="1" l="1"/>
  <c r="F18" i="4" s="1"/>
  <c r="J290" i="1"/>
  <c r="C18" i="4" s="1"/>
  <c r="L175" i="1"/>
  <c r="N175" i="1" s="1"/>
  <c r="R175" i="1" s="1"/>
  <c r="L174" i="1"/>
  <c r="N174" i="1" s="1"/>
  <c r="R174" i="1" s="1"/>
  <c r="J268" i="1"/>
  <c r="C7" i="3" s="1"/>
  <c r="J275" i="1"/>
  <c r="C14" i="3" s="1"/>
  <c r="J269" i="1"/>
  <c r="C8" i="3" s="1"/>
  <c r="J270" i="1"/>
  <c r="C9" i="3" s="1"/>
  <c r="J271" i="1"/>
  <c r="C10" i="3" s="1"/>
  <c r="J272" i="1"/>
  <c r="C11" i="3" s="1"/>
  <c r="J273" i="1"/>
  <c r="C12" i="3" s="1"/>
  <c r="J274" i="1"/>
  <c r="C13" i="3" s="1"/>
  <c r="C6" i="3"/>
  <c r="J245" i="1"/>
  <c r="C18" i="2" s="1"/>
  <c r="J261" i="1"/>
  <c r="C34" i="2" s="1"/>
  <c r="J233" i="1"/>
  <c r="C6" i="2" s="1"/>
  <c r="J234" i="1"/>
  <c r="C7" i="2" s="1"/>
  <c r="J235" i="1"/>
  <c r="C8" i="2" s="1"/>
  <c r="J236" i="1"/>
  <c r="C9" i="2" s="1"/>
  <c r="J238" i="1"/>
  <c r="C11" i="2" s="1"/>
  <c r="J239" i="1"/>
  <c r="C12" i="2" s="1"/>
  <c r="J241" i="1"/>
  <c r="C14" i="2" s="1"/>
  <c r="J242" i="1"/>
  <c r="C15" i="2" s="1"/>
  <c r="J244" i="1"/>
  <c r="C17" i="2" s="1"/>
  <c r="J246" i="1"/>
  <c r="C19" i="2" s="1"/>
  <c r="J247" i="1"/>
  <c r="C20" i="2" s="1"/>
  <c r="J248" i="1"/>
  <c r="C21" i="2" s="1"/>
  <c r="J251" i="1"/>
  <c r="C24" i="2" s="1"/>
  <c r="C26" i="2"/>
  <c r="J254" i="1"/>
  <c r="C27" i="2" s="1"/>
  <c r="J255" i="1"/>
  <c r="C28" i="2" s="1"/>
  <c r="J256" i="1"/>
  <c r="C29" i="2" s="1"/>
  <c r="J259" i="1"/>
  <c r="C32" i="2" s="1"/>
  <c r="J260" i="1"/>
  <c r="C33" i="2" s="1"/>
  <c r="L184" i="1"/>
  <c r="N184" i="1" s="1"/>
  <c r="R184" i="1" s="1"/>
  <c r="L180" i="1"/>
  <c r="N180" i="1" s="1"/>
  <c r="R180" i="1" s="1"/>
  <c r="L177" i="1"/>
  <c r="N177" i="1" s="1"/>
  <c r="R177" i="1" s="1"/>
  <c r="L178" i="1"/>
  <c r="L179" i="1"/>
  <c r="N179" i="1" s="1"/>
  <c r="R179" i="1" s="1"/>
  <c r="L182" i="1"/>
  <c r="N182" i="1" s="1"/>
  <c r="R182" i="1" s="1"/>
  <c r="L181" i="1"/>
  <c r="N181" i="1" s="1"/>
  <c r="R181" i="1" s="1"/>
  <c r="L176" i="1"/>
  <c r="N176" i="1" s="1"/>
  <c r="R176" i="1" s="1"/>
  <c r="L186" i="1"/>
  <c r="N186" i="1" s="1"/>
  <c r="R186" i="1" s="1"/>
  <c r="L185" i="1"/>
  <c r="N185" i="1" s="1"/>
  <c r="R185" i="1" s="1"/>
  <c r="L183" i="1"/>
  <c r="N183" i="1" s="1"/>
  <c r="R183" i="1" s="1"/>
  <c r="R255" i="1" l="1"/>
  <c r="H28" i="2" s="1"/>
  <c r="R246" i="1"/>
  <c r="H19" i="2" s="1"/>
  <c r="N255" i="1"/>
  <c r="E28" i="2" s="1"/>
  <c r="N178" i="1"/>
  <c r="N272" i="1" s="1"/>
  <c r="E11" i="3" s="1"/>
  <c r="L250" i="1"/>
  <c r="D23" i="2" s="1"/>
  <c r="N246" i="1"/>
  <c r="E19" i="2" s="1"/>
  <c r="J276" i="1"/>
  <c r="C15" i="3" s="1"/>
  <c r="J262" i="1"/>
  <c r="C35" i="2" s="1"/>
  <c r="L272" i="1"/>
  <c r="D11" i="3" s="1"/>
  <c r="L246" i="1"/>
  <c r="D19" i="2" s="1"/>
  <c r="L255" i="1"/>
  <c r="D28" i="2" s="1"/>
  <c r="L227" i="1"/>
  <c r="L228" i="1"/>
  <c r="N228" i="1" s="1"/>
  <c r="R228" i="1" s="1"/>
  <c r="L229" i="1"/>
  <c r="L230" i="1"/>
  <c r="N230" i="1" s="1"/>
  <c r="R230" i="1" s="1"/>
  <c r="L253" i="1" l="1"/>
  <c r="D26" i="2" s="1"/>
  <c r="N250" i="1"/>
  <c r="E23" i="2" s="1"/>
  <c r="R178" i="1"/>
  <c r="R250" i="1" s="1"/>
  <c r="N229" i="1"/>
  <c r="L258" i="1"/>
  <c r="D31" i="2" s="1"/>
  <c r="L275" i="1"/>
  <c r="D14" i="3" s="1"/>
  <c r="N227" i="1"/>
  <c r="L10" i="1"/>
  <c r="N10" i="1" s="1"/>
  <c r="R10" i="1" s="1"/>
  <c r="L11" i="1"/>
  <c r="L12" i="1"/>
  <c r="N12" i="1" s="1"/>
  <c r="R12" i="1" s="1"/>
  <c r="L13" i="1"/>
  <c r="L14" i="1"/>
  <c r="N14" i="1" s="1"/>
  <c r="R14" i="1" s="1"/>
  <c r="L15" i="1"/>
  <c r="N15" i="1" s="1"/>
  <c r="R15" i="1" s="1"/>
  <c r="L16" i="1"/>
  <c r="L17" i="1"/>
  <c r="N17" i="1" s="1"/>
  <c r="R17" i="1" s="1"/>
  <c r="L18" i="1"/>
  <c r="N18" i="1" s="1"/>
  <c r="R18" i="1" s="1"/>
  <c r="L19" i="1"/>
  <c r="L20" i="1"/>
  <c r="L21" i="1"/>
  <c r="N21" i="1" s="1"/>
  <c r="R21" i="1" s="1"/>
  <c r="L22" i="1"/>
  <c r="L23" i="1"/>
  <c r="N23" i="1" s="1"/>
  <c r="R23" i="1" s="1"/>
  <c r="L24" i="1"/>
  <c r="N24" i="1" s="1"/>
  <c r="R24" i="1" s="1"/>
  <c r="L25" i="1"/>
  <c r="N25" i="1" s="1"/>
  <c r="R25" i="1" s="1"/>
  <c r="L26" i="1"/>
  <c r="L27" i="1"/>
  <c r="L28" i="1"/>
  <c r="N28" i="1" s="1"/>
  <c r="R28" i="1" s="1"/>
  <c r="L29" i="1"/>
  <c r="L30" i="1"/>
  <c r="L31" i="1"/>
  <c r="N31" i="1" s="1"/>
  <c r="R31" i="1" s="1"/>
  <c r="L32" i="1"/>
  <c r="L33" i="1"/>
  <c r="L34" i="1"/>
  <c r="N34" i="1" s="1"/>
  <c r="R34" i="1" s="1"/>
  <c r="L35" i="1"/>
  <c r="N35" i="1" s="1"/>
  <c r="R35" i="1" s="1"/>
  <c r="L36" i="1"/>
  <c r="N36" i="1" s="1"/>
  <c r="R36" i="1" s="1"/>
  <c r="L37" i="1"/>
  <c r="N37" i="1" s="1"/>
  <c r="R37" i="1" s="1"/>
  <c r="L38" i="1"/>
  <c r="N38" i="1" s="1"/>
  <c r="R38" i="1" s="1"/>
  <c r="L39" i="1"/>
  <c r="N39" i="1" s="1"/>
  <c r="R39" i="1" s="1"/>
  <c r="L40" i="1"/>
  <c r="N40" i="1" s="1"/>
  <c r="R40" i="1" s="1"/>
  <c r="L41" i="1"/>
  <c r="N41" i="1" s="1"/>
  <c r="R41" i="1" s="1"/>
  <c r="L42" i="1"/>
  <c r="N42" i="1" s="1"/>
  <c r="R42" i="1" s="1"/>
  <c r="L43" i="1"/>
  <c r="N43" i="1" s="1"/>
  <c r="R43" i="1" s="1"/>
  <c r="L44" i="1"/>
  <c r="N44" i="1" s="1"/>
  <c r="R44" i="1" s="1"/>
  <c r="L45" i="1"/>
  <c r="N45" i="1" s="1"/>
  <c r="R45" i="1" s="1"/>
  <c r="L46" i="1"/>
  <c r="N46" i="1" s="1"/>
  <c r="R46" i="1" s="1"/>
  <c r="L47" i="1"/>
  <c r="L48" i="1"/>
  <c r="N48" i="1" s="1"/>
  <c r="R48" i="1" s="1"/>
  <c r="L49" i="1"/>
  <c r="N49" i="1" s="1"/>
  <c r="R49" i="1" s="1"/>
  <c r="L50" i="1"/>
  <c r="N50" i="1" s="1"/>
  <c r="R50" i="1" s="1"/>
  <c r="L51" i="1"/>
  <c r="N51" i="1" s="1"/>
  <c r="R51" i="1" s="1"/>
  <c r="L52" i="1"/>
  <c r="N52" i="1" s="1"/>
  <c r="R52" i="1" s="1"/>
  <c r="L53" i="1"/>
  <c r="N53" i="1" s="1"/>
  <c r="R53" i="1" s="1"/>
  <c r="L54" i="1"/>
  <c r="N54" i="1" s="1"/>
  <c r="R54" i="1" s="1"/>
  <c r="L55" i="1"/>
  <c r="N55" i="1" s="1"/>
  <c r="R55" i="1" s="1"/>
  <c r="L56" i="1"/>
  <c r="N56" i="1" s="1"/>
  <c r="R56" i="1" s="1"/>
  <c r="L57" i="1"/>
  <c r="N57" i="1" s="1"/>
  <c r="R57" i="1" s="1"/>
  <c r="L58" i="1"/>
  <c r="N58" i="1" s="1"/>
  <c r="R58" i="1" s="1"/>
  <c r="L59" i="1"/>
  <c r="N59" i="1" s="1"/>
  <c r="R59" i="1" s="1"/>
  <c r="L60" i="1"/>
  <c r="N60" i="1" s="1"/>
  <c r="R60" i="1" s="1"/>
  <c r="L61" i="1"/>
  <c r="N61" i="1" s="1"/>
  <c r="R61" i="1" s="1"/>
  <c r="L62" i="1"/>
  <c r="N62" i="1" s="1"/>
  <c r="R62" i="1" s="1"/>
  <c r="L63" i="1"/>
  <c r="N63" i="1" s="1"/>
  <c r="R63" i="1" s="1"/>
  <c r="L64" i="1"/>
  <c r="N64" i="1" s="1"/>
  <c r="R64" i="1" s="1"/>
  <c r="L65" i="1"/>
  <c r="N65" i="1" s="1"/>
  <c r="R65" i="1" s="1"/>
  <c r="L66" i="1"/>
  <c r="N66" i="1" s="1"/>
  <c r="R66" i="1" s="1"/>
  <c r="L67" i="1"/>
  <c r="N67" i="1" s="1"/>
  <c r="R67" i="1" s="1"/>
  <c r="L68" i="1"/>
  <c r="L69" i="1"/>
  <c r="N69" i="1" s="1"/>
  <c r="R69" i="1" s="1"/>
  <c r="L70" i="1"/>
  <c r="N70" i="1" s="1"/>
  <c r="R70" i="1" s="1"/>
  <c r="L71" i="1"/>
  <c r="N71" i="1" s="1"/>
  <c r="R71" i="1" s="1"/>
  <c r="L72" i="1"/>
  <c r="N72" i="1" s="1"/>
  <c r="R72" i="1" s="1"/>
  <c r="L73" i="1"/>
  <c r="N73" i="1" s="1"/>
  <c r="R73" i="1" s="1"/>
  <c r="L74" i="1"/>
  <c r="N74" i="1" s="1"/>
  <c r="R74" i="1" s="1"/>
  <c r="L75" i="1"/>
  <c r="N75" i="1" s="1"/>
  <c r="R75" i="1" s="1"/>
  <c r="L76" i="1"/>
  <c r="N76" i="1" s="1"/>
  <c r="R76" i="1" s="1"/>
  <c r="L77" i="1"/>
  <c r="L78" i="1"/>
  <c r="N78" i="1" s="1"/>
  <c r="R78" i="1" s="1"/>
  <c r="L79" i="1"/>
  <c r="N79" i="1" s="1"/>
  <c r="R79" i="1" s="1"/>
  <c r="L80" i="1"/>
  <c r="N80" i="1" s="1"/>
  <c r="R80" i="1" s="1"/>
  <c r="L81" i="1"/>
  <c r="N81" i="1" s="1"/>
  <c r="R81" i="1" s="1"/>
  <c r="L82" i="1"/>
  <c r="N82" i="1" s="1"/>
  <c r="R82" i="1" s="1"/>
  <c r="L83" i="1"/>
  <c r="N83" i="1" s="1"/>
  <c r="R83" i="1" s="1"/>
  <c r="L84" i="1"/>
  <c r="N84" i="1" s="1"/>
  <c r="R84" i="1" s="1"/>
  <c r="L85" i="1"/>
  <c r="N85" i="1" s="1"/>
  <c r="R85" i="1" s="1"/>
  <c r="L86" i="1"/>
  <c r="N86" i="1" s="1"/>
  <c r="R86" i="1" s="1"/>
  <c r="L87" i="1"/>
  <c r="N87" i="1" s="1"/>
  <c r="R87" i="1" s="1"/>
  <c r="L88" i="1"/>
  <c r="N88" i="1" s="1"/>
  <c r="R88" i="1" s="1"/>
  <c r="L89" i="1"/>
  <c r="L90" i="1"/>
  <c r="N90" i="1" s="1"/>
  <c r="R90" i="1" s="1"/>
  <c r="L91" i="1"/>
  <c r="N91" i="1" s="1"/>
  <c r="R91" i="1" s="1"/>
  <c r="L92" i="1"/>
  <c r="N92" i="1" s="1"/>
  <c r="R92" i="1" s="1"/>
  <c r="L93" i="1"/>
  <c r="N93" i="1" s="1"/>
  <c r="R93" i="1" s="1"/>
  <c r="L94" i="1"/>
  <c r="N94" i="1" s="1"/>
  <c r="R94" i="1" s="1"/>
  <c r="L95" i="1"/>
  <c r="N95" i="1" s="1"/>
  <c r="R95" i="1" s="1"/>
  <c r="L96" i="1"/>
  <c r="N96" i="1" s="1"/>
  <c r="R96" i="1" s="1"/>
  <c r="L97" i="1"/>
  <c r="N97" i="1" s="1"/>
  <c r="R97" i="1" s="1"/>
  <c r="L98" i="1"/>
  <c r="N98" i="1" s="1"/>
  <c r="R98" i="1" s="1"/>
  <c r="L99" i="1"/>
  <c r="N99" i="1" s="1"/>
  <c r="R99" i="1" s="1"/>
  <c r="L100" i="1"/>
  <c r="N100" i="1" s="1"/>
  <c r="R100" i="1" s="1"/>
  <c r="L101" i="1"/>
  <c r="N101" i="1" s="1"/>
  <c r="R101" i="1" s="1"/>
  <c r="L102" i="1"/>
  <c r="N102" i="1" s="1"/>
  <c r="R102" i="1" s="1"/>
  <c r="L103" i="1"/>
  <c r="N103" i="1" s="1"/>
  <c r="R103" i="1" s="1"/>
  <c r="L104" i="1"/>
  <c r="N104" i="1" s="1"/>
  <c r="R104" i="1" s="1"/>
  <c r="L105" i="1"/>
  <c r="L106" i="1"/>
  <c r="N106" i="1" s="1"/>
  <c r="R106" i="1" s="1"/>
  <c r="L107" i="1"/>
  <c r="N107" i="1" s="1"/>
  <c r="R107" i="1" s="1"/>
  <c r="L108" i="1"/>
  <c r="N108" i="1" s="1"/>
  <c r="R108" i="1" s="1"/>
  <c r="L109" i="1"/>
  <c r="N109" i="1" s="1"/>
  <c r="R109" i="1" s="1"/>
  <c r="L110" i="1"/>
  <c r="N110" i="1" s="1"/>
  <c r="R110" i="1" s="1"/>
  <c r="L111" i="1"/>
  <c r="N111" i="1" s="1"/>
  <c r="R111" i="1" s="1"/>
  <c r="L112" i="1"/>
  <c r="N112" i="1" s="1"/>
  <c r="R112" i="1" s="1"/>
  <c r="L113" i="1"/>
  <c r="N113" i="1" s="1"/>
  <c r="R113" i="1" s="1"/>
  <c r="L114" i="1"/>
  <c r="N114" i="1" s="1"/>
  <c r="R114" i="1" s="1"/>
  <c r="L115" i="1"/>
  <c r="N115" i="1" s="1"/>
  <c r="R115" i="1" s="1"/>
  <c r="L116" i="1"/>
  <c r="N116" i="1" s="1"/>
  <c r="R116" i="1" s="1"/>
  <c r="L117" i="1"/>
  <c r="N117" i="1" s="1"/>
  <c r="R117" i="1" s="1"/>
  <c r="L118" i="1"/>
  <c r="N118" i="1" s="1"/>
  <c r="R118" i="1" s="1"/>
  <c r="L119" i="1"/>
  <c r="N119" i="1" s="1"/>
  <c r="R119" i="1" s="1"/>
  <c r="L120" i="1"/>
  <c r="N120" i="1" s="1"/>
  <c r="R120" i="1" s="1"/>
  <c r="L121" i="1"/>
  <c r="N121" i="1" s="1"/>
  <c r="R121" i="1" s="1"/>
  <c r="L122" i="1"/>
  <c r="N122" i="1" s="1"/>
  <c r="R122" i="1" s="1"/>
  <c r="L123" i="1"/>
  <c r="N123" i="1" s="1"/>
  <c r="R123" i="1" s="1"/>
  <c r="L124" i="1"/>
  <c r="N124" i="1" s="1"/>
  <c r="R124" i="1" s="1"/>
  <c r="L125" i="1"/>
  <c r="N125" i="1" s="1"/>
  <c r="R125" i="1" s="1"/>
  <c r="L126" i="1"/>
  <c r="N126" i="1" s="1"/>
  <c r="R126" i="1" s="1"/>
  <c r="L127" i="1"/>
  <c r="N127" i="1" s="1"/>
  <c r="R127" i="1" s="1"/>
  <c r="L128" i="1"/>
  <c r="L129" i="1"/>
  <c r="N129" i="1" s="1"/>
  <c r="R129" i="1" s="1"/>
  <c r="L130" i="1"/>
  <c r="N130" i="1" s="1"/>
  <c r="R130" i="1" s="1"/>
  <c r="L131" i="1"/>
  <c r="N131" i="1" s="1"/>
  <c r="R131" i="1" s="1"/>
  <c r="L132" i="1"/>
  <c r="N132" i="1" s="1"/>
  <c r="R132" i="1" s="1"/>
  <c r="L133" i="1"/>
  <c r="N133" i="1" s="1"/>
  <c r="R133" i="1" s="1"/>
  <c r="L134" i="1"/>
  <c r="N134" i="1" s="1"/>
  <c r="R134" i="1" s="1"/>
  <c r="L135" i="1"/>
  <c r="L136" i="1"/>
  <c r="N136" i="1" s="1"/>
  <c r="R136" i="1" s="1"/>
  <c r="L137" i="1"/>
  <c r="N137" i="1" s="1"/>
  <c r="R137" i="1" s="1"/>
  <c r="L138" i="1"/>
  <c r="N138" i="1" s="1"/>
  <c r="R138" i="1" s="1"/>
  <c r="L139" i="1"/>
  <c r="N139" i="1" s="1"/>
  <c r="R139" i="1" s="1"/>
  <c r="L140" i="1"/>
  <c r="N140" i="1" s="1"/>
  <c r="R140" i="1" s="1"/>
  <c r="L141" i="1"/>
  <c r="N141" i="1" s="1"/>
  <c r="R141" i="1" s="1"/>
  <c r="L142" i="1"/>
  <c r="L143" i="1"/>
  <c r="N143" i="1" s="1"/>
  <c r="R143" i="1" s="1"/>
  <c r="L144" i="1"/>
  <c r="N144" i="1" s="1"/>
  <c r="R144" i="1" s="1"/>
  <c r="L145" i="1"/>
  <c r="N145" i="1" s="1"/>
  <c r="R145" i="1" s="1"/>
  <c r="L146" i="1"/>
  <c r="N146" i="1" s="1"/>
  <c r="R146" i="1" s="1"/>
  <c r="L147" i="1"/>
  <c r="N147" i="1" s="1"/>
  <c r="R147" i="1" s="1"/>
  <c r="L148" i="1"/>
  <c r="N148" i="1" s="1"/>
  <c r="R148" i="1" s="1"/>
  <c r="L149" i="1"/>
  <c r="N149" i="1" s="1"/>
  <c r="R149" i="1" s="1"/>
  <c r="L150" i="1"/>
  <c r="L151" i="1"/>
  <c r="N151" i="1" s="1"/>
  <c r="R151" i="1" s="1"/>
  <c r="L152" i="1"/>
  <c r="N152" i="1" s="1"/>
  <c r="R152" i="1" s="1"/>
  <c r="L153" i="1"/>
  <c r="N153" i="1" s="1"/>
  <c r="R153" i="1" s="1"/>
  <c r="L154" i="1"/>
  <c r="N154" i="1" s="1"/>
  <c r="R154" i="1" s="1"/>
  <c r="L155" i="1"/>
  <c r="N155" i="1" s="1"/>
  <c r="R155" i="1" s="1"/>
  <c r="L156" i="1"/>
  <c r="N156" i="1" s="1"/>
  <c r="R156" i="1" s="1"/>
  <c r="L157" i="1"/>
  <c r="N157" i="1" s="1"/>
  <c r="R157" i="1" s="1"/>
  <c r="L158" i="1"/>
  <c r="N158" i="1" s="1"/>
  <c r="R158" i="1" s="1"/>
  <c r="L159" i="1"/>
  <c r="N159" i="1" s="1"/>
  <c r="R159" i="1" s="1"/>
  <c r="L160" i="1"/>
  <c r="N160" i="1" s="1"/>
  <c r="R160" i="1" s="1"/>
  <c r="L161" i="1"/>
  <c r="N161" i="1" s="1"/>
  <c r="R161" i="1" s="1"/>
  <c r="L162" i="1"/>
  <c r="N162" i="1" s="1"/>
  <c r="R162" i="1" s="1"/>
  <c r="L163" i="1"/>
  <c r="N163" i="1" s="1"/>
  <c r="R163" i="1" s="1"/>
  <c r="L164" i="1"/>
  <c r="N164" i="1" s="1"/>
  <c r="R164" i="1" s="1"/>
  <c r="L165" i="1"/>
  <c r="N165" i="1" s="1"/>
  <c r="R165" i="1" s="1"/>
  <c r="L166" i="1"/>
  <c r="N166" i="1" s="1"/>
  <c r="R166" i="1" s="1"/>
  <c r="L167" i="1"/>
  <c r="N167" i="1" s="1"/>
  <c r="R167" i="1" s="1"/>
  <c r="L168" i="1"/>
  <c r="N168" i="1" s="1"/>
  <c r="R168" i="1" s="1"/>
  <c r="L169" i="1"/>
  <c r="N169" i="1" s="1"/>
  <c r="R169" i="1" s="1"/>
  <c r="L170" i="1"/>
  <c r="N170" i="1" s="1"/>
  <c r="R170" i="1" s="1"/>
  <c r="L171" i="1"/>
  <c r="N171" i="1" s="1"/>
  <c r="R171" i="1" s="1"/>
  <c r="L172" i="1"/>
  <c r="L173" i="1"/>
  <c r="N173" i="1" s="1"/>
  <c r="R173" i="1" s="1"/>
  <c r="L187" i="1"/>
  <c r="L188" i="1"/>
  <c r="N188" i="1" s="1"/>
  <c r="R188" i="1" s="1"/>
  <c r="L189" i="1"/>
  <c r="L190" i="1"/>
  <c r="N190" i="1" s="1"/>
  <c r="R190" i="1" s="1"/>
  <c r="L191" i="1"/>
  <c r="N191" i="1" s="1"/>
  <c r="R191" i="1" s="1"/>
  <c r="L192" i="1"/>
  <c r="N192" i="1" s="1"/>
  <c r="R192" i="1" s="1"/>
  <c r="L193" i="1"/>
  <c r="N193" i="1" s="1"/>
  <c r="R193" i="1" s="1"/>
  <c r="L194" i="1"/>
  <c r="N194" i="1" s="1"/>
  <c r="R194" i="1" s="1"/>
  <c r="L305" i="1"/>
  <c r="L306" i="1"/>
  <c r="L307" i="1"/>
  <c r="L303" i="1"/>
  <c r="L304" i="1"/>
  <c r="L195" i="1"/>
  <c r="N195" i="1" s="1"/>
  <c r="R195" i="1" s="1"/>
  <c r="L196" i="1"/>
  <c r="N196" i="1" s="1"/>
  <c r="R196" i="1" s="1"/>
  <c r="L197" i="1"/>
  <c r="N197" i="1" s="1"/>
  <c r="R197" i="1" s="1"/>
  <c r="L198" i="1"/>
  <c r="N198" i="1" s="1"/>
  <c r="R198" i="1" s="1"/>
  <c r="L199" i="1"/>
  <c r="N199" i="1" s="1"/>
  <c r="R199" i="1" s="1"/>
  <c r="L200" i="1"/>
  <c r="N200" i="1" s="1"/>
  <c r="R200" i="1" s="1"/>
  <c r="L201" i="1"/>
  <c r="N201" i="1" s="1"/>
  <c r="R201" i="1" s="1"/>
  <c r="L299" i="1"/>
  <c r="L300" i="1"/>
  <c r="L301" i="1"/>
  <c r="L302" i="1"/>
  <c r="L202" i="1"/>
  <c r="N202" i="1" s="1"/>
  <c r="R202" i="1" s="1"/>
  <c r="L203" i="1"/>
  <c r="N203" i="1" s="1"/>
  <c r="R203" i="1" s="1"/>
  <c r="L204" i="1"/>
  <c r="N204" i="1" s="1"/>
  <c r="R204" i="1" s="1"/>
  <c r="L295" i="1"/>
  <c r="L296" i="1"/>
  <c r="L297" i="1"/>
  <c r="L298" i="1"/>
  <c r="L205" i="1"/>
  <c r="N205" i="1" s="1"/>
  <c r="R205" i="1" s="1"/>
  <c r="L206" i="1"/>
  <c r="N206" i="1" s="1"/>
  <c r="R206" i="1" s="1"/>
  <c r="L207" i="1"/>
  <c r="N207" i="1" s="1"/>
  <c r="R207" i="1" s="1"/>
  <c r="L208" i="1"/>
  <c r="L209" i="1"/>
  <c r="N209" i="1" s="1"/>
  <c r="R209" i="1" s="1"/>
  <c r="L210" i="1"/>
  <c r="N210" i="1" s="1"/>
  <c r="R210" i="1" s="1"/>
  <c r="L211" i="1"/>
  <c r="N211" i="1" s="1"/>
  <c r="R211" i="1" s="1"/>
  <c r="L212" i="1"/>
  <c r="N212" i="1" s="1"/>
  <c r="R212" i="1" s="1"/>
  <c r="L213" i="1"/>
  <c r="N213" i="1" s="1"/>
  <c r="R213" i="1" s="1"/>
  <c r="L214" i="1"/>
  <c r="N214" i="1" s="1"/>
  <c r="R214" i="1" s="1"/>
  <c r="L215" i="1"/>
  <c r="L216" i="1"/>
  <c r="N216" i="1" s="1"/>
  <c r="R216" i="1" s="1"/>
  <c r="L217" i="1"/>
  <c r="N217" i="1" s="1"/>
  <c r="R217" i="1" s="1"/>
  <c r="L218" i="1"/>
  <c r="N218" i="1" s="1"/>
  <c r="R218" i="1" s="1"/>
  <c r="L219" i="1"/>
  <c r="N219" i="1" s="1"/>
  <c r="R219" i="1" s="1"/>
  <c r="L220" i="1"/>
  <c r="N220" i="1" s="1"/>
  <c r="R220" i="1" s="1"/>
  <c r="L221" i="1"/>
  <c r="N221" i="1" s="1"/>
  <c r="R221" i="1" s="1"/>
  <c r="L222" i="1"/>
  <c r="L223" i="1"/>
  <c r="N223" i="1" s="1"/>
  <c r="R223" i="1" s="1"/>
  <c r="L224" i="1"/>
  <c r="N224" i="1" s="1"/>
  <c r="R224" i="1" s="1"/>
  <c r="L225" i="1"/>
  <c r="N225" i="1" s="1"/>
  <c r="R225" i="1" s="1"/>
  <c r="L226" i="1"/>
  <c r="N226" i="1" s="1"/>
  <c r="R226" i="1" s="1"/>
  <c r="L9" i="1"/>
  <c r="L267" i="1" l="1"/>
  <c r="R227" i="1"/>
  <c r="N253" i="1"/>
  <c r="N258" i="1"/>
  <c r="E31" i="2" s="1"/>
  <c r="R229" i="1"/>
  <c r="R258" i="1" s="1"/>
  <c r="H31" i="2" s="1"/>
  <c r="L279" i="1"/>
  <c r="D7" i="4" s="1"/>
  <c r="N9" i="1"/>
  <c r="N189" i="1"/>
  <c r="L289" i="1"/>
  <c r="D17" i="4" s="1"/>
  <c r="L288" i="1"/>
  <c r="D16" i="4" s="1"/>
  <c r="N20" i="1"/>
  <c r="R20" i="1" s="1"/>
  <c r="L283" i="1"/>
  <c r="D11" i="4" s="1"/>
  <c r="E26" i="2"/>
  <c r="N275" i="1"/>
  <c r="E14" i="3" s="1"/>
  <c r="N27" i="1"/>
  <c r="L285" i="1"/>
  <c r="D13" i="4" s="1"/>
  <c r="N19" i="1"/>
  <c r="R19" i="1" s="1"/>
  <c r="L284" i="1"/>
  <c r="D12" i="4" s="1"/>
  <c r="N11" i="1"/>
  <c r="R11" i="1" s="1"/>
  <c r="L281" i="1"/>
  <c r="D9" i="4" s="1"/>
  <c r="N26" i="1"/>
  <c r="R26" i="1" s="1"/>
  <c r="L286" i="1"/>
  <c r="D14" i="4" s="1"/>
  <c r="N33" i="1"/>
  <c r="R33" i="1" s="1"/>
  <c r="L287" i="1"/>
  <c r="D15" i="4" s="1"/>
  <c r="N29" i="1"/>
  <c r="L280" i="1"/>
  <c r="D8" i="4" s="1"/>
  <c r="N13" i="1"/>
  <c r="R13" i="1" s="1"/>
  <c r="L282" i="1"/>
  <c r="D10" i="4" s="1"/>
  <c r="D6" i="3"/>
  <c r="L273" i="1"/>
  <c r="D12" i="3" s="1"/>
  <c r="N105" i="1"/>
  <c r="L240" i="1"/>
  <c r="D13" i="2" s="1"/>
  <c r="L271" i="1"/>
  <c r="D10" i="3" s="1"/>
  <c r="L268" i="1"/>
  <c r="D7" i="3" s="1"/>
  <c r="L269" i="1"/>
  <c r="D8" i="3" s="1"/>
  <c r="L274" i="1"/>
  <c r="D13" i="3" s="1"/>
  <c r="L270" i="1"/>
  <c r="D9" i="3" s="1"/>
  <c r="L259" i="1"/>
  <c r="D32" i="2" s="1"/>
  <c r="N215" i="1"/>
  <c r="L241" i="1"/>
  <c r="D14" i="2" s="1"/>
  <c r="N135" i="1"/>
  <c r="L238" i="1"/>
  <c r="D11" i="2" s="1"/>
  <c r="N47" i="1"/>
  <c r="L260" i="1"/>
  <c r="D33" i="2" s="1"/>
  <c r="N222" i="1"/>
  <c r="L248" i="1"/>
  <c r="D21" i="2" s="1"/>
  <c r="N187" i="1"/>
  <c r="R187" i="1" s="1"/>
  <c r="L245" i="1"/>
  <c r="D18" i="2" s="1"/>
  <c r="N150" i="1"/>
  <c r="R150" i="1" s="1"/>
  <c r="R242" i="1" s="1"/>
  <c r="H15" i="2" s="1"/>
  <c r="L242" i="1"/>
  <c r="D15" i="2" s="1"/>
  <c r="N142" i="1"/>
  <c r="L247" i="1"/>
  <c r="D20" i="2" s="1"/>
  <c r="N30" i="1"/>
  <c r="R30" i="1" s="1"/>
  <c r="R234" i="1" s="1"/>
  <c r="H7" i="2" s="1"/>
  <c r="L234" i="1"/>
  <c r="D7" i="2" s="1"/>
  <c r="N22" i="1"/>
  <c r="L233" i="1"/>
  <c r="D6" i="2" s="1"/>
  <c r="N89" i="1"/>
  <c r="L236" i="1"/>
  <c r="D9" i="2" s="1"/>
  <c r="N77" i="1"/>
  <c r="R77" i="1" s="1"/>
  <c r="R239" i="1" s="1"/>
  <c r="H12" i="2" s="1"/>
  <c r="L239" i="1"/>
  <c r="D12" i="2" s="1"/>
  <c r="N208" i="1"/>
  <c r="R208" i="1" s="1"/>
  <c r="R254" i="1" s="1"/>
  <c r="H27" i="2" s="1"/>
  <c r="L254" i="1"/>
  <c r="D27" i="2" s="1"/>
  <c r="N172" i="1"/>
  <c r="L251" i="1"/>
  <c r="D24" i="2" s="1"/>
  <c r="N128" i="1"/>
  <c r="R128" i="1" s="1"/>
  <c r="R235" i="1" s="1"/>
  <c r="H8" i="2" s="1"/>
  <c r="L235" i="1"/>
  <c r="D8" i="2" s="1"/>
  <c r="N68" i="1"/>
  <c r="L244" i="1"/>
  <c r="D17" i="2" s="1"/>
  <c r="N32" i="1"/>
  <c r="R32" i="1" s="1"/>
  <c r="R256" i="1" s="1"/>
  <c r="H29" i="2" s="1"/>
  <c r="L256" i="1"/>
  <c r="D29" i="2" s="1"/>
  <c r="N16" i="1"/>
  <c r="L261" i="1"/>
  <c r="D34" i="2" s="1"/>
  <c r="J231" i="1"/>
  <c r="R253" i="1" l="1"/>
  <c r="H26" i="2" s="1"/>
  <c r="R9" i="1"/>
  <c r="N267" i="1"/>
  <c r="R259" i="1"/>
  <c r="H32" i="2" s="1"/>
  <c r="N285" i="1"/>
  <c r="E13" i="4" s="1"/>
  <c r="R27" i="1"/>
  <c r="N236" i="1"/>
  <c r="E9" i="2" s="1"/>
  <c r="R89" i="1"/>
  <c r="R236" i="1" s="1"/>
  <c r="H9" i="2" s="1"/>
  <c r="N248" i="1"/>
  <c r="E21" i="2" s="1"/>
  <c r="R222" i="1"/>
  <c r="R248" i="1" s="1"/>
  <c r="H21" i="2" s="1"/>
  <c r="N238" i="1"/>
  <c r="E11" i="2" s="1"/>
  <c r="R135" i="1"/>
  <c r="R238" i="1" s="1"/>
  <c r="H11" i="2" s="1"/>
  <c r="N280" i="1"/>
  <c r="E8" i="4" s="1"/>
  <c r="R29" i="1"/>
  <c r="N261" i="1"/>
  <c r="E34" i="2" s="1"/>
  <c r="R16" i="1"/>
  <c r="R261" i="1" s="1"/>
  <c r="H34" i="2" s="1"/>
  <c r="N244" i="1"/>
  <c r="E17" i="2" s="1"/>
  <c r="R68" i="1"/>
  <c r="R244" i="1" s="1"/>
  <c r="H17" i="2" s="1"/>
  <c r="N251" i="1"/>
  <c r="E24" i="2" s="1"/>
  <c r="R172" i="1"/>
  <c r="R251" i="1" s="1"/>
  <c r="H24" i="2" s="1"/>
  <c r="N233" i="1"/>
  <c r="E6" i="2" s="1"/>
  <c r="R22" i="1"/>
  <c r="R233" i="1" s="1"/>
  <c r="N247" i="1"/>
  <c r="E20" i="2" s="1"/>
  <c r="R142" i="1"/>
  <c r="R247" i="1" s="1"/>
  <c r="H20" i="2" s="1"/>
  <c r="N260" i="1"/>
  <c r="E33" i="2" s="1"/>
  <c r="R47" i="1"/>
  <c r="R260" i="1" s="1"/>
  <c r="H33" i="2" s="1"/>
  <c r="N241" i="1"/>
  <c r="E14" i="2" s="1"/>
  <c r="R215" i="1"/>
  <c r="R241" i="1" s="1"/>
  <c r="H14" i="2" s="1"/>
  <c r="N240" i="1"/>
  <c r="E13" i="2" s="1"/>
  <c r="R105" i="1"/>
  <c r="R240" i="1" s="1"/>
  <c r="H13" i="2" s="1"/>
  <c r="N289" i="1"/>
  <c r="E17" i="4" s="1"/>
  <c r="R189" i="1"/>
  <c r="R245" i="1" s="1"/>
  <c r="H18" i="2" s="1"/>
  <c r="N286" i="1"/>
  <c r="E14" i="4" s="1"/>
  <c r="N281" i="1"/>
  <c r="E9" i="4" s="1"/>
  <c r="N283" i="1"/>
  <c r="E11" i="4" s="1"/>
  <c r="N239" i="1"/>
  <c r="E12" i="2" s="1"/>
  <c r="N269" i="1"/>
  <c r="E8" i="3" s="1"/>
  <c r="N245" i="1"/>
  <c r="E18" i="2" s="1"/>
  <c r="N273" i="1"/>
  <c r="E12" i="3" s="1"/>
  <c r="L290" i="1"/>
  <c r="D18" i="4" s="1"/>
  <c r="N282" i="1"/>
  <c r="E10" i="4" s="1"/>
  <c r="N287" i="1"/>
  <c r="E15" i="4" s="1"/>
  <c r="N284" i="1"/>
  <c r="E12" i="4" s="1"/>
  <c r="N256" i="1"/>
  <c r="E29" i="2" s="1"/>
  <c r="N288" i="1"/>
  <c r="E16" i="4" s="1"/>
  <c r="N235" i="1"/>
  <c r="E8" i="2" s="1"/>
  <c r="N270" i="1"/>
  <c r="E9" i="3" s="1"/>
  <c r="N254" i="1"/>
  <c r="E27" i="2" s="1"/>
  <c r="N274" i="1"/>
  <c r="E13" i="3" s="1"/>
  <c r="N234" i="1"/>
  <c r="E7" i="2" s="1"/>
  <c r="N268" i="1"/>
  <c r="E7" i="3" s="1"/>
  <c r="N242" i="1"/>
  <c r="E15" i="2" s="1"/>
  <c r="N271" i="1"/>
  <c r="E10" i="3" s="1"/>
  <c r="N259" i="1"/>
  <c r="E32" i="2" s="1"/>
  <c r="N279" i="1"/>
  <c r="N231" i="1"/>
  <c r="L276" i="1"/>
  <c r="D15" i="3" s="1"/>
  <c r="L262" i="1"/>
  <c r="D35" i="2" s="1"/>
  <c r="E6" i="3"/>
  <c r="L231" i="1"/>
  <c r="H6" i="2" l="1"/>
  <c r="R262" i="1"/>
  <c r="H35" i="2" s="1"/>
  <c r="R231" i="1"/>
  <c r="E7" i="4"/>
  <c r="N290" i="1"/>
  <c r="E18" i="4" s="1"/>
  <c r="N262" i="1"/>
  <c r="E35" i="2" s="1"/>
  <c r="N276" i="1"/>
  <c r="E15" i="3" s="1"/>
  <c r="V226" i="1"/>
  <c r="V225" i="1"/>
  <c r="V224" i="1"/>
  <c r="V223" i="1"/>
  <c r="V222" i="1"/>
  <c r="V88" i="1" l="1"/>
  <c r="Z88" i="1" s="1"/>
  <c r="V87" i="1"/>
  <c r="Z87" i="1" s="1"/>
  <c r="V86" i="1"/>
  <c r="Z86" i="1" s="1"/>
  <c r="V85" i="1"/>
  <c r="Z85" i="1" s="1"/>
  <c r="V84" i="1"/>
  <c r="Z84" i="1" s="1"/>
  <c r="V83" i="1"/>
  <c r="Z83" i="1" s="1"/>
  <c r="V82" i="1"/>
  <c r="Z82" i="1" s="1"/>
  <c r="V81" i="1"/>
  <c r="Z81" i="1" s="1"/>
  <c r="V79" i="1"/>
  <c r="Z79" i="1" s="1"/>
  <c r="V78" i="1"/>
  <c r="Z78" i="1" s="1"/>
  <c r="V77" i="1"/>
  <c r="Z77" i="1" s="1"/>
</calcChain>
</file>

<file path=xl/comments1.xml><?xml version="1.0" encoding="utf-8"?>
<comments xmlns="http://schemas.openxmlformats.org/spreadsheetml/2006/main">
  <authors>
    <author>Автор</author>
  </authors>
  <commentList>
    <comment ref="O7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2 компенсатора подача и обратка</t>
        </r>
      </text>
    </comment>
  </commentList>
</comments>
</file>

<file path=xl/sharedStrings.xml><?xml version="1.0" encoding="utf-8"?>
<sst xmlns="http://schemas.openxmlformats.org/spreadsheetml/2006/main" count="2537" uniqueCount="432">
  <si>
    <t xml:space="preserve">Заявка на трубную продукцию и материалы для производства работ по </t>
  </si>
  <si>
    <t>Приложение 1</t>
  </si>
  <si>
    <t xml:space="preserve">ремонту тепловых сетей по результатам гидравлических испытаний, </t>
  </si>
  <si>
    <t>не учтённых в ремонтной программе 2015 года.</t>
  </si>
  <si>
    <t>Филиал</t>
  </si>
  <si>
    <t>Тепловой район</t>
  </si>
  <si>
    <t>Наименование ИТЭ</t>
  </si>
  <si>
    <t>Наименование участка</t>
  </si>
  <si>
    <t>Тепловые сети (магистральные, квартальные: системы отопления или ГВС)</t>
  </si>
  <si>
    <t>Тип прокладки (надземный, подземный)</t>
  </si>
  <si>
    <t>Данные по трубной продукции</t>
  </si>
  <si>
    <t>Данные по изоляционным материалвам</t>
  </si>
  <si>
    <t>Количество трубы, м</t>
  </si>
  <si>
    <t>Кол-во отводов шт</t>
  </si>
  <si>
    <t>Толщина изо-ляции δ, мм</t>
  </si>
  <si>
    <t>Ед. изм</t>
  </si>
  <si>
    <t>Кол-во</t>
  </si>
  <si>
    <t>Котельная №1</t>
  </si>
  <si>
    <t>квартал</t>
  </si>
  <si>
    <t>надзем</t>
  </si>
  <si>
    <t>ПСБ-С ст</t>
  </si>
  <si>
    <t>м</t>
  </si>
  <si>
    <t>минвата</t>
  </si>
  <si>
    <t>м3</t>
  </si>
  <si>
    <t>Артёмовский</t>
  </si>
  <si>
    <t>Хасанский</t>
  </si>
  <si>
    <t>Славянка- Востоктепло</t>
  </si>
  <si>
    <t>ТК31,ул.Молодёжная3</t>
  </si>
  <si>
    <t>магистр.</t>
  </si>
  <si>
    <t>ул.Блюхера №16</t>
  </si>
  <si>
    <t>транзит</t>
  </si>
  <si>
    <t>ТК22а-ТК22б</t>
  </si>
  <si>
    <t>ул.Молодёжная №2</t>
  </si>
  <si>
    <t>ул.50Лет Октября №14-№16</t>
  </si>
  <si>
    <t>у.л. Хасана №23-№25</t>
  </si>
  <si>
    <t xml:space="preserve"> Зарубино Котельная №2</t>
  </si>
  <si>
    <t>ТК9-ТК10,ул.Нагорная</t>
  </si>
  <si>
    <t>ул.Нагорная №3</t>
  </si>
  <si>
    <t>Посьет Котельная №2</t>
  </si>
  <si>
    <t>ул.Тупик-Портовый</t>
  </si>
  <si>
    <t>Краскино Ц.Котельная</t>
  </si>
  <si>
    <t>от Котельной</t>
  </si>
  <si>
    <t>ТК10-ТК12,ул.Ленина №24</t>
  </si>
  <si>
    <t>Краскино Котельная №452</t>
  </si>
  <si>
    <t>ул.Строительная №5</t>
  </si>
  <si>
    <t>ТК2-ТК3.ул.Стадионная</t>
  </si>
  <si>
    <t>Занадворовка Кот. №238</t>
  </si>
  <si>
    <t>ул.Гарнизонная</t>
  </si>
  <si>
    <t xml:space="preserve">Артемовский </t>
  </si>
  <si>
    <t xml:space="preserve">Шкотовский </t>
  </si>
  <si>
    <t>Котельная №165</t>
  </si>
  <si>
    <t>ТК №9 до д.31 ул.Авиаторов</t>
  </si>
  <si>
    <t>Котельная №113</t>
  </si>
  <si>
    <t xml:space="preserve"> ТК8 до ТК11</t>
  </si>
  <si>
    <t xml:space="preserve"> ТК11 до ТК12</t>
  </si>
  <si>
    <t xml:space="preserve"> ТК12 до ТК15</t>
  </si>
  <si>
    <t xml:space="preserve"> ТК11 до ТК17</t>
  </si>
  <si>
    <t xml:space="preserve"> ТК23 до ТУ1</t>
  </si>
  <si>
    <t xml:space="preserve">Котельная гарнизона </t>
  </si>
  <si>
    <t>ул.Гарнизонная 354</t>
  </si>
  <si>
    <t>Котельная №27</t>
  </si>
  <si>
    <t>ТК2 до жд.№35</t>
  </si>
  <si>
    <t>57х3</t>
  </si>
  <si>
    <t>Смоляниново-1</t>
  </si>
  <si>
    <t xml:space="preserve"> ТК4 до ТК9</t>
  </si>
  <si>
    <t xml:space="preserve">Т/сеть от кот депо </t>
  </si>
  <si>
    <t xml:space="preserve"> ТК18 до ТК19</t>
  </si>
  <si>
    <t xml:space="preserve"> ТК19 до ТК 20</t>
  </si>
  <si>
    <t xml:space="preserve"> ТК 20 до ТК 21</t>
  </si>
  <si>
    <t xml:space="preserve"> ТК21 до ТК 22</t>
  </si>
  <si>
    <t xml:space="preserve"> ТК 15 до ТК 17</t>
  </si>
  <si>
    <t>Надеждинский</t>
  </si>
  <si>
    <t>Котельная №2</t>
  </si>
  <si>
    <t>Котельная №10</t>
  </si>
  <si>
    <t>Котельная №12</t>
  </si>
  <si>
    <t>Котельная №13</t>
  </si>
  <si>
    <t>Котельная №24</t>
  </si>
  <si>
    <t>Котельная №25</t>
  </si>
  <si>
    <t>Котельная №4</t>
  </si>
  <si>
    <t>Котельная №26</t>
  </si>
  <si>
    <t>Котельная №21</t>
  </si>
  <si>
    <t>Котельная Амурская</t>
  </si>
  <si>
    <t>тк5-тк13, ул.Донбасская</t>
  </si>
  <si>
    <t>тк5-жд №66, ул. Ангарская</t>
  </si>
  <si>
    <t>к распоряжению №212-р</t>
  </si>
  <si>
    <t>от "15" 06.2015 г.</t>
  </si>
  <si>
    <r>
      <t xml:space="preserve">Плани-руемый </t>
    </r>
    <r>
      <rPr>
        <u/>
        <sz val="11"/>
        <rFont val="Times New Roman"/>
        <family val="1"/>
        <charset val="204"/>
      </rPr>
      <t xml:space="preserve">месяц (числом) </t>
    </r>
    <r>
      <rPr>
        <sz val="11"/>
        <rFont val="Times New Roman"/>
        <family val="1"/>
        <charset val="204"/>
      </rPr>
      <t>произ-водства работ по изоляции</t>
    </r>
  </si>
  <si>
    <r>
      <rPr>
        <b/>
        <sz val="11"/>
        <rFont val="Times New Roman"/>
        <family val="1"/>
        <charset val="204"/>
      </rPr>
      <t>Тип изоляции</t>
    </r>
    <r>
      <rPr>
        <sz val="11"/>
        <rFont val="Times New Roman"/>
        <family val="1"/>
        <charset val="204"/>
      </rPr>
      <t xml:space="preserve"> (ПСБ-С (стандарт)/ ПСБ-С (нестандарт)/ минвата)</t>
    </r>
  </si>
  <si>
    <t>Горноключевской</t>
  </si>
  <si>
    <t>Котельная №1 п.Горные Ключи</t>
  </si>
  <si>
    <t>ТК№35-ТК№36 КСШ</t>
  </si>
  <si>
    <t xml:space="preserve"> ТК№41 к д/с №3</t>
  </si>
  <si>
    <t>подзем.</t>
  </si>
  <si>
    <t xml:space="preserve">от котельной к сан.Изумрудный </t>
  </si>
  <si>
    <t xml:space="preserve">ТК№122-ТК№123  </t>
  </si>
  <si>
    <t>Котельная №5 п.Кировский</t>
  </si>
  <si>
    <t>к ж.д. ул.Набережная,75</t>
  </si>
  <si>
    <t xml:space="preserve"> от ул.Советская к ул.Партизанская,96 </t>
  </si>
  <si>
    <t xml:space="preserve"> от котельной к ул.Набережная,77</t>
  </si>
  <si>
    <t xml:space="preserve"> от котельной к ТК№32</t>
  </si>
  <si>
    <t>от котельной к ТК№23</t>
  </si>
  <si>
    <t>Котельная №9 п.Кировский</t>
  </si>
  <si>
    <t xml:space="preserve">по подвалу ж.д.ул.Юбилейная,9 </t>
  </si>
  <si>
    <t xml:space="preserve">транзит </t>
  </si>
  <si>
    <t>Дальнереченский</t>
  </si>
  <si>
    <t>Котельная №14  ул.Промышленная, 10</t>
  </si>
  <si>
    <t>Участок т/с  ТК4 - ул.Промышленная 8а</t>
  </si>
  <si>
    <t>55мм</t>
  </si>
  <si>
    <t>Котельная №18 ул.Энгельса, 23</t>
  </si>
  <si>
    <t>Участок т/с ТК1- Р1а</t>
  </si>
  <si>
    <t>65мм</t>
  </si>
  <si>
    <t>Котельная №27  ул.45 лет Октября,1</t>
  </si>
  <si>
    <t>Участок ТК49 - ж/д ул. Полевая 1а</t>
  </si>
  <si>
    <t>45мм</t>
  </si>
  <si>
    <t>Участок ТК54 - ж/д ул.Кошевого 2а</t>
  </si>
  <si>
    <t>60мм</t>
  </si>
  <si>
    <t>Участок ТК23 - ТК22 ул. Пушкина</t>
  </si>
  <si>
    <t>Участок ТК45 - ТК46 ул. 45 лет Октября</t>
  </si>
  <si>
    <t>Участок ТК23 - УП5 ул. Пушкина</t>
  </si>
  <si>
    <t>Котельная №31 ул.Уссурийская,84</t>
  </si>
  <si>
    <t>Участок УП3 - Уссурийская, 78</t>
  </si>
  <si>
    <t>35мм</t>
  </si>
  <si>
    <t>Котельная №32  ул.Лазо,43 (с Лазо)</t>
  </si>
  <si>
    <t>Участок УП 4-ТК1</t>
  </si>
  <si>
    <t>Котельная №41  п. Кольцевое</t>
  </si>
  <si>
    <t>Участок тс ТК4-ж/д №206 ( ул. Звездная, 3)</t>
  </si>
  <si>
    <t>Котельная №41  
 п. Кольцевое</t>
  </si>
  <si>
    <t>Центральный трубопровод внутри здания котельной</t>
  </si>
  <si>
    <t xml:space="preserve">Котельная № 1
 с Новопокровка </t>
  </si>
  <si>
    <t>Участок №39, У 11/2 - У 11/3</t>
  </si>
  <si>
    <t>Участок №21, У 6 - У 7</t>
  </si>
  <si>
    <t>Участок №3, ТК2- ул.Калинина 1а</t>
  </si>
  <si>
    <t>Участок №63/2, ТК 20-ул.Набережная, 74</t>
  </si>
  <si>
    <t>Участок №88, ТК29-ул.Советская, 119</t>
  </si>
  <si>
    <t>Участок №89, ТК29-ул.Советская, 119а</t>
  </si>
  <si>
    <t>Участок №90, ТК29-ул.Советская, 119б</t>
  </si>
  <si>
    <t>Участок № 82/1, УП16/2 - ул.Коммунальная, 9</t>
  </si>
  <si>
    <t>Участок № 83/1, ул.Советская, 96</t>
  </si>
  <si>
    <t>Участок №41, У 11/3 - ул.Калинина, 11</t>
  </si>
  <si>
    <t>Участок №85, У 26 - ул.Советская, 115</t>
  </si>
  <si>
    <t>Участок №37, У 11/1 - ул.Советская, 74</t>
  </si>
  <si>
    <t>Участок №40, У 11/3 - ул.Советская, 74а</t>
  </si>
  <si>
    <t xml:space="preserve">Котельная № 3
 с Новопокровка </t>
  </si>
  <si>
    <t>Участок УТ1- д/с "Ромашка"</t>
  </si>
  <si>
    <t>Участок №11, ТК6-ул.Рощино, 47а</t>
  </si>
  <si>
    <t>Участок №9, ТК5-ул.Рощино, 47б</t>
  </si>
  <si>
    <t>50мм</t>
  </si>
  <si>
    <t>Участок №55, У26-ул.Лазо, 4</t>
  </si>
  <si>
    <t>Участок №12, ТК6-У7</t>
  </si>
  <si>
    <t>Участок №41, ТК 20 - ул. Рощино, 29</t>
  </si>
  <si>
    <t>Участок №8, №10, ТК4-ТК5-ТК6</t>
  </si>
  <si>
    <t>Участок №1,  от котельной  до ТК1</t>
  </si>
  <si>
    <t>Участок №3,  ТК 1- УП 1</t>
  </si>
  <si>
    <t>Участок №8, ТК2-до клуба</t>
  </si>
  <si>
    <t>Дальнегорский</t>
  </si>
  <si>
    <t>Кавалеровский</t>
  </si>
  <si>
    <t>Центральная котельная</t>
  </si>
  <si>
    <t>Проспект 85-87</t>
  </si>
  <si>
    <t>Проспект 129</t>
  </si>
  <si>
    <t>ДК ХИМИКОВ</t>
  </si>
  <si>
    <t>Рудная Пристань</t>
  </si>
  <si>
    <t xml:space="preserve">ТК90 -ТК91 улАрсеньева </t>
  </si>
  <si>
    <t>ул. Шахтёрская 1а</t>
  </si>
  <si>
    <t>ул. Арсеньева 2</t>
  </si>
  <si>
    <t>Каменка</t>
  </si>
  <si>
    <t>Берзинская 35</t>
  </si>
  <si>
    <t>Арс. 113 - Арс.117</t>
  </si>
  <si>
    <t xml:space="preserve">Центральная </t>
  </si>
  <si>
    <t>ТК63 до ТК на Подгор., 7</t>
  </si>
  <si>
    <t>от насосной до ТК на Больн.</t>
  </si>
  <si>
    <t>ТК11 - ТК Невел., 17</t>
  </si>
  <si>
    <t>уч-к т/сети по ул. Первом.</t>
  </si>
  <si>
    <t>ТК5 до ТК(АСО)</t>
  </si>
  <si>
    <t>ТК(АТК) - ТК68</t>
  </si>
  <si>
    <t>Ольгинский</t>
  </si>
  <si>
    <t>ЦК Ольга</t>
  </si>
  <si>
    <t>ул. Арсеньева 2 А от колонки до колодца Сбербанка</t>
  </si>
  <si>
    <t>ул. Партизанская 1 (колодец возле РДК)</t>
  </si>
  <si>
    <t>ул. Арсеньева - Партизанская 4</t>
  </si>
  <si>
    <t>ул. Пролетарская 14</t>
  </si>
  <si>
    <t xml:space="preserve">ул. Партизанская 1 </t>
  </si>
  <si>
    <t>ул. Первомайсксая 9-9а</t>
  </si>
  <si>
    <t>Пермское СШ</t>
  </si>
  <si>
    <t xml:space="preserve"> ул.Совхозная</t>
  </si>
  <si>
    <t>В-яр</t>
  </si>
  <si>
    <t>ул. Набережная</t>
  </si>
  <si>
    <t>Арсеньевский</t>
  </si>
  <si>
    <t>Чугуевский</t>
  </si>
  <si>
    <t>Яковлевский</t>
  </si>
  <si>
    <t>Котельная №3</t>
  </si>
  <si>
    <t>Котельная №5</t>
  </si>
  <si>
    <t>Котельная №8</t>
  </si>
  <si>
    <t>ТК29 –ул.50лет Октября, 220</t>
  </si>
  <si>
    <t>подземн</t>
  </si>
  <si>
    <t>ТК42-ТК43, ул.50лет Октября</t>
  </si>
  <si>
    <t>ТК19-ул.Лазо,5</t>
  </si>
  <si>
    <t>ТК20-ул.Магистральная, 16</t>
  </si>
  <si>
    <t>ТК22-ул.Строительная, 10</t>
  </si>
  <si>
    <t>ТК16-ул.Чкалова, 17</t>
  </si>
  <si>
    <t>Котельная №7</t>
  </si>
  <si>
    <t>ТК7-ул.Строительная, 2</t>
  </si>
  <si>
    <t>Красноармейская 7</t>
  </si>
  <si>
    <t>Первомайская 5</t>
  </si>
  <si>
    <t>Советская-МПКХ</t>
  </si>
  <si>
    <t>Центральная 18</t>
  </si>
  <si>
    <t>Почтовая,школа,СДК</t>
  </si>
  <si>
    <t>школа-жил.дом</t>
  </si>
  <si>
    <t>Анучинский</t>
  </si>
  <si>
    <t>тк13-тк14 по ул. 100 лет Анучино</t>
  </si>
  <si>
    <t>тк14-тк15 по ул. 100 лет Анучино</t>
  </si>
  <si>
    <t>тк15-жд №4а по ул. 100 лет Анучино</t>
  </si>
  <si>
    <t xml:space="preserve">тк4-тк11 к администр. зданию </t>
  </si>
  <si>
    <t>тк13-тк20 по ул. Банивура</t>
  </si>
  <si>
    <t>тк8-тк9 по ул. Центральной</t>
  </si>
  <si>
    <t>гараж-магазин</t>
  </si>
  <si>
    <t>Лесозаводский</t>
  </si>
  <si>
    <t>котельная №1</t>
  </si>
  <si>
    <t>от тк60 до тк61</t>
  </si>
  <si>
    <t>магистральные,отопление, магистральные ГВС</t>
  </si>
  <si>
    <t>от тк59 до тк58</t>
  </si>
  <si>
    <t>от тк3 к тк46</t>
  </si>
  <si>
    <t>котельная №2</t>
  </si>
  <si>
    <t>от дороги до врезки на Восточная,8</t>
  </si>
  <si>
    <t>от врезки на Восточная,8 до врезки на Восточная,6</t>
  </si>
  <si>
    <t>от врезки на Восточная,6 до р 7</t>
  </si>
  <si>
    <t>от р 7 до р 5</t>
  </si>
  <si>
    <t>котельная №8</t>
  </si>
  <si>
    <t>от тк 5 до поворота на Добровольского,18</t>
  </si>
  <si>
    <t>от поворота до врезки на Степная,8</t>
  </si>
  <si>
    <t>котельная №19</t>
  </si>
  <si>
    <t>от тк 51 до врезки на НГЧ и ЛОВД</t>
  </si>
  <si>
    <t>котельная №21</t>
  </si>
  <si>
    <t>от тк 1′′ магистральные сети на жилой фонд,Школьная,54</t>
  </si>
  <si>
    <t>от сети к Школьная,52</t>
  </si>
  <si>
    <t>от сети к Школьная,50</t>
  </si>
  <si>
    <t>от сети к Школьная,48</t>
  </si>
  <si>
    <t>Пожарский</t>
  </si>
  <si>
    <t>Котельная № 33, Пожарское</t>
  </si>
  <si>
    <t>ТК 9А - Поликлиника</t>
  </si>
  <si>
    <t>Находкинский</t>
  </si>
  <si>
    <t>Котельная №1.1</t>
  </si>
  <si>
    <t>ул.Арсеньева 23-ЦТП 1.3 (ул.Рыбацкая 8)</t>
  </si>
  <si>
    <t>квартал, отоп.</t>
  </si>
  <si>
    <t xml:space="preserve">Котельная №1.3 </t>
  </si>
  <si>
    <t>Котельная №1.3-т/трасса на ЮМР-1</t>
  </si>
  <si>
    <t>ул.Юбилейная 12 (ШК№22)</t>
  </si>
  <si>
    <t>Котельная №1.5</t>
  </si>
  <si>
    <t>Магазин-ЦТП 1.1 (ул.Астафьева 109)</t>
  </si>
  <si>
    <t>Котельная №1.6</t>
  </si>
  <si>
    <t>ул.Спортивная 26-НКВД</t>
  </si>
  <si>
    <t>ул.Пирогова 16-46</t>
  </si>
  <si>
    <t>Котельная №2.3</t>
  </si>
  <si>
    <t>ул.Павлова 2,4а,8</t>
  </si>
  <si>
    <t>ул.Павлова 16(ВЗО),10,12 (военкомат)</t>
  </si>
  <si>
    <t>Д90/125</t>
  </si>
  <si>
    <t>Д50/90</t>
  </si>
  <si>
    <t>ул.Павлова 16,13,11,15</t>
  </si>
  <si>
    <t>Д140/180</t>
  </si>
  <si>
    <t>Д110/145</t>
  </si>
  <si>
    <t>ПК "Заводской"</t>
  </si>
  <si>
    <t>ул.Молодежная 2-4,5,6,10</t>
  </si>
  <si>
    <t>ул.Заводская,2-Находкинский пр.50-56, ул.Молодежная 9</t>
  </si>
  <si>
    <t>Котельная №3.3</t>
  </si>
  <si>
    <t>ул.Дзержинского 26-ЦТП 3.5</t>
  </si>
  <si>
    <t>Озерный б-р 7</t>
  </si>
  <si>
    <t>Д75/110</t>
  </si>
  <si>
    <t>Котельная №3.4</t>
  </si>
  <si>
    <t>Рабочий пер. 1</t>
  </si>
  <si>
    <t>ул.Пограничная 27-ул.Пограничная 34</t>
  </si>
  <si>
    <t>Котельная №3.5</t>
  </si>
  <si>
    <t>Проспект Мира 20</t>
  </si>
  <si>
    <t>ул.Школьная 5</t>
  </si>
  <si>
    <t>Котельная №4.1 ЦТП 4.2</t>
  </si>
  <si>
    <t>ТК10-ул.Сидоренко 4</t>
  </si>
  <si>
    <t>Котельная №4.8</t>
  </si>
  <si>
    <t>ул.Шосеейная 213-221 (ТК)</t>
  </si>
  <si>
    <t>ул.Промышленная (Пож.депо)</t>
  </si>
  <si>
    <t>Котельная №4.13</t>
  </si>
  <si>
    <t>ул.Малиновского 18-ул.Постышева 2</t>
  </si>
  <si>
    <t>Партизанский</t>
  </si>
  <si>
    <t>Лазовский</t>
  </si>
  <si>
    <t>Фокино</t>
  </si>
  <si>
    <t>ТК604-ТК603-ТК602</t>
  </si>
  <si>
    <t>ул.Усатого,13 ТК503-ТК504</t>
  </si>
  <si>
    <t>ул.Морская,13</t>
  </si>
  <si>
    <t>Котельная 5/1</t>
  </si>
  <si>
    <t>Ввод в ж/д.11,ул.50 лет ВЛКСМ</t>
  </si>
  <si>
    <t>Ввод в ж/д.9,ул.50 лет ВЛКСМ</t>
  </si>
  <si>
    <t>ТК11,ул.Путинцева</t>
  </si>
  <si>
    <t>котельная 1/13</t>
  </si>
  <si>
    <t>тк-1- ул. Партизанская,159</t>
  </si>
  <si>
    <t>котельная 1/9</t>
  </si>
  <si>
    <t>тк-9-у-12 пер Промышленный</t>
  </si>
  <si>
    <t>котельная 2/14</t>
  </si>
  <si>
    <t>к-20- калинина,10</t>
  </si>
  <si>
    <t>ут-6-калинина,20</t>
  </si>
  <si>
    <t>ут-13- калинина,46а (д/сад)</t>
  </si>
  <si>
    <t>Спасский</t>
  </si>
  <si>
    <t>Тепловой район №2</t>
  </si>
  <si>
    <t>Котельная № 39, с.Новостройка</t>
  </si>
  <si>
    <t>ТУ10- ТУ11</t>
  </si>
  <si>
    <t>ПСБ-С не ст Ф237х127</t>
  </si>
  <si>
    <t>В целом по поселению 70-80% сетей имеют высокий коррозионный износ (цифры озвучиваются регулярно на всех штабах и совещаниях при вице-губернаторе). Максимально исключили те участки где имеется возможность провести аварийный ремонт в отопительный период, всё что выдержит хотя бы один сезон .</t>
  </si>
  <si>
    <t>Хозяйство принято от военных. Состояние сетей неудовлетворительное. Максимально исключили всё, где можно провести аварийный ремонт и участки которые пройдут сезон.</t>
  </si>
  <si>
    <t>Ранее объекты теплоснабжения и сети пос "Смоляниново" эксплуатировались УК "Партнеры". Приняты в крайне неудовлетворительном состоянии. Практически все сети РЕАЛЬНО на критике, по факту эксплуатации периодические порывы, утечки. Из таблицы исключили все что выдержит хотя бы один сезон.</t>
  </si>
  <si>
    <t>ТК1 до ввод в здание ДК</t>
  </si>
  <si>
    <t>дом №15, ул. Гастело</t>
  </si>
  <si>
    <t xml:space="preserve">ТК13-ввод в дом Лесная 2      </t>
  </si>
  <si>
    <t>УТ9-ввод в дом ул.Центральня 12</t>
  </si>
  <si>
    <t xml:space="preserve">от ввод в дом ул. Зеленая7 до ввод в дом Зеленя 5 </t>
  </si>
  <si>
    <t>от ввод в дом ул. Зеленая7 до ввод в дом Зеленя 6</t>
  </si>
  <si>
    <t>ввод в дом ул.Первомайская 25,27,29,31,31А,37,41</t>
  </si>
  <si>
    <t>ввод в дом ул.Интернациональная 22,24,</t>
  </si>
  <si>
    <t>УТ8 до ТК6</t>
  </si>
  <si>
    <t>Хасан Котельная №1</t>
  </si>
  <si>
    <t>ул. Мошляка</t>
  </si>
  <si>
    <t>108х4</t>
  </si>
  <si>
    <t>219х6</t>
  </si>
  <si>
    <t>159х4,5</t>
  </si>
  <si>
    <t>76х3,5</t>
  </si>
  <si>
    <t>133х4</t>
  </si>
  <si>
    <t>89х3,5</t>
  </si>
  <si>
    <t>273х7</t>
  </si>
  <si>
    <t>325х8</t>
  </si>
  <si>
    <t>Диаметр трубы, мм</t>
  </si>
  <si>
    <t>Данные по трубной продукции ГОСТ 10704-76</t>
  </si>
  <si>
    <t>40х3</t>
  </si>
  <si>
    <t>48х3</t>
  </si>
  <si>
    <t>тк3´ до тк3</t>
  </si>
  <si>
    <t>МО</t>
  </si>
  <si>
    <t>Чугуевский МР</t>
  </si>
  <si>
    <t>Яковлевский МР</t>
  </si>
  <si>
    <t>Анучинский МР</t>
  </si>
  <si>
    <t>Артемовский ГО</t>
  </si>
  <si>
    <t>Хасанский МР</t>
  </si>
  <si>
    <t>Шкотовский МР</t>
  </si>
  <si>
    <t>Надеждинский МР</t>
  </si>
  <si>
    <t>Кировский МР</t>
  </si>
  <si>
    <t>Дальнереченский ГО</t>
  </si>
  <si>
    <t>Дальнегорский ГО</t>
  </si>
  <si>
    <t>Кавалеровский МР</t>
  </si>
  <si>
    <t>Ольгинский МР</t>
  </si>
  <si>
    <t>Лесозаводский ГО и МР</t>
  </si>
  <si>
    <t>Пожарский МР</t>
  </si>
  <si>
    <t>Находкинский ГО</t>
  </si>
  <si>
    <t>Фокино ГО ЗАТО</t>
  </si>
  <si>
    <t>Лазовский МР</t>
  </si>
  <si>
    <t>Партизанский ГО</t>
  </si>
  <si>
    <t>Котельная №14, с. Хвалынка</t>
  </si>
  <si>
    <t>ТК1 - ж/д ул. Советская, 24а</t>
  </si>
  <si>
    <t>Котельная №15, с. Буссевка</t>
  </si>
  <si>
    <t>ТК4-ТК8; ТК8-ж/д ул. Деркача, №20; ТК9-Д/сад, ул. Деркача, 28</t>
  </si>
  <si>
    <t>Котельная ПНИ с. Майское</t>
  </si>
  <si>
    <t>ТК2-ТК4 (ул. 60 лет Октября)</t>
  </si>
  <si>
    <t>магистральные ГВС</t>
  </si>
  <si>
    <t>Котельная №26, с. Прохоры</t>
  </si>
  <si>
    <t>кот.№25-кот.№26, пер.Школьный, с. Прохоры</t>
  </si>
  <si>
    <t>Спасский МР</t>
  </si>
  <si>
    <t>Михайловский</t>
  </si>
  <si>
    <t>Октябрьский</t>
  </si>
  <si>
    <t>Котельная №2/17 с.Новогеоргиевка</t>
  </si>
  <si>
    <t>от тк2 до стены ж/д ул.Лазо 156</t>
  </si>
  <si>
    <t>Котельная №2/3 с.Покровка</t>
  </si>
  <si>
    <t>участок т/сети под дорогой на МЦ "Нива"</t>
  </si>
  <si>
    <t>Пограничный</t>
  </si>
  <si>
    <t>Котельная №3/12</t>
  </si>
  <si>
    <t>Котельная №3/1</t>
  </si>
  <si>
    <t>Котельная №3/2</t>
  </si>
  <si>
    <t>Котельная №3/5</t>
  </si>
  <si>
    <t>Котельная №3/23</t>
  </si>
  <si>
    <t>Котельная №3/19</t>
  </si>
  <si>
    <t>Ханкайский</t>
  </si>
  <si>
    <t>Котельная №5/2</t>
  </si>
  <si>
    <t>Городок 1</t>
  </si>
  <si>
    <t>Котельная №5/4</t>
  </si>
  <si>
    <t>ул. Рабочая</t>
  </si>
  <si>
    <t>Котельная №5/8</t>
  </si>
  <si>
    <t>ул. Трактовая</t>
  </si>
  <si>
    <t>Октябрьский МР</t>
  </si>
  <si>
    <t>Пограничный МР</t>
  </si>
  <si>
    <t>Ханкайский МР</t>
  </si>
  <si>
    <t>кварт. сети</t>
  </si>
  <si>
    <t>кварт. сети ГВС</t>
  </si>
  <si>
    <t>магистр. отопление</t>
  </si>
  <si>
    <t>Итого, тыс. руб</t>
  </si>
  <si>
    <t>Котельная №2/20 п.Липовцы</t>
  </si>
  <si>
    <t>участок т/сети на муз.школу ул.Ушинского 12</t>
  </si>
  <si>
    <r>
      <t xml:space="preserve">участок т/сети на муз.школу ул.Ушинского 12 </t>
    </r>
    <r>
      <rPr>
        <b/>
        <u/>
        <sz val="10"/>
        <rFont val="Times New Roman"/>
        <family val="1"/>
        <charset val="204"/>
      </rPr>
      <t>(необходим тип прокладки надземный)</t>
    </r>
  </si>
  <si>
    <t>Черниговский МР</t>
  </si>
  <si>
    <t>Красноармейский МР</t>
  </si>
  <si>
    <t xml:space="preserve">Котельная № 4 с. Рощино </t>
  </si>
  <si>
    <t xml:space="preserve">котельная № 18 с. Лукьяновка </t>
  </si>
  <si>
    <t>Вес трубы, кг/1 мп</t>
  </si>
  <si>
    <t>Всего трубы, т</t>
  </si>
  <si>
    <t>Цена 1 т трубы, тыс. руб</t>
  </si>
  <si>
    <t>Наружный диаметр трубы, мм</t>
  </si>
  <si>
    <t>№ пп</t>
  </si>
  <si>
    <t>Муниципальное образование</t>
  </si>
  <si>
    <t>Всего</t>
  </si>
  <si>
    <t>Количество трубы,
м</t>
  </si>
  <si>
    <t>Итого,
т</t>
  </si>
  <si>
    <t>отводы,
шт</t>
  </si>
  <si>
    <t>итого,
т</t>
  </si>
  <si>
    <t>итого,
тыс руб</t>
  </si>
  <si>
    <t>Хорольский МР</t>
  </si>
  <si>
    <t>Спасский ГО</t>
  </si>
  <si>
    <t>Партизанский МР</t>
  </si>
  <si>
    <t>Михайловский МР</t>
  </si>
  <si>
    <t>Дальнереченский МР</t>
  </si>
  <si>
    <t>кварт. сети отопл</t>
  </si>
  <si>
    <t>Вид собственности (аренда/хозвед)</t>
  </si>
  <si>
    <t>труба</t>
  </si>
  <si>
    <t>отводы</t>
  </si>
  <si>
    <t>Цена 1 шт отвода, тыс. руб</t>
  </si>
  <si>
    <t>Итого отводы, тыс. руб.</t>
  </si>
  <si>
    <t>всего, тыс. руб.</t>
  </si>
  <si>
    <t>Итого труба, тыс. руб</t>
  </si>
  <si>
    <t>Итого трубы,
т</t>
  </si>
  <si>
    <t>Итого трубы,
тыс руб</t>
  </si>
  <si>
    <t>отводы, шт</t>
  </si>
  <si>
    <t>итого отводы, тыс. руб</t>
  </si>
  <si>
    <t>всего трубной продукции, тыс. руб</t>
  </si>
  <si>
    <t>к-во, м</t>
  </si>
  <si>
    <t>к-во, т</t>
  </si>
  <si>
    <t>стоимость
тыс руб</t>
  </si>
  <si>
    <t>Тепловые сети</t>
  </si>
  <si>
    <t>Котловая труба</t>
  </si>
  <si>
    <t>Арсеньевский ГО</t>
  </si>
  <si>
    <t>Трубы, тонн</t>
  </si>
  <si>
    <t>Трубы, п.м</t>
  </si>
  <si>
    <t>Трубы, тыс. руб.</t>
  </si>
  <si>
    <t>ПОТРЕБНОСТЬ В ТРУБНОЙ ПРОДУКЦИИ ПО РЕЗУЛЬТАТАМ ГИДРАВЛИЧЕСКИХ ИСПЫТАНИЙ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</si>
</sst>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[$-419]General"/>
    <numFmt numFmtId="165" formatCode="0.0"/>
    <numFmt numFmtId="166" formatCode="0.00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color rgb="FF000000"/>
      <name val="Arial Cyr"/>
      <charset val="204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b/>
      <u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4" fillId="0" borderId="0"/>
    <xf numFmtId="164" fontId="5" fillId="0" borderId="0" applyBorder="0" applyProtection="0"/>
    <xf numFmtId="0" fontId="5" fillId="0" borderId="0" applyNumberFormat="0" applyBorder="0" applyProtection="0"/>
    <xf numFmtId="0" fontId="6" fillId="0" borderId="0"/>
    <xf numFmtId="0" fontId="3" fillId="0" borderId="0"/>
    <xf numFmtId="0" fontId="1" fillId="0" borderId="0"/>
  </cellStyleXfs>
  <cellXfs count="174">
    <xf numFmtId="0" fontId="0" fillId="0" borderId="0" xfId="0"/>
    <xf numFmtId="0" fontId="7" fillId="0" borderId="0" xfId="0" applyFont="1"/>
    <xf numFmtId="0" fontId="8" fillId="0" borderId="1" xfId="2" applyFont="1" applyFill="1" applyBorder="1" applyAlignment="1">
      <alignment horizontal="center" vertical="center"/>
    </xf>
    <xf numFmtId="1" fontId="8" fillId="0" borderId="1" xfId="2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textRotation="90" wrapText="1"/>
    </xf>
    <xf numFmtId="165" fontId="9" fillId="0" borderId="1" xfId="1" applyNumberFormat="1" applyFont="1" applyFill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/>
    </xf>
    <xf numFmtId="0" fontId="7" fillId="0" borderId="0" xfId="5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/>
    <xf numFmtId="165" fontId="8" fillId="0" borderId="1" xfId="2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1" fontId="9" fillId="0" borderId="3" xfId="1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165" fontId="9" fillId="0" borderId="1" xfId="1" applyNumberFormat="1" applyFont="1" applyFill="1" applyBorder="1" applyAlignment="1">
      <alignment horizontal="center" vertical="center" wrapText="1"/>
    </xf>
    <xf numFmtId="0" fontId="7" fillId="0" borderId="0" xfId="5" applyFont="1" applyBorder="1" applyAlignment="1">
      <alignment horizontal="center" vertical="center"/>
    </xf>
    <xf numFmtId="0" fontId="13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 vertical="center"/>
    </xf>
    <xf numFmtId="0" fontId="8" fillId="0" borderId="1" xfId="2" applyFont="1" applyFill="1" applyBorder="1" applyAlignment="1">
      <alignment horizontal="right" vertical="center"/>
    </xf>
    <xf numFmtId="1" fontId="8" fillId="0" borderId="1" xfId="2" applyNumberFormat="1" applyFont="1" applyFill="1" applyBorder="1" applyAlignment="1">
      <alignment horizontal="right" vertical="center"/>
    </xf>
    <xf numFmtId="165" fontId="8" fillId="0" borderId="1" xfId="2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 wrapText="1"/>
    </xf>
    <xf numFmtId="0" fontId="8" fillId="0" borderId="1" xfId="8" applyFont="1" applyFill="1" applyBorder="1" applyAlignment="1">
      <alignment horizontal="right" vertical="top"/>
    </xf>
    <xf numFmtId="0" fontId="13" fillId="0" borderId="1" xfId="0" applyFont="1" applyFill="1" applyBorder="1" applyAlignment="1">
      <alignment horizontal="right" vertical="top"/>
    </xf>
    <xf numFmtId="0" fontId="13" fillId="0" borderId="1" xfId="0" applyFont="1" applyFill="1" applyBorder="1" applyAlignment="1">
      <alignment horizontal="right"/>
    </xf>
    <xf numFmtId="1" fontId="13" fillId="0" borderId="1" xfId="0" applyNumberFormat="1" applyFont="1" applyBorder="1" applyAlignment="1">
      <alignment horizontal="right" vertical="center"/>
    </xf>
    <xf numFmtId="0" fontId="13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/>
    </xf>
    <xf numFmtId="0" fontId="8" fillId="0" borderId="1" xfId="14" applyFont="1" applyFill="1" applyBorder="1" applyAlignment="1">
      <alignment horizontal="right" vertical="center" wrapText="1"/>
    </xf>
    <xf numFmtId="0" fontId="8" fillId="0" borderId="1" xfId="14" applyNumberFormat="1" applyFont="1" applyFill="1" applyBorder="1" applyAlignment="1">
      <alignment horizontal="right" vertical="center" wrapText="1"/>
    </xf>
    <xf numFmtId="1" fontId="13" fillId="0" borderId="1" xfId="0" applyNumberFormat="1" applyFont="1" applyFill="1" applyBorder="1" applyAlignment="1">
      <alignment horizontal="right" vertical="center"/>
    </xf>
    <xf numFmtId="165" fontId="13" fillId="0" borderId="1" xfId="0" applyNumberFormat="1" applyFont="1" applyFill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1" fontId="13" fillId="0" borderId="4" xfId="0" applyNumberFormat="1" applyFont="1" applyBorder="1" applyAlignment="1">
      <alignment horizontal="right" vertical="center"/>
    </xf>
    <xf numFmtId="2" fontId="13" fillId="0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7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/>
    <xf numFmtId="0" fontId="8" fillId="0" borderId="1" xfId="2" applyFont="1" applyFill="1" applyBorder="1" applyAlignment="1">
      <alignment vertical="center"/>
    </xf>
    <xf numFmtId="1" fontId="8" fillId="0" borderId="1" xfId="2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vertical="top"/>
    </xf>
    <xf numFmtId="1" fontId="8" fillId="0" borderId="1" xfId="14" applyNumberFormat="1" applyFont="1" applyFill="1" applyBorder="1" applyAlignment="1">
      <alignment vertical="center" wrapText="1"/>
    </xf>
    <xf numFmtId="1" fontId="13" fillId="0" borderId="1" xfId="0" applyNumberFormat="1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/>
    </xf>
    <xf numFmtId="1" fontId="8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right"/>
    </xf>
    <xf numFmtId="0" fontId="17" fillId="0" borderId="1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" fontId="9" fillId="0" borderId="3" xfId="1" applyNumberFormat="1" applyFont="1" applyFill="1" applyBorder="1" applyAlignment="1">
      <alignment horizontal="left" vertical="center" wrapText="1"/>
    </xf>
    <xf numFmtId="165" fontId="8" fillId="0" borderId="1" xfId="2" applyNumberFormat="1" applyFont="1" applyFill="1" applyBorder="1" applyAlignment="1">
      <alignment horizontal="left" vertical="center"/>
    </xf>
    <xf numFmtId="165" fontId="8" fillId="0" borderId="1" xfId="2" applyNumberFormat="1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top"/>
    </xf>
    <xf numFmtId="0" fontId="8" fillId="0" borderId="1" xfId="14" applyFont="1" applyFill="1" applyBorder="1" applyAlignment="1">
      <alignment horizontal="center" vertical="center" wrapText="1"/>
    </xf>
    <xf numFmtId="0" fontId="7" fillId="0" borderId="0" xfId="5" applyFont="1" applyBorder="1" applyAlignment="1">
      <alignment horizontal="right" vertical="center"/>
    </xf>
    <xf numFmtId="1" fontId="9" fillId="0" borderId="3" xfId="1" applyNumberFormat="1" applyFont="1" applyFill="1" applyBorder="1" applyAlignment="1">
      <alignment horizontal="right" vertical="center" wrapText="1"/>
    </xf>
    <xf numFmtId="165" fontId="13" fillId="0" borderId="1" xfId="0" applyNumberFormat="1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right" vertical="top" wrapText="1"/>
    </xf>
    <xf numFmtId="1" fontId="13" fillId="0" borderId="1" xfId="0" applyNumberFormat="1" applyFont="1" applyFill="1" applyBorder="1" applyAlignment="1">
      <alignment horizontal="right" vertical="top"/>
    </xf>
    <xf numFmtId="165" fontId="8" fillId="0" borderId="1" xfId="2" applyNumberFormat="1" applyFont="1" applyFill="1" applyBorder="1" applyAlignment="1">
      <alignment horizontal="center" vertical="top"/>
    </xf>
    <xf numFmtId="0" fontId="0" fillId="0" borderId="0" xfId="0" applyAlignment="1">
      <alignment vertical="top"/>
    </xf>
    <xf numFmtId="2" fontId="13" fillId="0" borderId="4" xfId="0" applyNumberFormat="1" applyFont="1" applyFill="1" applyBorder="1" applyAlignment="1">
      <alignment horizontal="right" vertical="center" wrapText="1"/>
    </xf>
    <xf numFmtId="0" fontId="7" fillId="4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2" fontId="13" fillId="0" borderId="1" xfId="0" applyNumberFormat="1" applyFont="1" applyFill="1" applyBorder="1" applyAlignment="1">
      <alignment horizontal="right" vertical="top"/>
    </xf>
    <xf numFmtId="1" fontId="13" fillId="0" borderId="1" xfId="0" applyNumberFormat="1" applyFont="1" applyFill="1" applyBorder="1" applyAlignment="1">
      <alignment horizontal="right" vertical="center" wrapText="1"/>
    </xf>
    <xf numFmtId="165" fontId="0" fillId="0" borderId="0" xfId="0" applyNumberFormat="1"/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1" xfId="0" applyFont="1" applyBorder="1"/>
    <xf numFmtId="0" fontId="7" fillId="0" borderId="1" xfId="0" applyFont="1" applyBorder="1" applyAlignment="1">
      <alignment horizontal="center" vertical="top" wrapText="1"/>
    </xf>
    <xf numFmtId="3" fontId="7" fillId="0" borderId="1" xfId="0" applyNumberFormat="1" applyFont="1" applyBorder="1"/>
    <xf numFmtId="4" fontId="7" fillId="0" borderId="1" xfId="0" applyNumberFormat="1" applyFont="1" applyBorder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top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wrapText="1"/>
    </xf>
    <xf numFmtId="4" fontId="7" fillId="0" borderId="1" xfId="0" applyNumberFormat="1" applyFont="1" applyBorder="1" applyAlignment="1">
      <alignment wrapText="1"/>
    </xf>
    <xf numFmtId="0" fontId="7" fillId="4" borderId="1" xfId="0" applyFont="1" applyFill="1" applyBorder="1"/>
    <xf numFmtId="0" fontId="13" fillId="0" borderId="1" xfId="0" applyFont="1" applyFill="1" applyBorder="1" applyAlignment="1">
      <alignment horizontal="right"/>
    </xf>
    <xf numFmtId="165" fontId="9" fillId="0" borderId="1" xfId="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right" vertical="top" wrapText="1"/>
    </xf>
    <xf numFmtId="166" fontId="13" fillId="0" borderId="1" xfId="0" applyNumberFormat="1" applyFont="1" applyFill="1" applyBorder="1" applyAlignment="1">
      <alignment horizontal="right" vertical="center"/>
    </xf>
    <xf numFmtId="4" fontId="13" fillId="0" borderId="1" xfId="0" applyNumberFormat="1" applyFont="1" applyFill="1" applyBorder="1" applyAlignment="1">
      <alignment horizontal="right" vertical="center" wrapText="1"/>
    </xf>
    <xf numFmtId="0" fontId="7" fillId="4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top"/>
    </xf>
    <xf numFmtId="0" fontId="8" fillId="0" borderId="1" xfId="8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top" wrapText="1"/>
    </xf>
    <xf numFmtId="0" fontId="8" fillId="0" borderId="1" xfId="2" applyFont="1" applyFill="1" applyBorder="1" applyAlignment="1">
      <alignment horizontal="center" vertical="top"/>
    </xf>
    <xf numFmtId="0" fontId="8" fillId="0" borderId="1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wrapText="1"/>
    </xf>
    <xf numFmtId="4" fontId="20" fillId="0" borderId="1" xfId="0" applyNumberFormat="1" applyFont="1" applyFill="1" applyBorder="1" applyAlignment="1">
      <alignment horizontal="center" vertical="center" wrapText="1"/>
    </xf>
    <xf numFmtId="4" fontId="20" fillId="0" borderId="1" xfId="0" applyNumberFormat="1" applyFont="1" applyFill="1" applyBorder="1" applyAlignment="1">
      <alignment horizontal="right" vertical="center" wrapText="1"/>
    </xf>
    <xf numFmtId="1" fontId="20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right"/>
    </xf>
    <xf numFmtId="0" fontId="20" fillId="0" borderId="1" xfId="0" applyFont="1" applyFill="1" applyBorder="1" applyAlignment="1"/>
    <xf numFmtId="0" fontId="19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4" fontId="7" fillId="4" borderId="1" xfId="0" applyNumberFormat="1" applyFont="1" applyFill="1" applyBorder="1" applyAlignment="1">
      <alignment horizontal="center"/>
    </xf>
    <xf numFmtId="0" fontId="22" fillId="0" borderId="1" xfId="0" applyFont="1" applyBorder="1"/>
    <xf numFmtId="0" fontId="22" fillId="0" borderId="1" xfId="0" applyFont="1" applyBorder="1" applyAlignment="1">
      <alignment horizontal="center"/>
    </xf>
    <xf numFmtId="3" fontId="22" fillId="0" borderId="1" xfId="0" applyNumberFormat="1" applyFont="1" applyBorder="1" applyAlignment="1">
      <alignment horizontal="center"/>
    </xf>
    <xf numFmtId="4" fontId="22" fillId="0" borderId="1" xfId="0" applyNumberFormat="1" applyFont="1" applyBorder="1" applyAlignment="1">
      <alignment horizontal="center"/>
    </xf>
    <xf numFmtId="0" fontId="22" fillId="0" borderId="0" xfId="0" applyFont="1"/>
    <xf numFmtId="0" fontId="13" fillId="3" borderId="4" xfId="0" applyFont="1" applyFill="1" applyBorder="1" applyAlignment="1">
      <alignment horizontal="left" vertical="center" wrapText="1"/>
    </xf>
    <xf numFmtId="165" fontId="9" fillId="0" borderId="1" xfId="2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165" fontId="9" fillId="0" borderId="1" xfId="1" applyNumberFormat="1" applyFont="1" applyFill="1" applyBorder="1" applyAlignment="1">
      <alignment horizontal="center" vertical="center" wrapText="1"/>
    </xf>
    <xf numFmtId="165" fontId="9" fillId="0" borderId="5" xfId="1" applyNumberFormat="1" applyFont="1" applyFill="1" applyBorder="1" applyAlignment="1">
      <alignment horizontal="center" vertical="center" wrapText="1"/>
    </xf>
    <xf numFmtId="165" fontId="9" fillId="0" borderId="9" xfId="1" applyNumberFormat="1" applyFont="1" applyFill="1" applyBorder="1" applyAlignment="1">
      <alignment horizontal="center" vertical="center" wrapText="1"/>
    </xf>
    <xf numFmtId="165" fontId="9" fillId="0" borderId="4" xfId="1" applyNumberFormat="1" applyFont="1" applyFill="1" applyBorder="1" applyAlignment="1">
      <alignment horizontal="center" vertical="center" wrapText="1"/>
    </xf>
    <xf numFmtId="165" fontId="9" fillId="0" borderId="7" xfId="1" applyNumberFormat="1" applyFont="1" applyFill="1" applyBorder="1" applyAlignment="1">
      <alignment horizontal="center" vertical="center" wrapText="1"/>
    </xf>
    <xf numFmtId="165" fontId="9" fillId="0" borderId="6" xfId="1" applyNumberFormat="1" applyFont="1" applyFill="1" applyBorder="1" applyAlignment="1">
      <alignment horizontal="center" vertical="center" wrapText="1"/>
    </xf>
    <xf numFmtId="0" fontId="7" fillId="0" borderId="0" xfId="5" applyFont="1" applyAlignment="1">
      <alignment horizontal="center" vertical="center"/>
    </xf>
    <xf numFmtId="0" fontId="7" fillId="0" borderId="0" xfId="5" applyFont="1" applyBorder="1" applyAlignment="1">
      <alignment horizontal="center" vertical="center"/>
    </xf>
    <xf numFmtId="165" fontId="8" fillId="0" borderId="1" xfId="2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3" fontId="22" fillId="0" borderId="1" xfId="0" applyNumberFormat="1" applyFont="1" applyBorder="1" applyAlignment="1">
      <alignment horizontal="center" vertical="center"/>
    </xf>
  </cellXfs>
  <cellStyles count="15">
    <cellStyle name="Excel Built-in Normal" xfId="10"/>
    <cellStyle name="Excel Built-in Normal 1" xfId="11"/>
    <cellStyle name="Обычный" xfId="0" builtinId="0"/>
    <cellStyle name="Обычный 2" xfId="2"/>
    <cellStyle name="Обычный 2 2" xfId="8"/>
    <cellStyle name="Обычный 2 3" xfId="12"/>
    <cellStyle name="Обычный 2 4" xfId="13"/>
    <cellStyle name="Обычный 3" xfId="3"/>
    <cellStyle name="Обычный 3 2" xfId="7"/>
    <cellStyle name="Обычный 4" xfId="1"/>
    <cellStyle name="Обычный 5" xfId="5"/>
    <cellStyle name="Обычный 8" xfId="9"/>
    <cellStyle name="Обычный_Характеристика тепловых сетей  на  01.12.2012 г." xfId="14"/>
    <cellStyle name="Финансовый 2" xfId="4"/>
    <cellStyle name="Финансовый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307"/>
  <sheetViews>
    <sheetView zoomScale="85" zoomScaleNormal="85" zoomScaleSheetLayoutView="100" workbookViewId="0">
      <selection activeCell="V15" sqref="V15"/>
    </sheetView>
  </sheetViews>
  <sheetFormatPr defaultColWidth="9.140625" defaultRowHeight="15" outlineLevelCol="1" x14ac:dyDescent="0.25"/>
  <cols>
    <col min="1" max="1" width="15" style="6" customWidth="1"/>
    <col min="2" max="2" width="14.85546875" style="6" hidden="1" customWidth="1"/>
    <col min="3" max="3" width="18.85546875" style="72" customWidth="1"/>
    <col min="4" max="4" width="25.42578125" style="72" customWidth="1"/>
    <col min="5" max="5" width="8.28515625" style="72" hidden="1" customWidth="1"/>
    <col min="6" max="6" width="45.28515625" style="6" customWidth="1"/>
    <col min="7" max="7" width="11.85546875" style="94" hidden="1" customWidth="1"/>
    <col min="8" max="8" width="9" style="6" hidden="1" customWidth="1"/>
    <col min="9" max="9" width="11.42578125" style="6" customWidth="1" outlineLevel="1"/>
    <col min="10" max="10" width="11.85546875" style="6" customWidth="1" outlineLevel="1"/>
    <col min="11" max="11" width="7.7109375" style="6" customWidth="1" outlineLevel="1"/>
    <col min="12" max="13" width="9.7109375" style="6" customWidth="1" outlineLevel="1"/>
    <col min="14" max="14" width="8.42578125" style="6" customWidth="1" outlineLevel="1"/>
    <col min="15" max="15" width="7.42578125" style="6" customWidth="1" outlineLevel="1"/>
    <col min="16" max="16" width="7.140625" style="6" customWidth="1" outlineLevel="1"/>
    <col min="17" max="17" width="7.7109375" style="6" customWidth="1" outlineLevel="1"/>
    <col min="18" max="18" width="9.140625" style="6" customWidth="1" outlineLevel="1"/>
    <col min="19" max="19" width="11.42578125" style="8" customWidth="1" outlineLevel="1"/>
    <col min="20" max="20" width="6.85546875" style="6" customWidth="1" outlineLevel="1"/>
    <col min="21" max="21" width="5.7109375" style="6" customWidth="1" outlineLevel="1"/>
    <col min="22" max="22" width="7.140625" style="55" customWidth="1" outlineLevel="1"/>
    <col min="23" max="23" width="7.42578125" style="6" customWidth="1" outlineLevel="1"/>
    <col min="24" max="16384" width="9.140625" style="8"/>
  </cols>
  <sheetData>
    <row r="1" spans="1:26" x14ac:dyDescent="0.25">
      <c r="A1" s="8" t="s">
        <v>0</v>
      </c>
      <c r="S1" s="153" t="s">
        <v>1</v>
      </c>
      <c r="T1" s="153"/>
      <c r="U1" s="153"/>
    </row>
    <row r="2" spans="1:26" x14ac:dyDescent="0.25">
      <c r="A2" s="8" t="s">
        <v>2</v>
      </c>
      <c r="S2" s="153" t="s">
        <v>84</v>
      </c>
      <c r="T2" s="153"/>
      <c r="U2" s="153"/>
    </row>
    <row r="3" spans="1:26" x14ac:dyDescent="0.25">
      <c r="A3" s="8" t="s">
        <v>3</v>
      </c>
      <c r="S3" s="154" t="s">
        <v>85</v>
      </c>
      <c r="T3" s="154"/>
      <c r="U3" s="154"/>
    </row>
    <row r="4" spans="1:26" x14ac:dyDescent="0.25">
      <c r="U4" s="17"/>
      <c r="V4" s="63"/>
      <c r="W4" s="7"/>
    </row>
    <row r="5" spans="1:26" ht="29.45" customHeight="1" x14ac:dyDescent="0.25">
      <c r="A5" s="140" t="s">
        <v>4</v>
      </c>
      <c r="B5" s="140" t="s">
        <v>5</v>
      </c>
      <c r="C5" s="140" t="s">
        <v>329</v>
      </c>
      <c r="D5" s="146" t="s">
        <v>6</v>
      </c>
      <c r="E5" s="146" t="s">
        <v>410</v>
      </c>
      <c r="F5" s="146" t="s">
        <v>7</v>
      </c>
      <c r="G5" s="146" t="s">
        <v>8</v>
      </c>
      <c r="H5" s="146" t="s">
        <v>9</v>
      </c>
      <c r="I5" s="148" t="s">
        <v>325</v>
      </c>
      <c r="J5" s="149"/>
      <c r="K5" s="149"/>
      <c r="L5" s="149"/>
      <c r="M5" s="149"/>
      <c r="N5" s="149"/>
      <c r="O5" s="149"/>
      <c r="P5" s="149"/>
      <c r="Q5" s="149"/>
      <c r="R5" s="150"/>
      <c r="S5" s="147" t="s">
        <v>11</v>
      </c>
      <c r="T5" s="147"/>
      <c r="U5" s="147"/>
      <c r="V5" s="147"/>
      <c r="W5" s="147" t="s">
        <v>86</v>
      </c>
    </row>
    <row r="6" spans="1:26" ht="29.45" customHeight="1" x14ac:dyDescent="0.25">
      <c r="A6" s="140"/>
      <c r="B6" s="140"/>
      <c r="C6" s="140"/>
      <c r="D6" s="146"/>
      <c r="E6" s="146"/>
      <c r="F6" s="146"/>
      <c r="G6" s="146"/>
      <c r="H6" s="146"/>
      <c r="I6" s="148" t="s">
        <v>411</v>
      </c>
      <c r="J6" s="149"/>
      <c r="K6" s="149"/>
      <c r="L6" s="149"/>
      <c r="M6" s="149"/>
      <c r="N6" s="149"/>
      <c r="O6" s="149" t="s">
        <v>412</v>
      </c>
      <c r="P6" s="149"/>
      <c r="Q6" s="149"/>
      <c r="R6" s="151" t="s">
        <v>415</v>
      </c>
      <c r="S6" s="89"/>
      <c r="T6" s="89"/>
      <c r="U6" s="89"/>
      <c r="V6" s="89"/>
      <c r="W6" s="147"/>
    </row>
    <row r="7" spans="1:26" ht="120.6" customHeight="1" x14ac:dyDescent="0.25">
      <c r="A7" s="140"/>
      <c r="B7" s="140"/>
      <c r="C7" s="140"/>
      <c r="D7" s="146"/>
      <c r="E7" s="146"/>
      <c r="F7" s="146"/>
      <c r="G7" s="146"/>
      <c r="H7" s="146"/>
      <c r="I7" s="4" t="s">
        <v>324</v>
      </c>
      <c r="J7" s="4" t="s">
        <v>12</v>
      </c>
      <c r="K7" s="4" t="s">
        <v>392</v>
      </c>
      <c r="L7" s="4" t="s">
        <v>393</v>
      </c>
      <c r="M7" s="4" t="s">
        <v>394</v>
      </c>
      <c r="N7" s="4" t="s">
        <v>416</v>
      </c>
      <c r="O7" s="5" t="s">
        <v>13</v>
      </c>
      <c r="P7" s="4" t="s">
        <v>413</v>
      </c>
      <c r="Q7" s="5" t="s">
        <v>414</v>
      </c>
      <c r="R7" s="152"/>
      <c r="S7" s="16" t="s">
        <v>87</v>
      </c>
      <c r="T7" s="4" t="s">
        <v>14</v>
      </c>
      <c r="U7" s="4" t="s">
        <v>15</v>
      </c>
      <c r="V7" s="4" t="s">
        <v>16</v>
      </c>
      <c r="W7" s="147"/>
    </row>
    <row r="8" spans="1:26" x14ac:dyDescent="0.25">
      <c r="A8" s="14">
        <v>1</v>
      </c>
      <c r="B8" s="14">
        <v>2</v>
      </c>
      <c r="C8" s="14"/>
      <c r="D8" s="14">
        <v>3</v>
      </c>
      <c r="E8" s="14"/>
      <c r="F8" s="14">
        <v>4</v>
      </c>
      <c r="G8" s="14">
        <v>5</v>
      </c>
      <c r="H8" s="14">
        <v>6</v>
      </c>
      <c r="I8" s="14">
        <v>7</v>
      </c>
      <c r="J8" s="14">
        <v>8</v>
      </c>
      <c r="K8" s="14"/>
      <c r="L8" s="14"/>
      <c r="M8" s="14"/>
      <c r="N8" s="14"/>
      <c r="O8" s="14">
        <v>9</v>
      </c>
      <c r="P8" s="14"/>
      <c r="Q8" s="14"/>
      <c r="R8" s="14"/>
      <c r="S8" s="56">
        <v>10</v>
      </c>
      <c r="T8" s="14">
        <v>11</v>
      </c>
      <c r="U8" s="14">
        <v>12</v>
      </c>
      <c r="V8" s="64">
        <v>13</v>
      </c>
      <c r="W8" s="14">
        <v>14</v>
      </c>
    </row>
    <row r="9" spans="1:26" customFormat="1" ht="15.6" customHeight="1" x14ac:dyDescent="0.25">
      <c r="A9" s="59" t="s">
        <v>186</v>
      </c>
      <c r="B9" s="59" t="s">
        <v>187</v>
      </c>
      <c r="C9" s="59" t="s">
        <v>330</v>
      </c>
      <c r="D9" s="59" t="s">
        <v>17</v>
      </c>
      <c r="E9" s="59"/>
      <c r="F9" s="59" t="s">
        <v>192</v>
      </c>
      <c r="G9" s="59" t="s">
        <v>381</v>
      </c>
      <c r="H9" s="59" t="s">
        <v>193</v>
      </c>
      <c r="I9" s="98" t="s">
        <v>326</v>
      </c>
      <c r="J9" s="116">
        <v>40</v>
      </c>
      <c r="K9" s="28">
        <v>2.74</v>
      </c>
      <c r="L9" s="36">
        <f>ROUND(J9*K9/1000,2)</f>
        <v>0.11</v>
      </c>
      <c r="M9" s="36">
        <v>55</v>
      </c>
      <c r="N9" s="92">
        <f t="shared" ref="N9:N72" si="0">ROUND(L9*M9,2)</f>
        <v>6.05</v>
      </c>
      <c r="O9" s="28">
        <v>0</v>
      </c>
      <c r="P9" s="28">
        <v>4.1579999999999999E-2</v>
      </c>
      <c r="Q9" s="36">
        <f>ROUND(O9*P9,2)</f>
        <v>0</v>
      </c>
      <c r="R9" s="92">
        <f>N9+Q9</f>
        <v>6.05</v>
      </c>
      <c r="S9" s="49" t="s">
        <v>22</v>
      </c>
      <c r="T9" s="28">
        <v>70</v>
      </c>
      <c r="U9" s="12" t="s">
        <v>23</v>
      </c>
      <c r="V9" s="28">
        <v>0.97999999999999987</v>
      </c>
      <c r="W9" s="39">
        <v>8</v>
      </c>
    </row>
    <row r="10" spans="1:26" customFormat="1" ht="15.6" customHeight="1" x14ac:dyDescent="0.25">
      <c r="A10" s="59" t="s">
        <v>186</v>
      </c>
      <c r="B10" s="59" t="s">
        <v>187</v>
      </c>
      <c r="C10" s="59" t="s">
        <v>330</v>
      </c>
      <c r="D10" s="59" t="s">
        <v>17</v>
      </c>
      <c r="E10" s="59"/>
      <c r="F10" s="59" t="s">
        <v>194</v>
      </c>
      <c r="G10" s="59" t="s">
        <v>381</v>
      </c>
      <c r="H10" s="59" t="s">
        <v>193</v>
      </c>
      <c r="I10" s="98" t="s">
        <v>326</v>
      </c>
      <c r="J10" s="116">
        <v>50</v>
      </c>
      <c r="K10" s="28">
        <v>2.74</v>
      </c>
      <c r="L10" s="36">
        <f t="shared" ref="L10:L73" si="1">ROUND(J10*K10/1000,2)</f>
        <v>0.14000000000000001</v>
      </c>
      <c r="M10" s="36">
        <v>55</v>
      </c>
      <c r="N10" s="92">
        <f t="shared" si="0"/>
        <v>7.7</v>
      </c>
      <c r="O10" s="28">
        <v>0</v>
      </c>
      <c r="P10" s="28">
        <v>4.1579999999999999E-2</v>
      </c>
      <c r="Q10" s="36">
        <f t="shared" ref="Q10:Q73" si="2">ROUND(O10*P10,2)</f>
        <v>0</v>
      </c>
      <c r="R10" s="92">
        <f t="shared" ref="R10:R73" si="3">N10+Q10</f>
        <v>7.7</v>
      </c>
      <c r="S10" s="49" t="s">
        <v>22</v>
      </c>
      <c r="T10" s="28">
        <v>70</v>
      </c>
      <c r="U10" s="12" t="s">
        <v>23</v>
      </c>
      <c r="V10" s="28">
        <v>1.26</v>
      </c>
      <c r="W10" s="39">
        <v>8</v>
      </c>
    </row>
    <row r="11" spans="1:26" customFormat="1" ht="25.5" x14ac:dyDescent="0.25">
      <c r="A11" s="59" t="s">
        <v>186</v>
      </c>
      <c r="B11" s="59" t="s">
        <v>187</v>
      </c>
      <c r="C11" s="59" t="s">
        <v>330</v>
      </c>
      <c r="D11" s="59" t="s">
        <v>17</v>
      </c>
      <c r="E11" s="59"/>
      <c r="F11" s="59" t="s">
        <v>195</v>
      </c>
      <c r="G11" s="59" t="s">
        <v>381</v>
      </c>
      <c r="H11" s="59" t="s">
        <v>193</v>
      </c>
      <c r="I11" s="95" t="s">
        <v>62</v>
      </c>
      <c r="J11" s="116">
        <v>32</v>
      </c>
      <c r="K11" s="28">
        <v>4</v>
      </c>
      <c r="L11" s="36">
        <f t="shared" si="1"/>
        <v>0.13</v>
      </c>
      <c r="M11" s="36">
        <v>55</v>
      </c>
      <c r="N11" s="92">
        <f t="shared" si="0"/>
        <v>7.15</v>
      </c>
      <c r="O11" s="28">
        <v>0</v>
      </c>
      <c r="P11" s="28">
        <v>7.2770000000000001E-2</v>
      </c>
      <c r="Q11" s="36">
        <f t="shared" si="2"/>
        <v>0</v>
      </c>
      <c r="R11" s="92">
        <f t="shared" si="3"/>
        <v>7.15</v>
      </c>
      <c r="S11" s="49" t="s">
        <v>301</v>
      </c>
      <c r="T11" s="28">
        <v>55</v>
      </c>
      <c r="U11" s="59" t="s">
        <v>21</v>
      </c>
      <c r="V11" s="28">
        <v>16</v>
      </c>
      <c r="W11" s="39">
        <v>8</v>
      </c>
      <c r="Z11">
        <f>J11-V11</f>
        <v>16</v>
      </c>
    </row>
    <row r="12" spans="1:26" customFormat="1" x14ac:dyDescent="0.25">
      <c r="A12" s="59" t="s">
        <v>186</v>
      </c>
      <c r="B12" s="59" t="s">
        <v>187</v>
      </c>
      <c r="C12" s="59" t="s">
        <v>330</v>
      </c>
      <c r="D12" s="59" t="s">
        <v>72</v>
      </c>
      <c r="E12" s="59"/>
      <c r="F12" s="59" t="s">
        <v>196</v>
      </c>
      <c r="G12" s="59" t="s">
        <v>381</v>
      </c>
      <c r="H12" s="59" t="s">
        <v>193</v>
      </c>
      <c r="I12" s="95" t="s">
        <v>62</v>
      </c>
      <c r="J12" s="116">
        <v>200</v>
      </c>
      <c r="K12" s="28">
        <v>4</v>
      </c>
      <c r="L12" s="36">
        <f t="shared" si="1"/>
        <v>0.8</v>
      </c>
      <c r="M12" s="36">
        <v>55</v>
      </c>
      <c r="N12" s="92">
        <f t="shared" si="0"/>
        <v>44</v>
      </c>
      <c r="O12" s="28">
        <v>0</v>
      </c>
      <c r="P12" s="28">
        <v>7.2770000000000001E-2</v>
      </c>
      <c r="Q12" s="36">
        <f t="shared" si="2"/>
        <v>0</v>
      </c>
      <c r="R12" s="92">
        <f t="shared" si="3"/>
        <v>44</v>
      </c>
      <c r="S12" s="49" t="s">
        <v>22</v>
      </c>
      <c r="T12" s="28">
        <v>70</v>
      </c>
      <c r="U12" s="12" t="s">
        <v>23</v>
      </c>
      <c r="V12" s="28">
        <v>6.16</v>
      </c>
      <c r="W12" s="39">
        <v>8</v>
      </c>
    </row>
    <row r="13" spans="1:26" customFormat="1" ht="15.95" customHeight="1" x14ac:dyDescent="0.25">
      <c r="A13" s="59" t="s">
        <v>186</v>
      </c>
      <c r="B13" s="59" t="s">
        <v>187</v>
      </c>
      <c r="C13" s="59" t="s">
        <v>330</v>
      </c>
      <c r="D13" s="59" t="s">
        <v>72</v>
      </c>
      <c r="E13" s="59"/>
      <c r="F13" s="59" t="s">
        <v>197</v>
      </c>
      <c r="G13" s="59" t="s">
        <v>381</v>
      </c>
      <c r="H13" s="59" t="s">
        <v>193</v>
      </c>
      <c r="I13" s="59" t="s">
        <v>319</v>
      </c>
      <c r="J13" s="116">
        <v>30</v>
      </c>
      <c r="K13" s="28">
        <v>6.26</v>
      </c>
      <c r="L13" s="36">
        <f t="shared" si="1"/>
        <v>0.19</v>
      </c>
      <c r="M13" s="36">
        <v>55</v>
      </c>
      <c r="N13" s="92">
        <f t="shared" si="0"/>
        <v>10.45</v>
      </c>
      <c r="O13" s="28">
        <v>0</v>
      </c>
      <c r="P13" s="28">
        <v>0.12359000000000001</v>
      </c>
      <c r="Q13" s="36">
        <f t="shared" si="2"/>
        <v>0</v>
      </c>
      <c r="R13" s="92">
        <f t="shared" si="3"/>
        <v>10.45</v>
      </c>
      <c r="S13" s="49" t="s">
        <v>22</v>
      </c>
      <c r="T13" s="28">
        <v>70</v>
      </c>
      <c r="U13" s="12" t="s">
        <v>23</v>
      </c>
      <c r="V13" s="28">
        <v>1.1199999999999999</v>
      </c>
      <c r="W13" s="39">
        <v>8</v>
      </c>
    </row>
    <row r="14" spans="1:26" customFormat="1" ht="15.95" customHeight="1" x14ac:dyDescent="0.25">
      <c r="A14" s="59" t="s">
        <v>186</v>
      </c>
      <c r="B14" s="59" t="s">
        <v>187</v>
      </c>
      <c r="C14" s="59" t="s">
        <v>330</v>
      </c>
      <c r="D14" s="59" t="s">
        <v>189</v>
      </c>
      <c r="E14" s="59"/>
      <c r="F14" s="59" t="s">
        <v>198</v>
      </c>
      <c r="G14" s="59" t="s">
        <v>381</v>
      </c>
      <c r="H14" s="59" t="s">
        <v>193</v>
      </c>
      <c r="I14" s="98" t="s">
        <v>326</v>
      </c>
      <c r="J14" s="116">
        <v>50</v>
      </c>
      <c r="K14" s="28">
        <v>2.74</v>
      </c>
      <c r="L14" s="36">
        <f t="shared" si="1"/>
        <v>0.14000000000000001</v>
      </c>
      <c r="M14" s="36">
        <v>55</v>
      </c>
      <c r="N14" s="92">
        <f t="shared" si="0"/>
        <v>7.7</v>
      </c>
      <c r="O14" s="28">
        <v>0</v>
      </c>
      <c r="P14" s="28">
        <v>4.1579999999999999E-2</v>
      </c>
      <c r="Q14" s="36">
        <f t="shared" si="2"/>
        <v>0</v>
      </c>
      <c r="R14" s="92">
        <f t="shared" si="3"/>
        <v>7.7</v>
      </c>
      <c r="S14" s="49" t="s">
        <v>22</v>
      </c>
      <c r="T14" s="28">
        <v>70</v>
      </c>
      <c r="U14" s="12" t="s">
        <v>23</v>
      </c>
      <c r="V14" s="28">
        <v>1.26</v>
      </c>
      <c r="W14" s="39">
        <v>8</v>
      </c>
    </row>
    <row r="15" spans="1:26" customFormat="1" x14ac:dyDescent="0.25">
      <c r="A15" s="59" t="s">
        <v>186</v>
      </c>
      <c r="B15" s="59" t="s">
        <v>187</v>
      </c>
      <c r="C15" s="59" t="s">
        <v>330</v>
      </c>
      <c r="D15" s="59" t="s">
        <v>199</v>
      </c>
      <c r="E15" s="59"/>
      <c r="F15" s="59" t="s">
        <v>200</v>
      </c>
      <c r="G15" s="59" t="s">
        <v>381</v>
      </c>
      <c r="H15" s="59" t="s">
        <v>193</v>
      </c>
      <c r="I15" s="95" t="s">
        <v>62</v>
      </c>
      <c r="J15" s="116">
        <v>40</v>
      </c>
      <c r="K15" s="28">
        <v>4</v>
      </c>
      <c r="L15" s="36">
        <f t="shared" si="1"/>
        <v>0.16</v>
      </c>
      <c r="M15" s="36">
        <v>55</v>
      </c>
      <c r="N15" s="92">
        <f t="shared" si="0"/>
        <v>8.8000000000000007</v>
      </c>
      <c r="O15" s="28">
        <v>8</v>
      </c>
      <c r="P15" s="28">
        <v>7.2770000000000001E-2</v>
      </c>
      <c r="Q15" s="36">
        <f t="shared" si="2"/>
        <v>0.57999999999999996</v>
      </c>
      <c r="R15" s="92">
        <f t="shared" si="3"/>
        <v>9.3800000000000008</v>
      </c>
      <c r="S15" s="49" t="s">
        <v>22</v>
      </c>
      <c r="T15" s="28">
        <v>70</v>
      </c>
      <c r="U15" s="12" t="s">
        <v>23</v>
      </c>
      <c r="V15" s="28">
        <v>1.26</v>
      </c>
      <c r="W15" s="39">
        <v>8</v>
      </c>
    </row>
    <row r="16" spans="1:26" customFormat="1" ht="15" customHeight="1" x14ac:dyDescent="0.25">
      <c r="A16" s="60" t="s">
        <v>186</v>
      </c>
      <c r="B16" s="60" t="s">
        <v>188</v>
      </c>
      <c r="C16" s="60" t="s">
        <v>331</v>
      </c>
      <c r="D16" s="60" t="s">
        <v>17</v>
      </c>
      <c r="E16" s="60"/>
      <c r="F16" s="60" t="s">
        <v>201</v>
      </c>
      <c r="G16" s="59" t="s">
        <v>28</v>
      </c>
      <c r="H16" s="59" t="s">
        <v>193</v>
      </c>
      <c r="I16" s="59" t="s">
        <v>319</v>
      </c>
      <c r="J16" s="116">
        <v>39</v>
      </c>
      <c r="K16" s="28">
        <v>6.26</v>
      </c>
      <c r="L16" s="36">
        <f t="shared" si="1"/>
        <v>0.24</v>
      </c>
      <c r="M16" s="36">
        <v>55</v>
      </c>
      <c r="N16" s="92">
        <f t="shared" si="0"/>
        <v>13.2</v>
      </c>
      <c r="O16" s="26">
        <v>8</v>
      </c>
      <c r="P16" s="28">
        <v>0.12359000000000001</v>
      </c>
      <c r="Q16" s="36">
        <f t="shared" si="2"/>
        <v>0.99</v>
      </c>
      <c r="R16" s="92">
        <f t="shared" si="3"/>
        <v>14.19</v>
      </c>
      <c r="S16" s="49" t="s">
        <v>22</v>
      </c>
      <c r="T16" s="28">
        <v>70</v>
      </c>
      <c r="U16" s="12" t="s">
        <v>23</v>
      </c>
      <c r="V16" s="26">
        <v>3.5</v>
      </c>
      <c r="W16" s="41">
        <v>9</v>
      </c>
    </row>
    <row r="17" spans="1:26" customFormat="1" ht="14.45" customHeight="1" x14ac:dyDescent="0.25">
      <c r="A17" s="60" t="s">
        <v>186</v>
      </c>
      <c r="B17" s="60" t="s">
        <v>188</v>
      </c>
      <c r="C17" s="60" t="s">
        <v>331</v>
      </c>
      <c r="D17" s="60" t="s">
        <v>17</v>
      </c>
      <c r="E17" s="60"/>
      <c r="F17" s="60" t="s">
        <v>202</v>
      </c>
      <c r="G17" s="59" t="s">
        <v>381</v>
      </c>
      <c r="H17" s="59" t="s">
        <v>193</v>
      </c>
      <c r="I17" s="98" t="s">
        <v>326</v>
      </c>
      <c r="J17" s="116">
        <v>20</v>
      </c>
      <c r="K17" s="28">
        <v>2.74</v>
      </c>
      <c r="L17" s="36">
        <f t="shared" si="1"/>
        <v>0.05</v>
      </c>
      <c r="M17" s="36">
        <v>55</v>
      </c>
      <c r="N17" s="92">
        <f t="shared" si="0"/>
        <v>2.75</v>
      </c>
      <c r="O17" s="26">
        <v>8</v>
      </c>
      <c r="P17" s="28">
        <v>4.1579999999999999E-2</v>
      </c>
      <c r="Q17" s="36">
        <f t="shared" si="2"/>
        <v>0.33</v>
      </c>
      <c r="R17" s="92">
        <f t="shared" si="3"/>
        <v>3.08</v>
      </c>
      <c r="S17" s="49" t="s">
        <v>22</v>
      </c>
      <c r="T17" s="28">
        <v>70</v>
      </c>
      <c r="U17" s="12" t="s">
        <v>23</v>
      </c>
      <c r="V17" s="26">
        <v>1.8199999999999998</v>
      </c>
      <c r="W17" s="41">
        <v>8</v>
      </c>
    </row>
    <row r="18" spans="1:26" customFormat="1" x14ac:dyDescent="0.25">
      <c r="A18" s="60" t="s">
        <v>186</v>
      </c>
      <c r="B18" s="60" t="s">
        <v>188</v>
      </c>
      <c r="C18" s="60" t="s">
        <v>331</v>
      </c>
      <c r="D18" s="60" t="s">
        <v>72</v>
      </c>
      <c r="E18" s="60"/>
      <c r="F18" s="60" t="s">
        <v>203</v>
      </c>
      <c r="G18" s="59" t="s">
        <v>28</v>
      </c>
      <c r="H18" s="59" t="s">
        <v>193</v>
      </c>
      <c r="I18" s="95" t="s">
        <v>62</v>
      </c>
      <c r="J18" s="116">
        <v>72</v>
      </c>
      <c r="K18" s="28">
        <v>4</v>
      </c>
      <c r="L18" s="36">
        <f t="shared" si="1"/>
        <v>0.28999999999999998</v>
      </c>
      <c r="M18" s="36">
        <v>55</v>
      </c>
      <c r="N18" s="92">
        <f t="shared" si="0"/>
        <v>15.95</v>
      </c>
      <c r="O18" s="26">
        <v>8</v>
      </c>
      <c r="P18" s="28">
        <v>7.2770000000000001E-2</v>
      </c>
      <c r="Q18" s="36">
        <f t="shared" si="2"/>
        <v>0.57999999999999996</v>
      </c>
      <c r="R18" s="92">
        <f t="shared" si="3"/>
        <v>16.529999999999998</v>
      </c>
      <c r="S18" s="49" t="s">
        <v>22</v>
      </c>
      <c r="T18" s="28">
        <v>70</v>
      </c>
      <c r="U18" s="12" t="s">
        <v>23</v>
      </c>
      <c r="V18" s="26">
        <v>6.16</v>
      </c>
      <c r="W18" s="41">
        <v>9</v>
      </c>
    </row>
    <row r="19" spans="1:26" customFormat="1" ht="14.45" customHeight="1" x14ac:dyDescent="0.25">
      <c r="A19" s="60" t="s">
        <v>186</v>
      </c>
      <c r="B19" s="60" t="s">
        <v>188</v>
      </c>
      <c r="C19" s="60" t="s">
        <v>331</v>
      </c>
      <c r="D19" s="60" t="s">
        <v>78</v>
      </c>
      <c r="E19" s="60"/>
      <c r="F19" s="60" t="s">
        <v>204</v>
      </c>
      <c r="G19" s="59" t="s">
        <v>28</v>
      </c>
      <c r="H19" s="59" t="s">
        <v>193</v>
      </c>
      <c r="I19" s="60" t="s">
        <v>316</v>
      </c>
      <c r="J19" s="116">
        <v>100</v>
      </c>
      <c r="K19" s="26">
        <v>10.3</v>
      </c>
      <c r="L19" s="36">
        <f t="shared" si="1"/>
        <v>1.03</v>
      </c>
      <c r="M19" s="36">
        <v>55</v>
      </c>
      <c r="N19" s="92">
        <f t="shared" si="0"/>
        <v>56.65</v>
      </c>
      <c r="O19" s="26">
        <v>10</v>
      </c>
      <c r="P19" s="88">
        <v>0.28991</v>
      </c>
      <c r="Q19" s="36">
        <f t="shared" si="2"/>
        <v>2.9</v>
      </c>
      <c r="R19" s="92">
        <f t="shared" si="3"/>
        <v>59.55</v>
      </c>
      <c r="S19" s="49" t="s">
        <v>22</v>
      </c>
      <c r="T19" s="28">
        <v>70</v>
      </c>
      <c r="U19" s="12" t="s">
        <v>23</v>
      </c>
      <c r="V19" s="26">
        <v>8.3999999999999986</v>
      </c>
      <c r="W19" s="41">
        <v>10</v>
      </c>
    </row>
    <row r="20" spans="1:26" customFormat="1" ht="14.45" customHeight="1" x14ac:dyDescent="0.25">
      <c r="A20" s="60" t="s">
        <v>186</v>
      </c>
      <c r="B20" s="60" t="s">
        <v>188</v>
      </c>
      <c r="C20" s="60" t="s">
        <v>331</v>
      </c>
      <c r="D20" s="60" t="s">
        <v>190</v>
      </c>
      <c r="E20" s="60"/>
      <c r="F20" s="60" t="s">
        <v>205</v>
      </c>
      <c r="G20" s="59" t="s">
        <v>28</v>
      </c>
      <c r="H20" s="59" t="s">
        <v>193</v>
      </c>
      <c r="I20" s="60" t="s">
        <v>321</v>
      </c>
      <c r="J20" s="116">
        <v>50</v>
      </c>
      <c r="K20" s="26">
        <v>7.38</v>
      </c>
      <c r="L20" s="36">
        <f t="shared" si="1"/>
        <v>0.37</v>
      </c>
      <c r="M20" s="36">
        <v>55</v>
      </c>
      <c r="N20" s="92">
        <f t="shared" si="0"/>
        <v>20.350000000000001</v>
      </c>
      <c r="O20" s="26">
        <v>8</v>
      </c>
      <c r="P20" s="88">
        <v>0.18711</v>
      </c>
      <c r="Q20" s="36">
        <f t="shared" si="2"/>
        <v>1.5</v>
      </c>
      <c r="R20" s="92">
        <f t="shared" si="3"/>
        <v>21.85</v>
      </c>
      <c r="S20" s="49" t="s">
        <v>22</v>
      </c>
      <c r="T20" s="28">
        <v>70</v>
      </c>
      <c r="U20" s="12" t="s">
        <v>23</v>
      </c>
      <c r="V20" s="26">
        <v>4.1999999999999993</v>
      </c>
      <c r="W20" s="41">
        <v>11</v>
      </c>
    </row>
    <row r="21" spans="1:26" customFormat="1" x14ac:dyDescent="0.25">
      <c r="A21" s="60" t="s">
        <v>186</v>
      </c>
      <c r="B21" s="60" t="s">
        <v>188</v>
      </c>
      <c r="C21" s="60" t="s">
        <v>331</v>
      </c>
      <c r="D21" s="60" t="s">
        <v>191</v>
      </c>
      <c r="E21" s="60"/>
      <c r="F21" s="60" t="s">
        <v>206</v>
      </c>
      <c r="G21" s="59" t="s">
        <v>28</v>
      </c>
      <c r="H21" s="59" t="s">
        <v>193</v>
      </c>
      <c r="I21" s="95" t="s">
        <v>62</v>
      </c>
      <c r="J21" s="116">
        <v>50</v>
      </c>
      <c r="K21" s="28">
        <v>4</v>
      </c>
      <c r="L21" s="36">
        <f t="shared" si="1"/>
        <v>0.2</v>
      </c>
      <c r="M21" s="36">
        <v>55</v>
      </c>
      <c r="N21" s="92">
        <f t="shared" si="0"/>
        <v>11</v>
      </c>
      <c r="O21" s="26">
        <v>6</v>
      </c>
      <c r="P21" s="28">
        <v>7.2770000000000001E-2</v>
      </c>
      <c r="Q21" s="36">
        <f t="shared" si="2"/>
        <v>0.44</v>
      </c>
      <c r="R21" s="92">
        <f t="shared" si="3"/>
        <v>11.44</v>
      </c>
      <c r="S21" s="49" t="s">
        <v>22</v>
      </c>
      <c r="T21" s="28">
        <v>70</v>
      </c>
      <c r="U21" s="12" t="s">
        <v>23</v>
      </c>
      <c r="V21" s="26">
        <v>4.1999999999999993</v>
      </c>
      <c r="W21" s="41">
        <v>12</v>
      </c>
    </row>
    <row r="22" spans="1:26" customFormat="1" ht="14.45" customHeight="1" x14ac:dyDescent="0.25">
      <c r="A22" s="59" t="s">
        <v>186</v>
      </c>
      <c r="B22" s="59" t="s">
        <v>207</v>
      </c>
      <c r="C22" s="59" t="s">
        <v>332</v>
      </c>
      <c r="D22" s="59" t="s">
        <v>17</v>
      </c>
      <c r="E22" s="59"/>
      <c r="F22" s="59" t="s">
        <v>208</v>
      </c>
      <c r="G22" s="59" t="s">
        <v>381</v>
      </c>
      <c r="H22" s="59" t="s">
        <v>193</v>
      </c>
      <c r="I22" s="60" t="s">
        <v>316</v>
      </c>
      <c r="J22" s="116">
        <v>39</v>
      </c>
      <c r="K22" s="26">
        <v>10.3</v>
      </c>
      <c r="L22" s="36">
        <f t="shared" si="1"/>
        <v>0.4</v>
      </c>
      <c r="M22" s="36">
        <v>55</v>
      </c>
      <c r="N22" s="92">
        <f t="shared" si="0"/>
        <v>22</v>
      </c>
      <c r="O22" s="28">
        <v>2</v>
      </c>
      <c r="P22" s="88">
        <v>0.28991</v>
      </c>
      <c r="Q22" s="36">
        <f t="shared" si="2"/>
        <v>0.57999999999999996</v>
      </c>
      <c r="R22" s="92">
        <f t="shared" si="3"/>
        <v>22.58</v>
      </c>
      <c r="S22" s="49" t="s">
        <v>20</v>
      </c>
      <c r="T22" s="28">
        <v>50</v>
      </c>
      <c r="U22" s="59" t="s">
        <v>21</v>
      </c>
      <c r="V22" s="28">
        <v>39.200000000000003</v>
      </c>
      <c r="W22" s="39">
        <v>8</v>
      </c>
      <c r="Z22">
        <f t="shared" ref="Z22:Z56" si="4">J22-V22</f>
        <v>-0.20000000000000284</v>
      </c>
    </row>
    <row r="23" spans="1:26" customFormat="1" ht="14.45" customHeight="1" x14ac:dyDescent="0.25">
      <c r="A23" s="59" t="s">
        <v>186</v>
      </c>
      <c r="B23" s="59" t="s">
        <v>207</v>
      </c>
      <c r="C23" s="59" t="s">
        <v>332</v>
      </c>
      <c r="D23" s="59" t="s">
        <v>17</v>
      </c>
      <c r="E23" s="59"/>
      <c r="F23" s="59" t="s">
        <v>209</v>
      </c>
      <c r="G23" s="59" t="s">
        <v>381</v>
      </c>
      <c r="H23" s="59" t="s">
        <v>193</v>
      </c>
      <c r="I23" s="60" t="s">
        <v>316</v>
      </c>
      <c r="J23" s="116">
        <v>93</v>
      </c>
      <c r="K23" s="26">
        <v>10.3</v>
      </c>
      <c r="L23" s="36">
        <f t="shared" si="1"/>
        <v>0.96</v>
      </c>
      <c r="M23" s="36">
        <v>55</v>
      </c>
      <c r="N23" s="92">
        <f t="shared" si="0"/>
        <v>52.8</v>
      </c>
      <c r="O23" s="28">
        <v>2</v>
      </c>
      <c r="P23" s="88">
        <v>0.28991</v>
      </c>
      <c r="Q23" s="36">
        <f t="shared" si="2"/>
        <v>0.57999999999999996</v>
      </c>
      <c r="R23" s="92">
        <f t="shared" si="3"/>
        <v>53.379999999999995</v>
      </c>
      <c r="S23" s="49" t="s">
        <v>20</v>
      </c>
      <c r="T23" s="28">
        <v>50</v>
      </c>
      <c r="U23" s="59" t="s">
        <v>21</v>
      </c>
      <c r="V23" s="28">
        <v>92.8</v>
      </c>
      <c r="W23" s="39">
        <v>8</v>
      </c>
      <c r="Z23">
        <f t="shared" si="4"/>
        <v>0.20000000000000284</v>
      </c>
    </row>
    <row r="24" spans="1:26" customFormat="1" ht="15" customHeight="1" x14ac:dyDescent="0.25">
      <c r="A24" s="59" t="s">
        <v>186</v>
      </c>
      <c r="B24" s="59" t="s">
        <v>207</v>
      </c>
      <c r="C24" s="59" t="s">
        <v>332</v>
      </c>
      <c r="D24" s="59" t="s">
        <v>17</v>
      </c>
      <c r="E24" s="59"/>
      <c r="F24" s="59" t="s">
        <v>210</v>
      </c>
      <c r="G24" s="59" t="s">
        <v>381</v>
      </c>
      <c r="H24" s="59" t="s">
        <v>193</v>
      </c>
      <c r="I24" s="59" t="s">
        <v>319</v>
      </c>
      <c r="J24" s="116">
        <v>158</v>
      </c>
      <c r="K24" s="28">
        <v>6.26</v>
      </c>
      <c r="L24" s="36">
        <f t="shared" si="1"/>
        <v>0.99</v>
      </c>
      <c r="M24" s="36">
        <v>55</v>
      </c>
      <c r="N24" s="92">
        <f t="shared" si="0"/>
        <v>54.45</v>
      </c>
      <c r="O24" s="28">
        <v>2</v>
      </c>
      <c r="P24" s="28">
        <v>0.12359000000000001</v>
      </c>
      <c r="Q24" s="36">
        <f t="shared" si="2"/>
        <v>0.25</v>
      </c>
      <c r="R24" s="92">
        <f t="shared" si="3"/>
        <v>54.7</v>
      </c>
      <c r="S24" s="49" t="s">
        <v>20</v>
      </c>
      <c r="T24" s="28">
        <v>50</v>
      </c>
      <c r="U24" s="59" t="s">
        <v>21</v>
      </c>
      <c r="V24" s="28">
        <v>158</v>
      </c>
      <c r="W24" s="39">
        <v>8</v>
      </c>
      <c r="Z24">
        <f t="shared" si="4"/>
        <v>0</v>
      </c>
    </row>
    <row r="25" spans="1:26" customFormat="1" ht="15" customHeight="1" x14ac:dyDescent="0.25">
      <c r="A25" s="59" t="s">
        <v>186</v>
      </c>
      <c r="B25" s="59" t="s">
        <v>207</v>
      </c>
      <c r="C25" s="59" t="s">
        <v>332</v>
      </c>
      <c r="D25" s="59" t="s">
        <v>17</v>
      </c>
      <c r="E25" s="59"/>
      <c r="F25" s="59" t="s">
        <v>210</v>
      </c>
      <c r="G25" s="59" t="s">
        <v>381</v>
      </c>
      <c r="H25" s="59" t="s">
        <v>193</v>
      </c>
      <c r="I25" s="59" t="s">
        <v>319</v>
      </c>
      <c r="J25" s="116">
        <v>10</v>
      </c>
      <c r="K25" s="28">
        <v>6.26</v>
      </c>
      <c r="L25" s="36">
        <f t="shared" si="1"/>
        <v>0.06</v>
      </c>
      <c r="M25" s="36">
        <v>55</v>
      </c>
      <c r="N25" s="92">
        <f t="shared" si="0"/>
        <v>3.3</v>
      </c>
      <c r="O25" s="28">
        <v>6</v>
      </c>
      <c r="P25" s="28">
        <v>0.12359000000000001</v>
      </c>
      <c r="Q25" s="36">
        <f t="shared" si="2"/>
        <v>0.74</v>
      </c>
      <c r="R25" s="92">
        <f t="shared" si="3"/>
        <v>4.04</v>
      </c>
      <c r="S25" s="49" t="s">
        <v>20</v>
      </c>
      <c r="T25" s="28">
        <v>50</v>
      </c>
      <c r="U25" s="59" t="s">
        <v>21</v>
      </c>
      <c r="V25" s="28">
        <v>10</v>
      </c>
      <c r="W25" s="39">
        <v>8</v>
      </c>
      <c r="Z25">
        <f t="shared" si="4"/>
        <v>0</v>
      </c>
    </row>
    <row r="26" spans="1:26" customFormat="1" ht="14.45" customHeight="1" x14ac:dyDescent="0.25">
      <c r="A26" s="59" t="s">
        <v>186</v>
      </c>
      <c r="B26" s="59" t="s">
        <v>207</v>
      </c>
      <c r="C26" s="59" t="s">
        <v>332</v>
      </c>
      <c r="D26" s="59" t="s">
        <v>17</v>
      </c>
      <c r="E26" s="59"/>
      <c r="F26" s="59" t="s">
        <v>211</v>
      </c>
      <c r="G26" s="59" t="s">
        <v>381</v>
      </c>
      <c r="H26" s="59" t="s">
        <v>193</v>
      </c>
      <c r="I26" s="99" t="s">
        <v>318</v>
      </c>
      <c r="J26" s="116">
        <v>260</v>
      </c>
      <c r="K26" s="28">
        <v>17.100000000000001</v>
      </c>
      <c r="L26" s="36">
        <f t="shared" si="1"/>
        <v>4.45</v>
      </c>
      <c r="M26" s="36">
        <v>55</v>
      </c>
      <c r="N26" s="92">
        <f t="shared" si="0"/>
        <v>244.75</v>
      </c>
      <c r="O26" s="28">
        <v>4</v>
      </c>
      <c r="P26" s="28">
        <v>0.89281999999999995</v>
      </c>
      <c r="Q26" s="36">
        <f t="shared" si="2"/>
        <v>3.57</v>
      </c>
      <c r="R26" s="92">
        <f t="shared" si="3"/>
        <v>248.32</v>
      </c>
      <c r="S26" s="49" t="s">
        <v>20</v>
      </c>
      <c r="T26" s="28">
        <v>50</v>
      </c>
      <c r="U26" s="59" t="s">
        <v>21</v>
      </c>
      <c r="V26" s="28">
        <v>260</v>
      </c>
      <c r="W26" s="39">
        <v>8</v>
      </c>
      <c r="Z26">
        <f t="shared" si="4"/>
        <v>0</v>
      </c>
    </row>
    <row r="27" spans="1:26" customFormat="1" ht="14.45" customHeight="1" x14ac:dyDescent="0.25">
      <c r="A27" s="59" t="s">
        <v>186</v>
      </c>
      <c r="B27" s="59" t="s">
        <v>207</v>
      </c>
      <c r="C27" s="59" t="s">
        <v>332</v>
      </c>
      <c r="D27" s="59" t="s">
        <v>17</v>
      </c>
      <c r="E27" s="59"/>
      <c r="F27" s="59" t="s">
        <v>212</v>
      </c>
      <c r="G27" s="59" t="s">
        <v>381</v>
      </c>
      <c r="H27" s="59" t="s">
        <v>193</v>
      </c>
      <c r="I27" s="95" t="s">
        <v>320</v>
      </c>
      <c r="J27" s="116">
        <v>360</v>
      </c>
      <c r="K27" s="28">
        <v>12.7</v>
      </c>
      <c r="L27" s="36">
        <f t="shared" si="1"/>
        <v>4.57</v>
      </c>
      <c r="M27" s="36">
        <v>55</v>
      </c>
      <c r="N27" s="92">
        <f t="shared" si="0"/>
        <v>251.35</v>
      </c>
      <c r="O27" s="28">
        <v>6</v>
      </c>
      <c r="P27" s="28">
        <v>0.54515999999999998</v>
      </c>
      <c r="Q27" s="36">
        <f t="shared" si="2"/>
        <v>3.27</v>
      </c>
      <c r="R27" s="92">
        <f t="shared" si="3"/>
        <v>254.62</v>
      </c>
      <c r="S27" s="49" t="s">
        <v>20</v>
      </c>
      <c r="T27" s="28">
        <v>50</v>
      </c>
      <c r="U27" s="59" t="s">
        <v>21</v>
      </c>
      <c r="V27" s="28">
        <v>360</v>
      </c>
      <c r="W27" s="39">
        <v>8</v>
      </c>
      <c r="Z27">
        <f t="shared" si="4"/>
        <v>0</v>
      </c>
    </row>
    <row r="28" spans="1:26" customFormat="1" ht="14.45" customHeight="1" x14ac:dyDescent="0.25">
      <c r="A28" s="59" t="s">
        <v>186</v>
      </c>
      <c r="B28" s="59" t="s">
        <v>207</v>
      </c>
      <c r="C28" s="59" t="s">
        <v>332</v>
      </c>
      <c r="D28" s="59" t="s">
        <v>78</v>
      </c>
      <c r="E28" s="59"/>
      <c r="F28" s="59" t="s">
        <v>213</v>
      </c>
      <c r="G28" s="59" t="s">
        <v>381</v>
      </c>
      <c r="H28" s="59" t="s">
        <v>193</v>
      </c>
      <c r="I28" s="60" t="s">
        <v>321</v>
      </c>
      <c r="J28" s="116">
        <v>40</v>
      </c>
      <c r="K28" s="26">
        <v>7.38</v>
      </c>
      <c r="L28" s="36">
        <f t="shared" si="1"/>
        <v>0.3</v>
      </c>
      <c r="M28" s="36">
        <v>55</v>
      </c>
      <c r="N28" s="92">
        <f t="shared" si="0"/>
        <v>16.5</v>
      </c>
      <c r="O28" s="28">
        <v>2</v>
      </c>
      <c r="P28" s="88">
        <v>0.18711</v>
      </c>
      <c r="Q28" s="36">
        <f t="shared" si="2"/>
        <v>0.37</v>
      </c>
      <c r="R28" s="92">
        <f t="shared" si="3"/>
        <v>16.87</v>
      </c>
      <c r="S28" s="49" t="s">
        <v>20</v>
      </c>
      <c r="T28" s="28">
        <v>50</v>
      </c>
      <c r="U28" s="59" t="s">
        <v>21</v>
      </c>
      <c r="V28" s="28">
        <v>40</v>
      </c>
      <c r="W28" s="39">
        <v>9</v>
      </c>
      <c r="Z28">
        <f t="shared" si="4"/>
        <v>0</v>
      </c>
    </row>
    <row r="29" spans="1:26" customFormat="1" ht="14.45" customHeight="1" x14ac:dyDescent="0.25">
      <c r="A29" s="59" t="s">
        <v>186</v>
      </c>
      <c r="B29" s="59" t="s">
        <v>207</v>
      </c>
      <c r="C29" s="59" t="s">
        <v>332</v>
      </c>
      <c r="D29" s="59" t="s">
        <v>190</v>
      </c>
      <c r="E29" s="59"/>
      <c r="F29" s="59" t="s">
        <v>214</v>
      </c>
      <c r="G29" s="59" t="s">
        <v>381</v>
      </c>
      <c r="H29" s="59" t="s">
        <v>193</v>
      </c>
      <c r="I29" s="59" t="s">
        <v>327</v>
      </c>
      <c r="J29" s="116">
        <v>90</v>
      </c>
      <c r="K29" s="28">
        <v>3.33</v>
      </c>
      <c r="L29" s="36">
        <f t="shared" si="1"/>
        <v>0.3</v>
      </c>
      <c r="M29" s="36">
        <v>55</v>
      </c>
      <c r="N29" s="92">
        <f t="shared" si="0"/>
        <v>16.5</v>
      </c>
      <c r="O29" s="28">
        <v>4</v>
      </c>
      <c r="P29" s="28">
        <v>5.4289999999999998E-2</v>
      </c>
      <c r="Q29" s="36">
        <f t="shared" si="2"/>
        <v>0.22</v>
      </c>
      <c r="R29" s="92">
        <f t="shared" si="3"/>
        <v>16.72</v>
      </c>
      <c r="S29" s="49" t="s">
        <v>20</v>
      </c>
      <c r="T29" s="28">
        <v>50</v>
      </c>
      <c r="U29" s="59" t="s">
        <v>21</v>
      </c>
      <c r="V29" s="28">
        <v>90</v>
      </c>
      <c r="W29" s="39">
        <v>9</v>
      </c>
      <c r="Z29">
        <f t="shared" si="4"/>
        <v>0</v>
      </c>
    </row>
    <row r="30" spans="1:26" x14ac:dyDescent="0.25">
      <c r="A30" s="95" t="s">
        <v>24</v>
      </c>
      <c r="B30" s="96" t="s">
        <v>48</v>
      </c>
      <c r="C30" s="96" t="s">
        <v>333</v>
      </c>
      <c r="D30" s="2" t="s">
        <v>81</v>
      </c>
      <c r="E30" s="2"/>
      <c r="F30" s="97" t="s">
        <v>82</v>
      </c>
      <c r="G30" s="59" t="s">
        <v>381</v>
      </c>
      <c r="H30" s="59" t="s">
        <v>193</v>
      </c>
      <c r="I30" s="60" t="s">
        <v>316</v>
      </c>
      <c r="J30" s="116">
        <v>126</v>
      </c>
      <c r="K30" s="26">
        <v>10.3</v>
      </c>
      <c r="L30" s="36">
        <f t="shared" si="1"/>
        <v>1.3</v>
      </c>
      <c r="M30" s="36">
        <v>55</v>
      </c>
      <c r="N30" s="92">
        <f t="shared" si="0"/>
        <v>71.5</v>
      </c>
      <c r="O30" s="21">
        <v>6</v>
      </c>
      <c r="P30" s="88">
        <v>0.28991</v>
      </c>
      <c r="Q30" s="36">
        <f t="shared" si="2"/>
        <v>1.74</v>
      </c>
      <c r="R30" s="92">
        <f t="shared" si="3"/>
        <v>73.239999999999995</v>
      </c>
      <c r="S30" s="49" t="s">
        <v>20</v>
      </c>
      <c r="T30" s="20">
        <v>55</v>
      </c>
      <c r="U30" s="12" t="s">
        <v>21</v>
      </c>
      <c r="V30" s="20">
        <v>126</v>
      </c>
      <c r="W30" s="43">
        <v>8</v>
      </c>
      <c r="X30" s="47"/>
      <c r="Z30">
        <f t="shared" si="4"/>
        <v>0</v>
      </c>
    </row>
    <row r="31" spans="1:26" x14ac:dyDescent="0.25">
      <c r="A31" s="95" t="s">
        <v>24</v>
      </c>
      <c r="B31" s="96" t="s">
        <v>48</v>
      </c>
      <c r="C31" s="96" t="s">
        <v>333</v>
      </c>
      <c r="D31" s="2" t="s">
        <v>78</v>
      </c>
      <c r="E31" s="2"/>
      <c r="F31" s="97" t="s">
        <v>83</v>
      </c>
      <c r="G31" s="59" t="s">
        <v>381</v>
      </c>
      <c r="H31" s="59" t="s">
        <v>193</v>
      </c>
      <c r="I31" s="60" t="s">
        <v>316</v>
      </c>
      <c r="J31" s="116">
        <v>60</v>
      </c>
      <c r="K31" s="26">
        <v>10.3</v>
      </c>
      <c r="L31" s="36">
        <f t="shared" si="1"/>
        <v>0.62</v>
      </c>
      <c r="M31" s="36">
        <v>55</v>
      </c>
      <c r="N31" s="92">
        <f t="shared" si="0"/>
        <v>34.1</v>
      </c>
      <c r="O31" s="21">
        <v>6</v>
      </c>
      <c r="P31" s="88">
        <v>0.28991</v>
      </c>
      <c r="Q31" s="36">
        <f t="shared" si="2"/>
        <v>1.74</v>
      </c>
      <c r="R31" s="92">
        <f t="shared" si="3"/>
        <v>35.840000000000003</v>
      </c>
      <c r="S31" s="49" t="s">
        <v>20</v>
      </c>
      <c r="T31" s="20">
        <v>55</v>
      </c>
      <c r="U31" s="12" t="s">
        <v>21</v>
      </c>
      <c r="V31" s="20">
        <v>60</v>
      </c>
      <c r="W31" s="43">
        <v>8</v>
      </c>
      <c r="X31" s="48">
        <v>186</v>
      </c>
      <c r="Z31">
        <f t="shared" si="4"/>
        <v>0</v>
      </c>
    </row>
    <row r="32" spans="1:26" x14ac:dyDescent="0.25">
      <c r="A32" s="95" t="s">
        <v>24</v>
      </c>
      <c r="B32" s="95" t="s">
        <v>25</v>
      </c>
      <c r="C32" s="95" t="s">
        <v>334</v>
      </c>
      <c r="D32" s="95" t="s">
        <v>26</v>
      </c>
      <c r="E32" s="95"/>
      <c r="F32" s="95" t="s">
        <v>27</v>
      </c>
      <c r="G32" s="59" t="s">
        <v>28</v>
      </c>
      <c r="H32" s="59" t="s">
        <v>193</v>
      </c>
      <c r="I32" s="95" t="s">
        <v>322</v>
      </c>
      <c r="J32" s="116">
        <v>130</v>
      </c>
      <c r="K32" s="28">
        <v>45.9</v>
      </c>
      <c r="L32" s="36">
        <f t="shared" si="1"/>
        <v>5.97</v>
      </c>
      <c r="M32" s="36">
        <v>55</v>
      </c>
      <c r="N32" s="92">
        <f t="shared" si="0"/>
        <v>328.35</v>
      </c>
      <c r="O32" s="28">
        <v>12</v>
      </c>
      <c r="P32" s="28">
        <v>4.149</v>
      </c>
      <c r="Q32" s="36">
        <f t="shared" si="2"/>
        <v>49.79</v>
      </c>
      <c r="R32" s="92">
        <f t="shared" si="3"/>
        <v>378.14000000000004</v>
      </c>
      <c r="S32" s="49" t="s">
        <v>20</v>
      </c>
      <c r="T32" s="29">
        <v>65</v>
      </c>
      <c r="U32" s="12" t="s">
        <v>21</v>
      </c>
      <c r="V32" s="28">
        <v>130</v>
      </c>
      <c r="W32" s="39">
        <v>8</v>
      </c>
      <c r="X32" s="141" t="s">
        <v>302</v>
      </c>
      <c r="Z32">
        <f t="shared" si="4"/>
        <v>0</v>
      </c>
    </row>
    <row r="33" spans="1:26" x14ac:dyDescent="0.25">
      <c r="A33" s="95" t="s">
        <v>24</v>
      </c>
      <c r="B33" s="95" t="s">
        <v>25</v>
      </c>
      <c r="C33" s="95" t="s">
        <v>334</v>
      </c>
      <c r="D33" s="95" t="s">
        <v>26</v>
      </c>
      <c r="E33" s="95"/>
      <c r="F33" s="95" t="s">
        <v>29</v>
      </c>
      <c r="G33" s="59" t="s">
        <v>28</v>
      </c>
      <c r="H33" s="59" t="s">
        <v>193</v>
      </c>
      <c r="I33" s="99" t="s">
        <v>317</v>
      </c>
      <c r="J33" s="116">
        <v>120</v>
      </c>
      <c r="K33" s="28">
        <v>31.5</v>
      </c>
      <c r="L33" s="36">
        <f t="shared" si="1"/>
        <v>3.78</v>
      </c>
      <c r="M33" s="36">
        <v>55</v>
      </c>
      <c r="N33" s="92">
        <f t="shared" si="0"/>
        <v>207.9</v>
      </c>
      <c r="O33" s="28">
        <v>12</v>
      </c>
      <c r="P33" s="28">
        <v>2.7869999999999999</v>
      </c>
      <c r="Q33" s="36">
        <f t="shared" si="2"/>
        <v>33.44</v>
      </c>
      <c r="R33" s="92">
        <f t="shared" si="3"/>
        <v>241.34</v>
      </c>
      <c r="S33" s="49" t="s">
        <v>20</v>
      </c>
      <c r="T33" s="29">
        <v>65</v>
      </c>
      <c r="U33" s="12" t="s">
        <v>21</v>
      </c>
      <c r="V33" s="28">
        <v>120</v>
      </c>
      <c r="W33" s="39">
        <v>8</v>
      </c>
      <c r="X33" s="142"/>
      <c r="Z33">
        <f t="shared" si="4"/>
        <v>0</v>
      </c>
    </row>
    <row r="34" spans="1:26" x14ac:dyDescent="0.25">
      <c r="A34" s="95" t="s">
        <v>24</v>
      </c>
      <c r="B34" s="95" t="s">
        <v>25</v>
      </c>
      <c r="C34" s="95" t="s">
        <v>334</v>
      </c>
      <c r="D34" s="95" t="s">
        <v>26</v>
      </c>
      <c r="E34" s="95"/>
      <c r="F34" s="95" t="s">
        <v>31</v>
      </c>
      <c r="G34" s="59" t="s">
        <v>28</v>
      </c>
      <c r="H34" s="59" t="s">
        <v>193</v>
      </c>
      <c r="I34" s="99" t="s">
        <v>318</v>
      </c>
      <c r="J34" s="116">
        <v>80</v>
      </c>
      <c r="K34" s="28">
        <v>17.100000000000001</v>
      </c>
      <c r="L34" s="36">
        <f t="shared" si="1"/>
        <v>1.37</v>
      </c>
      <c r="M34" s="36">
        <v>55</v>
      </c>
      <c r="N34" s="92">
        <f t="shared" si="0"/>
        <v>75.349999999999994</v>
      </c>
      <c r="O34" s="28">
        <v>8</v>
      </c>
      <c r="P34" s="28">
        <v>0.89281999999999995</v>
      </c>
      <c r="Q34" s="36">
        <f t="shared" si="2"/>
        <v>7.14</v>
      </c>
      <c r="R34" s="92">
        <f t="shared" si="3"/>
        <v>82.49</v>
      </c>
      <c r="S34" s="49" t="s">
        <v>20</v>
      </c>
      <c r="T34" s="29">
        <v>60</v>
      </c>
      <c r="U34" s="12" t="s">
        <v>21</v>
      </c>
      <c r="V34" s="28">
        <v>80</v>
      </c>
      <c r="W34" s="39">
        <v>8</v>
      </c>
      <c r="X34" s="142"/>
      <c r="Z34">
        <f t="shared" si="4"/>
        <v>0</v>
      </c>
    </row>
    <row r="35" spans="1:26" x14ac:dyDescent="0.25">
      <c r="A35" s="95" t="s">
        <v>24</v>
      </c>
      <c r="B35" s="95" t="s">
        <v>25</v>
      </c>
      <c r="C35" s="95" t="s">
        <v>334</v>
      </c>
      <c r="D35" s="95" t="s">
        <v>26</v>
      </c>
      <c r="E35" s="95"/>
      <c r="F35" s="95" t="s">
        <v>32</v>
      </c>
      <c r="G35" s="59" t="s">
        <v>28</v>
      </c>
      <c r="H35" s="95" t="s">
        <v>30</v>
      </c>
      <c r="I35" s="99" t="s">
        <v>318</v>
      </c>
      <c r="J35" s="116">
        <v>60</v>
      </c>
      <c r="K35" s="28">
        <v>17.100000000000001</v>
      </c>
      <c r="L35" s="36">
        <f t="shared" si="1"/>
        <v>1.03</v>
      </c>
      <c r="M35" s="36">
        <v>55</v>
      </c>
      <c r="N35" s="92">
        <f t="shared" si="0"/>
        <v>56.65</v>
      </c>
      <c r="O35" s="28">
        <v>16</v>
      </c>
      <c r="P35" s="28">
        <v>0.89281999999999995</v>
      </c>
      <c r="Q35" s="36">
        <f t="shared" si="2"/>
        <v>14.29</v>
      </c>
      <c r="R35" s="92">
        <f t="shared" si="3"/>
        <v>70.94</v>
      </c>
      <c r="S35" s="49" t="s">
        <v>20</v>
      </c>
      <c r="T35" s="29">
        <v>60</v>
      </c>
      <c r="U35" s="12" t="s">
        <v>21</v>
      </c>
      <c r="V35" s="28">
        <v>60</v>
      </c>
      <c r="W35" s="39">
        <v>8</v>
      </c>
      <c r="X35" s="142"/>
      <c r="Z35">
        <f t="shared" si="4"/>
        <v>0</v>
      </c>
    </row>
    <row r="36" spans="1:26" x14ac:dyDescent="0.25">
      <c r="A36" s="95" t="s">
        <v>24</v>
      </c>
      <c r="B36" s="95" t="s">
        <v>25</v>
      </c>
      <c r="C36" s="95" t="s">
        <v>334</v>
      </c>
      <c r="D36" s="95" t="s">
        <v>26</v>
      </c>
      <c r="E36" s="95"/>
      <c r="F36" s="95" t="s">
        <v>33</v>
      </c>
      <c r="G36" s="59" t="s">
        <v>28</v>
      </c>
      <c r="H36" s="59" t="s">
        <v>193</v>
      </c>
      <c r="I36" s="95" t="s">
        <v>320</v>
      </c>
      <c r="J36" s="116">
        <v>180</v>
      </c>
      <c r="K36" s="28">
        <v>12.7</v>
      </c>
      <c r="L36" s="36">
        <f t="shared" si="1"/>
        <v>2.29</v>
      </c>
      <c r="M36" s="36">
        <v>55</v>
      </c>
      <c r="N36" s="92">
        <f t="shared" si="0"/>
        <v>125.95</v>
      </c>
      <c r="O36" s="28">
        <v>16</v>
      </c>
      <c r="P36" s="28">
        <v>0.54515999999999998</v>
      </c>
      <c r="Q36" s="36">
        <f t="shared" si="2"/>
        <v>8.7200000000000006</v>
      </c>
      <c r="R36" s="92">
        <f t="shared" si="3"/>
        <v>134.67000000000002</v>
      </c>
      <c r="S36" s="49" t="s">
        <v>20</v>
      </c>
      <c r="T36" s="29">
        <v>55</v>
      </c>
      <c r="U36" s="12" t="s">
        <v>21</v>
      </c>
      <c r="V36" s="28">
        <v>180</v>
      </c>
      <c r="W36" s="39">
        <v>8</v>
      </c>
      <c r="X36" s="142"/>
      <c r="Z36">
        <f t="shared" si="4"/>
        <v>0</v>
      </c>
    </row>
    <row r="37" spans="1:26" x14ac:dyDescent="0.25">
      <c r="A37" s="95" t="s">
        <v>24</v>
      </c>
      <c r="B37" s="95" t="s">
        <v>25</v>
      </c>
      <c r="C37" s="95" t="s">
        <v>334</v>
      </c>
      <c r="D37" s="95" t="s">
        <v>26</v>
      </c>
      <c r="E37" s="95"/>
      <c r="F37" s="95" t="s">
        <v>34</v>
      </c>
      <c r="G37" s="59" t="s">
        <v>28</v>
      </c>
      <c r="H37" s="59" t="s">
        <v>193</v>
      </c>
      <c r="I37" s="60" t="s">
        <v>316</v>
      </c>
      <c r="J37" s="116">
        <v>40</v>
      </c>
      <c r="K37" s="26">
        <v>10.3</v>
      </c>
      <c r="L37" s="36">
        <f t="shared" si="1"/>
        <v>0.41</v>
      </c>
      <c r="M37" s="36">
        <v>55</v>
      </c>
      <c r="N37" s="92">
        <f t="shared" si="0"/>
        <v>22.55</v>
      </c>
      <c r="O37" s="28">
        <v>6</v>
      </c>
      <c r="P37" s="88">
        <v>0.28991</v>
      </c>
      <c r="Q37" s="36">
        <f t="shared" si="2"/>
        <v>1.74</v>
      </c>
      <c r="R37" s="92">
        <f t="shared" si="3"/>
        <v>24.29</v>
      </c>
      <c r="S37" s="49" t="s">
        <v>20</v>
      </c>
      <c r="T37" s="29">
        <v>55</v>
      </c>
      <c r="U37" s="12" t="s">
        <v>21</v>
      </c>
      <c r="V37" s="28">
        <v>40</v>
      </c>
      <c r="W37" s="39">
        <v>8</v>
      </c>
      <c r="X37" s="143"/>
      <c r="Z37">
        <f t="shared" si="4"/>
        <v>0</v>
      </c>
    </row>
    <row r="38" spans="1:26" x14ac:dyDescent="0.25">
      <c r="A38" s="95" t="s">
        <v>24</v>
      </c>
      <c r="B38" s="95" t="s">
        <v>25</v>
      </c>
      <c r="C38" s="95" t="s">
        <v>334</v>
      </c>
      <c r="D38" s="95" t="s">
        <v>35</v>
      </c>
      <c r="E38" s="95"/>
      <c r="F38" s="95" t="s">
        <v>36</v>
      </c>
      <c r="G38" s="59" t="s">
        <v>28</v>
      </c>
      <c r="H38" s="59" t="s">
        <v>193</v>
      </c>
      <c r="I38" s="99" t="s">
        <v>318</v>
      </c>
      <c r="J38" s="116">
        <v>20</v>
      </c>
      <c r="K38" s="28">
        <v>17.100000000000001</v>
      </c>
      <c r="L38" s="36">
        <f t="shared" si="1"/>
        <v>0.34</v>
      </c>
      <c r="M38" s="36">
        <v>55</v>
      </c>
      <c r="N38" s="92">
        <f t="shared" si="0"/>
        <v>18.7</v>
      </c>
      <c r="O38" s="28">
        <v>6</v>
      </c>
      <c r="P38" s="28">
        <v>0.89281999999999995</v>
      </c>
      <c r="Q38" s="36">
        <f t="shared" si="2"/>
        <v>5.36</v>
      </c>
      <c r="R38" s="92">
        <f t="shared" si="3"/>
        <v>24.06</v>
      </c>
      <c r="S38" s="49" t="s">
        <v>20</v>
      </c>
      <c r="T38" s="29">
        <v>60</v>
      </c>
      <c r="U38" s="12" t="s">
        <v>21</v>
      </c>
      <c r="V38" s="28">
        <v>20</v>
      </c>
      <c r="W38" s="39">
        <v>8</v>
      </c>
      <c r="X38" s="48"/>
      <c r="Z38">
        <f t="shared" si="4"/>
        <v>0</v>
      </c>
    </row>
    <row r="39" spans="1:26" x14ac:dyDescent="0.25">
      <c r="A39" s="95" t="s">
        <v>24</v>
      </c>
      <c r="B39" s="95" t="s">
        <v>25</v>
      </c>
      <c r="C39" s="95" t="s">
        <v>334</v>
      </c>
      <c r="D39" s="95" t="s">
        <v>35</v>
      </c>
      <c r="E39" s="95"/>
      <c r="F39" s="95" t="s">
        <v>37</v>
      </c>
      <c r="G39" s="59" t="s">
        <v>28</v>
      </c>
      <c r="H39" s="59" t="s">
        <v>193</v>
      </c>
      <c r="I39" s="60" t="s">
        <v>316</v>
      </c>
      <c r="J39" s="116">
        <v>30</v>
      </c>
      <c r="K39" s="26">
        <v>10.3</v>
      </c>
      <c r="L39" s="36">
        <f t="shared" si="1"/>
        <v>0.31</v>
      </c>
      <c r="M39" s="36">
        <v>55</v>
      </c>
      <c r="N39" s="92">
        <f t="shared" si="0"/>
        <v>17.05</v>
      </c>
      <c r="O39" s="28">
        <v>4</v>
      </c>
      <c r="P39" s="88">
        <v>0.28991</v>
      </c>
      <c r="Q39" s="36">
        <f t="shared" si="2"/>
        <v>1.1599999999999999</v>
      </c>
      <c r="R39" s="92">
        <f t="shared" si="3"/>
        <v>18.21</v>
      </c>
      <c r="S39" s="49" t="s">
        <v>20</v>
      </c>
      <c r="T39" s="29">
        <v>55</v>
      </c>
      <c r="U39" s="12" t="s">
        <v>21</v>
      </c>
      <c r="V39" s="28">
        <v>30</v>
      </c>
      <c r="W39" s="39">
        <v>8</v>
      </c>
      <c r="X39" s="48"/>
      <c r="Z39">
        <f t="shared" si="4"/>
        <v>0</v>
      </c>
    </row>
    <row r="40" spans="1:26" x14ac:dyDescent="0.25">
      <c r="A40" s="95" t="s">
        <v>24</v>
      </c>
      <c r="B40" s="95" t="s">
        <v>25</v>
      </c>
      <c r="C40" s="95" t="s">
        <v>334</v>
      </c>
      <c r="D40" s="95" t="s">
        <v>38</v>
      </c>
      <c r="E40" s="95"/>
      <c r="F40" s="95" t="s">
        <v>39</v>
      </c>
      <c r="G40" s="59" t="s">
        <v>381</v>
      </c>
      <c r="H40" s="59" t="s">
        <v>193</v>
      </c>
      <c r="I40" s="60" t="s">
        <v>321</v>
      </c>
      <c r="J40" s="116">
        <v>30</v>
      </c>
      <c r="K40" s="26">
        <v>7.38</v>
      </c>
      <c r="L40" s="36">
        <f t="shared" si="1"/>
        <v>0.22</v>
      </c>
      <c r="M40" s="36">
        <v>55</v>
      </c>
      <c r="N40" s="92">
        <f t="shared" si="0"/>
        <v>12.1</v>
      </c>
      <c r="O40" s="28">
        <v>8</v>
      </c>
      <c r="P40" s="88">
        <v>0.18711</v>
      </c>
      <c r="Q40" s="36">
        <f t="shared" si="2"/>
        <v>1.5</v>
      </c>
      <c r="R40" s="92">
        <f t="shared" si="3"/>
        <v>13.6</v>
      </c>
      <c r="S40" s="49" t="s">
        <v>20</v>
      </c>
      <c r="T40" s="29">
        <v>50</v>
      </c>
      <c r="U40" s="12" t="s">
        <v>21</v>
      </c>
      <c r="V40" s="28">
        <v>30</v>
      </c>
      <c r="W40" s="39">
        <v>7</v>
      </c>
      <c r="X40" s="48"/>
      <c r="Z40">
        <f t="shared" si="4"/>
        <v>0</v>
      </c>
    </row>
    <row r="41" spans="1:26" x14ac:dyDescent="0.25">
      <c r="A41" s="95" t="s">
        <v>24</v>
      </c>
      <c r="B41" s="95" t="s">
        <v>25</v>
      </c>
      <c r="C41" s="95" t="s">
        <v>334</v>
      </c>
      <c r="D41" s="95" t="s">
        <v>40</v>
      </c>
      <c r="E41" s="95"/>
      <c r="F41" s="95" t="s">
        <v>41</v>
      </c>
      <c r="G41" s="59" t="s">
        <v>28</v>
      </c>
      <c r="H41" s="59" t="s">
        <v>193</v>
      </c>
      <c r="I41" s="99" t="s">
        <v>318</v>
      </c>
      <c r="J41" s="116">
        <v>20</v>
      </c>
      <c r="K41" s="28">
        <v>17.100000000000001</v>
      </c>
      <c r="L41" s="36">
        <f t="shared" si="1"/>
        <v>0.34</v>
      </c>
      <c r="M41" s="36">
        <v>55</v>
      </c>
      <c r="N41" s="92">
        <f t="shared" si="0"/>
        <v>18.7</v>
      </c>
      <c r="O41" s="28">
        <v>2</v>
      </c>
      <c r="P41" s="28">
        <v>0.89281999999999995</v>
      </c>
      <c r="Q41" s="36">
        <f t="shared" si="2"/>
        <v>1.79</v>
      </c>
      <c r="R41" s="92">
        <f t="shared" si="3"/>
        <v>20.49</v>
      </c>
      <c r="S41" s="49" t="s">
        <v>20</v>
      </c>
      <c r="T41" s="29">
        <v>60</v>
      </c>
      <c r="U41" s="12" t="s">
        <v>21</v>
      </c>
      <c r="V41" s="28">
        <v>20</v>
      </c>
      <c r="W41" s="39">
        <v>8</v>
      </c>
      <c r="X41" s="141" t="s">
        <v>303</v>
      </c>
      <c r="Z41">
        <f t="shared" si="4"/>
        <v>0</v>
      </c>
    </row>
    <row r="42" spans="1:26" s="9" customFormat="1" x14ac:dyDescent="0.25">
      <c r="A42" s="95" t="s">
        <v>24</v>
      </c>
      <c r="B42" s="95" t="s">
        <v>25</v>
      </c>
      <c r="C42" s="95" t="s">
        <v>334</v>
      </c>
      <c r="D42" s="95" t="s">
        <v>40</v>
      </c>
      <c r="E42" s="95"/>
      <c r="F42" s="95" t="s">
        <v>42</v>
      </c>
      <c r="G42" s="59" t="s">
        <v>28</v>
      </c>
      <c r="H42" s="59" t="s">
        <v>193</v>
      </c>
      <c r="I42" s="60" t="s">
        <v>316</v>
      </c>
      <c r="J42" s="116">
        <v>120</v>
      </c>
      <c r="K42" s="26">
        <v>10.3</v>
      </c>
      <c r="L42" s="36">
        <f t="shared" si="1"/>
        <v>1.24</v>
      </c>
      <c r="M42" s="36">
        <v>55</v>
      </c>
      <c r="N42" s="92">
        <f t="shared" si="0"/>
        <v>68.2</v>
      </c>
      <c r="O42" s="28">
        <v>8</v>
      </c>
      <c r="P42" s="88">
        <v>0.28991</v>
      </c>
      <c r="Q42" s="36">
        <f t="shared" si="2"/>
        <v>2.3199999999999998</v>
      </c>
      <c r="R42" s="92">
        <f t="shared" si="3"/>
        <v>70.52</v>
      </c>
      <c r="S42" s="49" t="s">
        <v>20</v>
      </c>
      <c r="T42" s="29">
        <v>55</v>
      </c>
      <c r="U42" s="12" t="s">
        <v>21</v>
      </c>
      <c r="V42" s="28">
        <v>120</v>
      </c>
      <c r="W42" s="39">
        <v>8</v>
      </c>
      <c r="X42" s="144"/>
      <c r="Z42">
        <f t="shared" si="4"/>
        <v>0</v>
      </c>
    </row>
    <row r="43" spans="1:26" x14ac:dyDescent="0.25">
      <c r="A43" s="95" t="s">
        <v>24</v>
      </c>
      <c r="B43" s="95" t="s">
        <v>25</v>
      </c>
      <c r="C43" s="95" t="s">
        <v>334</v>
      </c>
      <c r="D43" s="95" t="s">
        <v>43</v>
      </c>
      <c r="E43" s="95"/>
      <c r="F43" s="95" t="s">
        <v>44</v>
      </c>
      <c r="G43" s="59" t="s">
        <v>381</v>
      </c>
      <c r="H43" s="59" t="s">
        <v>193</v>
      </c>
      <c r="I43" s="95" t="s">
        <v>62</v>
      </c>
      <c r="J43" s="116">
        <v>140</v>
      </c>
      <c r="K43" s="28">
        <v>4</v>
      </c>
      <c r="L43" s="36">
        <f t="shared" si="1"/>
        <v>0.56000000000000005</v>
      </c>
      <c r="M43" s="36">
        <v>55</v>
      </c>
      <c r="N43" s="92">
        <f t="shared" si="0"/>
        <v>30.8</v>
      </c>
      <c r="O43" s="29">
        <v>4</v>
      </c>
      <c r="P43" s="28">
        <v>7.2770000000000001E-2</v>
      </c>
      <c r="Q43" s="36">
        <f t="shared" si="2"/>
        <v>0.28999999999999998</v>
      </c>
      <c r="R43" s="92">
        <f t="shared" si="3"/>
        <v>31.09</v>
      </c>
      <c r="S43" s="49" t="s">
        <v>20</v>
      </c>
      <c r="T43" s="29">
        <v>45</v>
      </c>
      <c r="U43" s="12" t="s">
        <v>21</v>
      </c>
      <c r="V43" s="29">
        <v>140</v>
      </c>
      <c r="W43" s="39">
        <v>8</v>
      </c>
      <c r="X43" s="144"/>
      <c r="Z43">
        <f t="shared" si="4"/>
        <v>0</v>
      </c>
    </row>
    <row r="44" spans="1:26" s="9" customFormat="1" x14ac:dyDescent="0.25">
      <c r="A44" s="95" t="s">
        <v>24</v>
      </c>
      <c r="B44" s="95" t="s">
        <v>25</v>
      </c>
      <c r="C44" s="95" t="s">
        <v>334</v>
      </c>
      <c r="D44" s="95" t="s">
        <v>43</v>
      </c>
      <c r="E44" s="95"/>
      <c r="F44" s="95" t="s">
        <v>45</v>
      </c>
      <c r="G44" s="59" t="s">
        <v>28</v>
      </c>
      <c r="H44" s="59" t="s">
        <v>193</v>
      </c>
      <c r="I44" s="99" t="s">
        <v>318</v>
      </c>
      <c r="J44" s="116">
        <v>100</v>
      </c>
      <c r="K44" s="28">
        <v>17.100000000000001</v>
      </c>
      <c r="L44" s="36">
        <f t="shared" si="1"/>
        <v>1.71</v>
      </c>
      <c r="M44" s="36">
        <v>55</v>
      </c>
      <c r="N44" s="92">
        <f t="shared" si="0"/>
        <v>94.05</v>
      </c>
      <c r="O44" s="29">
        <v>6</v>
      </c>
      <c r="P44" s="28">
        <v>0.89281999999999995</v>
      </c>
      <c r="Q44" s="36">
        <f t="shared" si="2"/>
        <v>5.36</v>
      </c>
      <c r="R44" s="92">
        <f t="shared" si="3"/>
        <v>99.41</v>
      </c>
      <c r="S44" s="49" t="s">
        <v>20</v>
      </c>
      <c r="T44" s="29">
        <v>60</v>
      </c>
      <c r="U44" s="12" t="s">
        <v>21</v>
      </c>
      <c r="V44" s="29">
        <v>100</v>
      </c>
      <c r="W44" s="39">
        <v>8</v>
      </c>
      <c r="X44" s="145"/>
      <c r="Z44">
        <f t="shared" si="4"/>
        <v>0</v>
      </c>
    </row>
    <row r="45" spans="1:26" x14ac:dyDescent="0.25">
      <c r="A45" s="95" t="s">
        <v>24</v>
      </c>
      <c r="B45" s="95" t="s">
        <v>25</v>
      </c>
      <c r="C45" s="95" t="s">
        <v>334</v>
      </c>
      <c r="D45" s="95" t="s">
        <v>46</v>
      </c>
      <c r="E45" s="95"/>
      <c r="F45" s="95" t="s">
        <v>47</v>
      </c>
      <c r="G45" s="59" t="s">
        <v>381</v>
      </c>
      <c r="H45" s="59" t="s">
        <v>193</v>
      </c>
      <c r="I45" s="59" t="s">
        <v>319</v>
      </c>
      <c r="J45" s="116">
        <v>60</v>
      </c>
      <c r="K45" s="28">
        <v>6.26</v>
      </c>
      <c r="L45" s="36">
        <f t="shared" si="1"/>
        <v>0.38</v>
      </c>
      <c r="M45" s="36">
        <v>55</v>
      </c>
      <c r="N45" s="92">
        <f t="shared" si="0"/>
        <v>20.9</v>
      </c>
      <c r="O45" s="29">
        <v>4</v>
      </c>
      <c r="P45" s="28">
        <v>0.12359000000000001</v>
      </c>
      <c r="Q45" s="36">
        <f t="shared" si="2"/>
        <v>0.49</v>
      </c>
      <c r="R45" s="92">
        <f t="shared" si="3"/>
        <v>21.389999999999997</v>
      </c>
      <c r="S45" s="49" t="s">
        <v>20</v>
      </c>
      <c r="T45" s="29">
        <v>45</v>
      </c>
      <c r="U45" s="12" t="s">
        <v>21</v>
      </c>
      <c r="V45" s="29">
        <v>60</v>
      </c>
      <c r="W45" s="39">
        <v>8</v>
      </c>
      <c r="X45" s="48"/>
      <c r="Z45">
        <f t="shared" si="4"/>
        <v>0</v>
      </c>
    </row>
    <row r="46" spans="1:26" ht="25.5" x14ac:dyDescent="0.25">
      <c r="A46" s="95" t="s">
        <v>24</v>
      </c>
      <c r="B46" s="95" t="s">
        <v>25</v>
      </c>
      <c r="C46" s="95" t="s">
        <v>334</v>
      </c>
      <c r="D46" s="95" t="s">
        <v>314</v>
      </c>
      <c r="E46" s="95"/>
      <c r="F46" s="95" t="s">
        <v>315</v>
      </c>
      <c r="G46" s="98" t="s">
        <v>383</v>
      </c>
      <c r="H46" s="59" t="s">
        <v>193</v>
      </c>
      <c r="I46" s="99" t="s">
        <v>317</v>
      </c>
      <c r="J46" s="116">
        <v>200</v>
      </c>
      <c r="K46" s="28">
        <v>31.5</v>
      </c>
      <c r="L46" s="36">
        <f t="shared" si="1"/>
        <v>6.3</v>
      </c>
      <c r="M46" s="36">
        <v>55</v>
      </c>
      <c r="N46" s="92">
        <f t="shared" si="0"/>
        <v>346.5</v>
      </c>
      <c r="O46" s="29">
        <v>8</v>
      </c>
      <c r="P46" s="28">
        <v>2.7869999999999999</v>
      </c>
      <c r="Q46" s="36">
        <f t="shared" si="2"/>
        <v>22.3</v>
      </c>
      <c r="R46" s="92">
        <f t="shared" si="3"/>
        <v>368.8</v>
      </c>
      <c r="S46" s="49" t="s">
        <v>20</v>
      </c>
      <c r="T46" s="29">
        <v>65</v>
      </c>
      <c r="U46" s="12" t="s">
        <v>21</v>
      </c>
      <c r="V46" s="29">
        <v>200</v>
      </c>
      <c r="W46" s="39">
        <v>8</v>
      </c>
      <c r="X46" s="48"/>
      <c r="Z46">
        <f t="shared" si="4"/>
        <v>0</v>
      </c>
    </row>
    <row r="47" spans="1:26" x14ac:dyDescent="0.25">
      <c r="A47" s="95" t="s">
        <v>24</v>
      </c>
      <c r="B47" s="96" t="s">
        <v>49</v>
      </c>
      <c r="C47" s="96" t="s">
        <v>335</v>
      </c>
      <c r="D47" s="2" t="s">
        <v>50</v>
      </c>
      <c r="E47" s="2"/>
      <c r="F47" s="97" t="s">
        <v>51</v>
      </c>
      <c r="G47" s="59" t="s">
        <v>381</v>
      </c>
      <c r="H47" s="59" t="s">
        <v>193</v>
      </c>
      <c r="I47" s="60" t="s">
        <v>316</v>
      </c>
      <c r="J47" s="116">
        <v>100</v>
      </c>
      <c r="K47" s="26">
        <v>10.3</v>
      </c>
      <c r="L47" s="36">
        <f t="shared" si="1"/>
        <v>1.03</v>
      </c>
      <c r="M47" s="36">
        <v>55</v>
      </c>
      <c r="N47" s="92">
        <f t="shared" si="0"/>
        <v>56.65</v>
      </c>
      <c r="O47" s="21">
        <v>4</v>
      </c>
      <c r="P47" s="88">
        <v>0.28991</v>
      </c>
      <c r="Q47" s="36">
        <f t="shared" si="2"/>
        <v>1.1599999999999999</v>
      </c>
      <c r="R47" s="92">
        <f t="shared" si="3"/>
        <v>57.809999999999995</v>
      </c>
      <c r="S47" s="49" t="s">
        <v>20</v>
      </c>
      <c r="T47" s="20">
        <v>55</v>
      </c>
      <c r="U47" s="12" t="s">
        <v>21</v>
      </c>
      <c r="V47" s="20">
        <v>100</v>
      </c>
      <c r="W47" s="43">
        <v>8</v>
      </c>
      <c r="X47" s="47"/>
      <c r="Z47">
        <f t="shared" si="4"/>
        <v>0</v>
      </c>
    </row>
    <row r="48" spans="1:26" x14ac:dyDescent="0.25">
      <c r="A48" s="95" t="s">
        <v>24</v>
      </c>
      <c r="B48" s="96" t="s">
        <v>49</v>
      </c>
      <c r="C48" s="96" t="s">
        <v>335</v>
      </c>
      <c r="D48" s="2" t="s">
        <v>52</v>
      </c>
      <c r="E48" s="2"/>
      <c r="F48" s="99" t="s">
        <v>53</v>
      </c>
      <c r="G48" s="59" t="s">
        <v>28</v>
      </c>
      <c r="H48" s="59" t="s">
        <v>193</v>
      </c>
      <c r="I48" s="99" t="s">
        <v>317</v>
      </c>
      <c r="J48" s="116">
        <v>92</v>
      </c>
      <c r="K48" s="28">
        <v>31.5</v>
      </c>
      <c r="L48" s="36">
        <f t="shared" si="1"/>
        <v>2.9</v>
      </c>
      <c r="M48" s="36">
        <v>55</v>
      </c>
      <c r="N48" s="92">
        <f t="shared" si="0"/>
        <v>159.5</v>
      </c>
      <c r="O48" s="29">
        <v>4</v>
      </c>
      <c r="P48" s="28">
        <v>2.7869999999999999</v>
      </c>
      <c r="Q48" s="36">
        <f t="shared" si="2"/>
        <v>11.15</v>
      </c>
      <c r="R48" s="92">
        <f t="shared" si="3"/>
        <v>170.65</v>
      </c>
      <c r="S48" s="49" t="s">
        <v>20</v>
      </c>
      <c r="T48" s="21">
        <v>65</v>
      </c>
      <c r="U48" s="12" t="s">
        <v>21</v>
      </c>
      <c r="V48" s="29">
        <v>92</v>
      </c>
      <c r="W48" s="40">
        <v>7</v>
      </c>
      <c r="X48" s="47"/>
      <c r="Z48">
        <f t="shared" si="4"/>
        <v>0</v>
      </c>
    </row>
    <row r="49" spans="1:26" x14ac:dyDescent="0.25">
      <c r="A49" s="95" t="s">
        <v>24</v>
      </c>
      <c r="B49" s="96" t="s">
        <v>49</v>
      </c>
      <c r="C49" s="96" t="s">
        <v>335</v>
      </c>
      <c r="D49" s="2" t="s">
        <v>52</v>
      </c>
      <c r="E49" s="2"/>
      <c r="F49" s="99" t="s">
        <v>54</v>
      </c>
      <c r="G49" s="59" t="s">
        <v>28</v>
      </c>
      <c r="H49" s="59" t="s">
        <v>193</v>
      </c>
      <c r="I49" s="99" t="s">
        <v>318</v>
      </c>
      <c r="J49" s="116">
        <v>128</v>
      </c>
      <c r="K49" s="28">
        <v>17.100000000000001</v>
      </c>
      <c r="L49" s="36">
        <f t="shared" si="1"/>
        <v>2.19</v>
      </c>
      <c r="M49" s="36">
        <v>55</v>
      </c>
      <c r="N49" s="92">
        <f t="shared" si="0"/>
        <v>120.45</v>
      </c>
      <c r="O49" s="29">
        <v>4</v>
      </c>
      <c r="P49" s="28">
        <v>0.89281999999999995</v>
      </c>
      <c r="Q49" s="36">
        <f t="shared" si="2"/>
        <v>3.57</v>
      </c>
      <c r="R49" s="92">
        <f t="shared" si="3"/>
        <v>124.02</v>
      </c>
      <c r="S49" s="49" t="s">
        <v>20</v>
      </c>
      <c r="T49" s="21">
        <v>60</v>
      </c>
      <c r="U49" s="12" t="s">
        <v>21</v>
      </c>
      <c r="V49" s="29">
        <v>128</v>
      </c>
      <c r="W49" s="40">
        <v>7</v>
      </c>
      <c r="X49" s="47"/>
      <c r="Z49">
        <f t="shared" si="4"/>
        <v>0</v>
      </c>
    </row>
    <row r="50" spans="1:26" x14ac:dyDescent="0.25">
      <c r="A50" s="95" t="s">
        <v>24</v>
      </c>
      <c r="B50" s="96" t="s">
        <v>49</v>
      </c>
      <c r="C50" s="96" t="s">
        <v>335</v>
      </c>
      <c r="D50" s="2" t="s">
        <v>52</v>
      </c>
      <c r="E50" s="2"/>
      <c r="F50" s="99" t="s">
        <v>55</v>
      </c>
      <c r="G50" s="59" t="s">
        <v>381</v>
      </c>
      <c r="H50" s="59" t="s">
        <v>193</v>
      </c>
      <c r="I50" s="60" t="s">
        <v>316</v>
      </c>
      <c r="J50" s="116">
        <v>154</v>
      </c>
      <c r="K50" s="26">
        <v>10.3</v>
      </c>
      <c r="L50" s="36">
        <f t="shared" si="1"/>
        <v>1.59</v>
      </c>
      <c r="M50" s="36">
        <v>55</v>
      </c>
      <c r="N50" s="92">
        <f t="shared" si="0"/>
        <v>87.45</v>
      </c>
      <c r="O50" s="29">
        <v>4</v>
      </c>
      <c r="P50" s="88">
        <v>0.28991</v>
      </c>
      <c r="Q50" s="36">
        <f t="shared" si="2"/>
        <v>1.1599999999999999</v>
      </c>
      <c r="R50" s="92">
        <f t="shared" si="3"/>
        <v>88.61</v>
      </c>
      <c r="S50" s="49" t="s">
        <v>20</v>
      </c>
      <c r="T50" s="21">
        <v>55</v>
      </c>
      <c r="U50" s="12" t="s">
        <v>21</v>
      </c>
      <c r="V50" s="29">
        <v>154</v>
      </c>
      <c r="W50" s="40">
        <v>7</v>
      </c>
      <c r="X50" s="47"/>
      <c r="Z50">
        <f t="shared" si="4"/>
        <v>0</v>
      </c>
    </row>
    <row r="51" spans="1:26" x14ac:dyDescent="0.25">
      <c r="A51" s="95" t="s">
        <v>24</v>
      </c>
      <c r="B51" s="96" t="s">
        <v>49</v>
      </c>
      <c r="C51" s="96" t="s">
        <v>335</v>
      </c>
      <c r="D51" s="2" t="s">
        <v>52</v>
      </c>
      <c r="E51" s="2"/>
      <c r="F51" s="99" t="s">
        <v>56</v>
      </c>
      <c r="G51" s="59" t="s">
        <v>381</v>
      </c>
      <c r="H51" s="59" t="s">
        <v>193</v>
      </c>
      <c r="I51" s="99" t="s">
        <v>318</v>
      </c>
      <c r="J51" s="116">
        <v>130</v>
      </c>
      <c r="K51" s="28">
        <v>17.100000000000001</v>
      </c>
      <c r="L51" s="36">
        <f t="shared" si="1"/>
        <v>2.2200000000000002</v>
      </c>
      <c r="M51" s="36">
        <v>55</v>
      </c>
      <c r="N51" s="92">
        <f t="shared" si="0"/>
        <v>122.1</v>
      </c>
      <c r="O51" s="29">
        <v>2</v>
      </c>
      <c r="P51" s="28">
        <v>0.89281999999999995</v>
      </c>
      <c r="Q51" s="36">
        <f t="shared" si="2"/>
        <v>1.79</v>
      </c>
      <c r="R51" s="92">
        <f t="shared" si="3"/>
        <v>123.89</v>
      </c>
      <c r="S51" s="49" t="s">
        <v>20</v>
      </c>
      <c r="T51" s="21">
        <v>60</v>
      </c>
      <c r="U51" s="12" t="s">
        <v>21</v>
      </c>
      <c r="V51" s="29">
        <v>130</v>
      </c>
      <c r="W51" s="40">
        <v>7</v>
      </c>
      <c r="X51" s="47"/>
      <c r="Z51">
        <f t="shared" si="4"/>
        <v>0</v>
      </c>
    </row>
    <row r="52" spans="1:26" x14ac:dyDescent="0.25">
      <c r="A52" s="95" t="s">
        <v>24</v>
      </c>
      <c r="B52" s="96" t="s">
        <v>49</v>
      </c>
      <c r="C52" s="96" t="s">
        <v>335</v>
      </c>
      <c r="D52" s="2" t="s">
        <v>52</v>
      </c>
      <c r="E52" s="2"/>
      <c r="F52" s="99" t="s">
        <v>57</v>
      </c>
      <c r="G52" s="59" t="s">
        <v>381</v>
      </c>
      <c r="H52" s="59" t="s">
        <v>193</v>
      </c>
      <c r="I52" s="59" t="s">
        <v>319</v>
      </c>
      <c r="J52" s="116">
        <v>166</v>
      </c>
      <c r="K52" s="28">
        <v>6.26</v>
      </c>
      <c r="L52" s="36">
        <f t="shared" si="1"/>
        <v>1.04</v>
      </c>
      <c r="M52" s="36">
        <v>55</v>
      </c>
      <c r="N52" s="92">
        <f t="shared" si="0"/>
        <v>57.2</v>
      </c>
      <c r="O52" s="29">
        <v>2</v>
      </c>
      <c r="P52" s="28">
        <v>0.12359000000000001</v>
      </c>
      <c r="Q52" s="36">
        <f t="shared" si="2"/>
        <v>0.25</v>
      </c>
      <c r="R52" s="92">
        <f t="shared" si="3"/>
        <v>57.45</v>
      </c>
      <c r="S52" s="49" t="s">
        <v>20</v>
      </c>
      <c r="T52" s="21">
        <v>45</v>
      </c>
      <c r="U52" s="12" t="s">
        <v>21</v>
      </c>
      <c r="V52" s="29">
        <v>166</v>
      </c>
      <c r="W52" s="40">
        <v>7</v>
      </c>
      <c r="X52" s="47"/>
      <c r="Z52">
        <f t="shared" si="4"/>
        <v>0</v>
      </c>
    </row>
    <row r="53" spans="1:26" x14ac:dyDescent="0.25">
      <c r="A53" s="95" t="s">
        <v>24</v>
      </c>
      <c r="B53" s="96" t="s">
        <v>49</v>
      </c>
      <c r="C53" s="96" t="s">
        <v>335</v>
      </c>
      <c r="D53" s="95" t="s">
        <v>58</v>
      </c>
      <c r="E53" s="95"/>
      <c r="F53" s="97" t="s">
        <v>59</v>
      </c>
      <c r="G53" s="59" t="s">
        <v>381</v>
      </c>
      <c r="H53" s="59" t="s">
        <v>193</v>
      </c>
      <c r="I53" s="60" t="s">
        <v>316</v>
      </c>
      <c r="J53" s="116">
        <v>130</v>
      </c>
      <c r="K53" s="26">
        <v>10.3</v>
      </c>
      <c r="L53" s="36">
        <f t="shared" si="1"/>
        <v>1.34</v>
      </c>
      <c r="M53" s="36">
        <v>55</v>
      </c>
      <c r="N53" s="92">
        <f t="shared" si="0"/>
        <v>73.7</v>
      </c>
      <c r="O53" s="29">
        <v>10</v>
      </c>
      <c r="P53" s="88">
        <v>0.28991</v>
      </c>
      <c r="Q53" s="36">
        <f t="shared" si="2"/>
        <v>2.9</v>
      </c>
      <c r="R53" s="92">
        <f t="shared" si="3"/>
        <v>76.600000000000009</v>
      </c>
      <c r="S53" s="49" t="s">
        <v>20</v>
      </c>
      <c r="T53" s="29">
        <v>55</v>
      </c>
      <c r="U53" s="12" t="s">
        <v>21</v>
      </c>
      <c r="V53" s="29">
        <v>130</v>
      </c>
      <c r="W53" s="40">
        <v>8</v>
      </c>
      <c r="X53" s="47"/>
      <c r="Z53">
        <f t="shared" si="4"/>
        <v>0</v>
      </c>
    </row>
    <row r="54" spans="1:26" x14ac:dyDescent="0.25">
      <c r="A54" s="95" t="s">
        <v>24</v>
      </c>
      <c r="B54" s="96" t="s">
        <v>49</v>
      </c>
      <c r="C54" s="96" t="s">
        <v>335</v>
      </c>
      <c r="D54" s="95" t="s">
        <v>60</v>
      </c>
      <c r="E54" s="95"/>
      <c r="F54" s="97" t="s">
        <v>61</v>
      </c>
      <c r="G54" s="59" t="s">
        <v>381</v>
      </c>
      <c r="H54" s="59" t="s">
        <v>193</v>
      </c>
      <c r="I54" s="95" t="s">
        <v>62</v>
      </c>
      <c r="J54" s="116">
        <v>36</v>
      </c>
      <c r="K54" s="28">
        <v>4</v>
      </c>
      <c r="L54" s="36">
        <f t="shared" si="1"/>
        <v>0.14000000000000001</v>
      </c>
      <c r="M54" s="36">
        <v>55</v>
      </c>
      <c r="N54" s="92">
        <f t="shared" si="0"/>
        <v>7.7</v>
      </c>
      <c r="O54" s="29">
        <v>2</v>
      </c>
      <c r="P54" s="28">
        <v>7.2770000000000001E-2</v>
      </c>
      <c r="Q54" s="36">
        <f t="shared" si="2"/>
        <v>0.15</v>
      </c>
      <c r="R54" s="92">
        <f t="shared" si="3"/>
        <v>7.8500000000000005</v>
      </c>
      <c r="S54" s="49" t="s">
        <v>20</v>
      </c>
      <c r="T54" s="21">
        <v>40</v>
      </c>
      <c r="U54" s="12" t="s">
        <v>21</v>
      </c>
      <c r="V54" s="29">
        <v>36</v>
      </c>
      <c r="W54" s="40">
        <v>8</v>
      </c>
      <c r="X54" s="47"/>
      <c r="Z54">
        <f t="shared" si="4"/>
        <v>0</v>
      </c>
    </row>
    <row r="55" spans="1:26" x14ac:dyDescent="0.25">
      <c r="A55" s="95" t="s">
        <v>24</v>
      </c>
      <c r="B55" s="96" t="s">
        <v>49</v>
      </c>
      <c r="C55" s="96" t="s">
        <v>335</v>
      </c>
      <c r="D55" s="95" t="s">
        <v>60</v>
      </c>
      <c r="E55" s="95"/>
      <c r="F55" s="97" t="s">
        <v>61</v>
      </c>
      <c r="G55" s="59" t="s">
        <v>381</v>
      </c>
      <c r="H55" s="59" t="s">
        <v>193</v>
      </c>
      <c r="I55" s="59" t="s">
        <v>327</v>
      </c>
      <c r="J55" s="116">
        <v>36</v>
      </c>
      <c r="K55" s="28">
        <v>3.33</v>
      </c>
      <c r="L55" s="36">
        <f t="shared" si="1"/>
        <v>0.12</v>
      </c>
      <c r="M55" s="36">
        <v>55</v>
      </c>
      <c r="N55" s="92">
        <f t="shared" si="0"/>
        <v>6.6</v>
      </c>
      <c r="O55" s="29">
        <v>2</v>
      </c>
      <c r="P55" s="28">
        <v>5.4289999999999998E-2</v>
      </c>
      <c r="Q55" s="36">
        <f t="shared" si="2"/>
        <v>0.11</v>
      </c>
      <c r="R55" s="92">
        <f t="shared" si="3"/>
        <v>6.71</v>
      </c>
      <c r="S55" s="49" t="s">
        <v>20</v>
      </c>
      <c r="T55" s="21">
        <v>40</v>
      </c>
      <c r="U55" s="12" t="s">
        <v>21</v>
      </c>
      <c r="V55" s="29">
        <v>36</v>
      </c>
      <c r="W55" s="40">
        <v>8</v>
      </c>
      <c r="X55" s="47"/>
      <c r="Z55">
        <f t="shared" si="4"/>
        <v>0</v>
      </c>
    </row>
    <row r="56" spans="1:26" x14ac:dyDescent="0.25">
      <c r="A56" s="95" t="s">
        <v>24</v>
      </c>
      <c r="B56" s="96" t="s">
        <v>49</v>
      </c>
      <c r="C56" s="96" t="s">
        <v>335</v>
      </c>
      <c r="D56" s="95" t="s">
        <v>63</v>
      </c>
      <c r="E56" s="95"/>
      <c r="F56" s="97" t="s">
        <v>64</v>
      </c>
      <c r="G56" s="59" t="s">
        <v>28</v>
      </c>
      <c r="H56" s="59" t="s">
        <v>193</v>
      </c>
      <c r="I56" s="99" t="s">
        <v>318</v>
      </c>
      <c r="J56" s="116">
        <v>540</v>
      </c>
      <c r="K56" s="28">
        <v>17.100000000000001</v>
      </c>
      <c r="L56" s="36">
        <f t="shared" si="1"/>
        <v>9.23</v>
      </c>
      <c r="M56" s="36">
        <v>55</v>
      </c>
      <c r="N56" s="92">
        <f t="shared" si="0"/>
        <v>507.65</v>
      </c>
      <c r="O56" s="29">
        <v>8</v>
      </c>
      <c r="P56" s="28">
        <v>0.89281999999999995</v>
      </c>
      <c r="Q56" s="36">
        <f t="shared" si="2"/>
        <v>7.14</v>
      </c>
      <c r="R56" s="92">
        <f t="shared" si="3"/>
        <v>514.79</v>
      </c>
      <c r="S56" s="49" t="s">
        <v>20</v>
      </c>
      <c r="T56" s="21">
        <v>60</v>
      </c>
      <c r="U56" s="12" t="s">
        <v>21</v>
      </c>
      <c r="V56" s="29">
        <v>540</v>
      </c>
      <c r="W56" s="40">
        <v>7</v>
      </c>
      <c r="X56" s="139" t="s">
        <v>304</v>
      </c>
      <c r="Y56" s="15"/>
      <c r="Z56">
        <f t="shared" si="4"/>
        <v>0</v>
      </c>
    </row>
    <row r="57" spans="1:26" ht="25.5" x14ac:dyDescent="0.25">
      <c r="A57" s="95" t="s">
        <v>24</v>
      </c>
      <c r="B57" s="96" t="s">
        <v>49</v>
      </c>
      <c r="C57" s="96" t="s">
        <v>335</v>
      </c>
      <c r="D57" s="95" t="s">
        <v>65</v>
      </c>
      <c r="E57" s="95"/>
      <c r="F57" s="97" t="s">
        <v>66</v>
      </c>
      <c r="G57" s="59" t="s">
        <v>382</v>
      </c>
      <c r="H57" s="59" t="s">
        <v>193</v>
      </c>
      <c r="I57" s="60" t="s">
        <v>316</v>
      </c>
      <c r="J57" s="116">
        <v>100</v>
      </c>
      <c r="K57" s="26">
        <v>10.3</v>
      </c>
      <c r="L57" s="36">
        <f t="shared" si="1"/>
        <v>1.03</v>
      </c>
      <c r="M57" s="36">
        <v>55</v>
      </c>
      <c r="N57" s="92">
        <f t="shared" si="0"/>
        <v>56.65</v>
      </c>
      <c r="O57" s="29">
        <v>4</v>
      </c>
      <c r="P57" s="88">
        <v>0.28991</v>
      </c>
      <c r="Q57" s="36">
        <f t="shared" si="2"/>
        <v>1.1599999999999999</v>
      </c>
      <c r="R57" s="92">
        <f t="shared" si="3"/>
        <v>57.809999999999995</v>
      </c>
      <c r="S57" s="57" t="s">
        <v>22</v>
      </c>
      <c r="T57" s="28">
        <v>70</v>
      </c>
      <c r="U57" s="12" t="s">
        <v>23</v>
      </c>
      <c r="V57" s="29">
        <v>3.5</v>
      </c>
      <c r="W57" s="40">
        <v>7</v>
      </c>
      <c r="X57" s="139"/>
      <c r="Y57"/>
    </row>
    <row r="58" spans="1:26" x14ac:dyDescent="0.25">
      <c r="A58" s="95" t="s">
        <v>24</v>
      </c>
      <c r="B58" s="96" t="s">
        <v>49</v>
      </c>
      <c r="C58" s="96" t="s">
        <v>335</v>
      </c>
      <c r="D58" s="95" t="s">
        <v>65</v>
      </c>
      <c r="E58" s="95"/>
      <c r="F58" s="97" t="s">
        <v>66</v>
      </c>
      <c r="G58" s="59" t="s">
        <v>381</v>
      </c>
      <c r="H58" s="59" t="s">
        <v>193</v>
      </c>
      <c r="I58" s="99" t="s">
        <v>318</v>
      </c>
      <c r="J58" s="116">
        <v>100</v>
      </c>
      <c r="K58" s="28">
        <v>17.100000000000001</v>
      </c>
      <c r="L58" s="36">
        <f t="shared" si="1"/>
        <v>1.71</v>
      </c>
      <c r="M58" s="36">
        <v>55</v>
      </c>
      <c r="N58" s="92">
        <f t="shared" si="0"/>
        <v>94.05</v>
      </c>
      <c r="O58" s="29">
        <v>4</v>
      </c>
      <c r="P58" s="28">
        <v>0.89281999999999995</v>
      </c>
      <c r="Q58" s="36">
        <f t="shared" si="2"/>
        <v>3.57</v>
      </c>
      <c r="R58" s="92">
        <f t="shared" si="3"/>
        <v>97.61999999999999</v>
      </c>
      <c r="S58" s="57" t="s">
        <v>22</v>
      </c>
      <c r="T58" s="28">
        <v>70</v>
      </c>
      <c r="U58" s="12" t="s">
        <v>23</v>
      </c>
      <c r="V58" s="29">
        <v>4.6199999999999992</v>
      </c>
      <c r="W58" s="40">
        <v>7</v>
      </c>
      <c r="X58" s="139"/>
      <c r="Y58"/>
    </row>
    <row r="59" spans="1:26" ht="25.5" x14ac:dyDescent="0.25">
      <c r="A59" s="95" t="s">
        <v>24</v>
      </c>
      <c r="B59" s="96" t="s">
        <v>49</v>
      </c>
      <c r="C59" s="96" t="s">
        <v>335</v>
      </c>
      <c r="D59" s="95" t="s">
        <v>65</v>
      </c>
      <c r="E59" s="95"/>
      <c r="F59" s="97" t="s">
        <v>67</v>
      </c>
      <c r="G59" s="59" t="s">
        <v>382</v>
      </c>
      <c r="H59" s="59" t="s">
        <v>193</v>
      </c>
      <c r="I59" s="60" t="s">
        <v>316</v>
      </c>
      <c r="J59" s="116">
        <v>156</v>
      </c>
      <c r="K59" s="26">
        <v>10.3</v>
      </c>
      <c r="L59" s="36">
        <f t="shared" si="1"/>
        <v>1.61</v>
      </c>
      <c r="M59" s="36">
        <v>55</v>
      </c>
      <c r="N59" s="92">
        <f t="shared" si="0"/>
        <v>88.55</v>
      </c>
      <c r="O59" s="29">
        <v>8</v>
      </c>
      <c r="P59" s="88">
        <v>0.28991</v>
      </c>
      <c r="Q59" s="36">
        <f t="shared" si="2"/>
        <v>2.3199999999999998</v>
      </c>
      <c r="R59" s="92">
        <f t="shared" si="3"/>
        <v>90.86999999999999</v>
      </c>
      <c r="S59" s="57" t="s">
        <v>22</v>
      </c>
      <c r="T59" s="28">
        <v>70</v>
      </c>
      <c r="U59" s="12" t="s">
        <v>23</v>
      </c>
      <c r="V59" s="29">
        <v>5.46</v>
      </c>
      <c r="W59" s="40">
        <v>8</v>
      </c>
      <c r="X59" s="139"/>
      <c r="Y59"/>
    </row>
    <row r="60" spans="1:26" x14ac:dyDescent="0.25">
      <c r="A60" s="95" t="s">
        <v>24</v>
      </c>
      <c r="B60" s="96" t="s">
        <v>49</v>
      </c>
      <c r="C60" s="96" t="s">
        <v>335</v>
      </c>
      <c r="D60" s="95" t="s">
        <v>65</v>
      </c>
      <c r="E60" s="95"/>
      <c r="F60" s="97" t="s">
        <v>67</v>
      </c>
      <c r="G60" s="59" t="s">
        <v>381</v>
      </c>
      <c r="H60" s="59" t="s">
        <v>193</v>
      </c>
      <c r="I60" s="99" t="s">
        <v>318</v>
      </c>
      <c r="J60" s="116">
        <v>156</v>
      </c>
      <c r="K60" s="28">
        <v>17.100000000000001</v>
      </c>
      <c r="L60" s="36">
        <f t="shared" si="1"/>
        <v>2.67</v>
      </c>
      <c r="M60" s="36">
        <v>55</v>
      </c>
      <c r="N60" s="92">
        <f t="shared" si="0"/>
        <v>146.85</v>
      </c>
      <c r="O60" s="29">
        <v>8</v>
      </c>
      <c r="P60" s="28">
        <v>0.89281999999999995</v>
      </c>
      <c r="Q60" s="36">
        <f t="shared" si="2"/>
        <v>7.14</v>
      </c>
      <c r="R60" s="92">
        <f t="shared" si="3"/>
        <v>153.98999999999998</v>
      </c>
      <c r="S60" s="57" t="s">
        <v>22</v>
      </c>
      <c r="T60" s="28">
        <v>70</v>
      </c>
      <c r="U60" s="12" t="s">
        <v>23</v>
      </c>
      <c r="V60" s="29">
        <v>7.1399999999999988</v>
      </c>
      <c r="W60" s="40">
        <v>8</v>
      </c>
      <c r="X60" s="139"/>
      <c r="Y60"/>
    </row>
    <row r="61" spans="1:26" ht="25.5" x14ac:dyDescent="0.25">
      <c r="A61" s="95" t="s">
        <v>24</v>
      </c>
      <c r="B61" s="96" t="s">
        <v>49</v>
      </c>
      <c r="C61" s="96" t="s">
        <v>335</v>
      </c>
      <c r="D61" s="95" t="s">
        <v>65</v>
      </c>
      <c r="E61" s="95"/>
      <c r="F61" s="97" t="s">
        <v>68</v>
      </c>
      <c r="G61" s="59" t="s">
        <v>382</v>
      </c>
      <c r="H61" s="59" t="s">
        <v>193</v>
      </c>
      <c r="I61" s="60" t="s">
        <v>316</v>
      </c>
      <c r="J61" s="116">
        <v>50</v>
      </c>
      <c r="K61" s="26">
        <v>10.3</v>
      </c>
      <c r="L61" s="36">
        <f t="shared" si="1"/>
        <v>0.52</v>
      </c>
      <c r="M61" s="36">
        <v>55</v>
      </c>
      <c r="N61" s="92">
        <f t="shared" si="0"/>
        <v>28.6</v>
      </c>
      <c r="O61" s="29">
        <v>8</v>
      </c>
      <c r="P61" s="88">
        <v>0.28991</v>
      </c>
      <c r="Q61" s="36">
        <f t="shared" si="2"/>
        <v>2.3199999999999998</v>
      </c>
      <c r="R61" s="92">
        <f t="shared" si="3"/>
        <v>30.92</v>
      </c>
      <c r="S61" s="57" t="s">
        <v>22</v>
      </c>
      <c r="T61" s="28">
        <v>70</v>
      </c>
      <c r="U61" s="12" t="s">
        <v>23</v>
      </c>
      <c r="V61" s="29">
        <v>1.8199999999999998</v>
      </c>
      <c r="W61" s="40">
        <v>8</v>
      </c>
      <c r="X61" s="139"/>
      <c r="Y61"/>
    </row>
    <row r="62" spans="1:26" x14ac:dyDescent="0.25">
      <c r="A62" s="95" t="s">
        <v>24</v>
      </c>
      <c r="B62" s="96" t="s">
        <v>49</v>
      </c>
      <c r="C62" s="96" t="s">
        <v>335</v>
      </c>
      <c r="D62" s="95" t="s">
        <v>65</v>
      </c>
      <c r="E62" s="95"/>
      <c r="F62" s="97" t="s">
        <v>68</v>
      </c>
      <c r="G62" s="59" t="s">
        <v>381</v>
      </c>
      <c r="H62" s="59" t="s">
        <v>193</v>
      </c>
      <c r="I62" s="99" t="s">
        <v>318</v>
      </c>
      <c r="J62" s="116">
        <v>50</v>
      </c>
      <c r="K62" s="28">
        <v>17.100000000000001</v>
      </c>
      <c r="L62" s="36">
        <f t="shared" si="1"/>
        <v>0.86</v>
      </c>
      <c r="M62" s="36">
        <v>55</v>
      </c>
      <c r="N62" s="92">
        <f t="shared" si="0"/>
        <v>47.3</v>
      </c>
      <c r="O62" s="29">
        <v>8</v>
      </c>
      <c r="P62" s="28">
        <v>0.89281999999999995</v>
      </c>
      <c r="Q62" s="36">
        <f t="shared" si="2"/>
        <v>7.14</v>
      </c>
      <c r="R62" s="92">
        <f t="shared" si="3"/>
        <v>54.44</v>
      </c>
      <c r="S62" s="57" t="s">
        <v>22</v>
      </c>
      <c r="T62" s="28">
        <v>70</v>
      </c>
      <c r="U62" s="12" t="s">
        <v>23</v>
      </c>
      <c r="V62" s="29">
        <v>2.38</v>
      </c>
      <c r="W62" s="40">
        <v>8</v>
      </c>
      <c r="X62" s="139"/>
      <c r="Y62"/>
    </row>
    <row r="63" spans="1:26" ht="25.5" x14ac:dyDescent="0.25">
      <c r="A63" s="95" t="s">
        <v>24</v>
      </c>
      <c r="B63" s="96" t="s">
        <v>49</v>
      </c>
      <c r="C63" s="96" t="s">
        <v>335</v>
      </c>
      <c r="D63" s="95" t="s">
        <v>65</v>
      </c>
      <c r="E63" s="95"/>
      <c r="F63" s="97" t="s">
        <v>69</v>
      </c>
      <c r="G63" s="59" t="s">
        <v>382</v>
      </c>
      <c r="H63" s="59" t="s">
        <v>193</v>
      </c>
      <c r="I63" s="60" t="s">
        <v>316</v>
      </c>
      <c r="J63" s="116">
        <v>52</v>
      </c>
      <c r="K63" s="26">
        <v>10.3</v>
      </c>
      <c r="L63" s="36">
        <f t="shared" si="1"/>
        <v>0.54</v>
      </c>
      <c r="M63" s="36">
        <v>55</v>
      </c>
      <c r="N63" s="92">
        <f t="shared" si="0"/>
        <v>29.7</v>
      </c>
      <c r="O63" s="29">
        <v>4</v>
      </c>
      <c r="P63" s="88">
        <v>0.28991</v>
      </c>
      <c r="Q63" s="36">
        <f t="shared" si="2"/>
        <v>1.1599999999999999</v>
      </c>
      <c r="R63" s="92">
        <f t="shared" si="3"/>
        <v>30.86</v>
      </c>
      <c r="S63" s="57" t="s">
        <v>22</v>
      </c>
      <c r="T63" s="28">
        <v>70</v>
      </c>
      <c r="U63" s="12" t="s">
        <v>23</v>
      </c>
      <c r="V63" s="29">
        <v>1.8199999999999998</v>
      </c>
      <c r="W63" s="40">
        <v>8</v>
      </c>
      <c r="X63" s="139"/>
      <c r="Y63"/>
    </row>
    <row r="64" spans="1:26" x14ac:dyDescent="0.25">
      <c r="A64" s="95" t="s">
        <v>24</v>
      </c>
      <c r="B64" s="96" t="s">
        <v>49</v>
      </c>
      <c r="C64" s="96" t="s">
        <v>335</v>
      </c>
      <c r="D64" s="95" t="s">
        <v>65</v>
      </c>
      <c r="E64" s="95"/>
      <c r="F64" s="97" t="s">
        <v>69</v>
      </c>
      <c r="G64" s="59" t="s">
        <v>381</v>
      </c>
      <c r="H64" s="59" t="s">
        <v>193</v>
      </c>
      <c r="I64" s="99" t="s">
        <v>318</v>
      </c>
      <c r="J64" s="116">
        <v>52</v>
      </c>
      <c r="K64" s="28">
        <v>17.100000000000001</v>
      </c>
      <c r="L64" s="36">
        <f t="shared" si="1"/>
        <v>0.89</v>
      </c>
      <c r="M64" s="36">
        <v>55</v>
      </c>
      <c r="N64" s="92">
        <f t="shared" si="0"/>
        <v>48.95</v>
      </c>
      <c r="O64" s="29">
        <v>4</v>
      </c>
      <c r="P64" s="28">
        <v>0.89281999999999995</v>
      </c>
      <c r="Q64" s="36">
        <f t="shared" si="2"/>
        <v>3.57</v>
      </c>
      <c r="R64" s="92">
        <f t="shared" si="3"/>
        <v>52.52</v>
      </c>
      <c r="S64" s="57" t="s">
        <v>22</v>
      </c>
      <c r="T64" s="28">
        <v>70</v>
      </c>
      <c r="U64" s="12" t="s">
        <v>23</v>
      </c>
      <c r="V64" s="29">
        <v>2.38</v>
      </c>
      <c r="W64" s="40">
        <v>8</v>
      </c>
      <c r="X64" s="139"/>
      <c r="Y64"/>
    </row>
    <row r="65" spans="1:26" x14ac:dyDescent="0.25">
      <c r="A65" s="95" t="s">
        <v>24</v>
      </c>
      <c r="B65" s="96" t="s">
        <v>49</v>
      </c>
      <c r="C65" s="96" t="s">
        <v>335</v>
      </c>
      <c r="D65" s="95" t="s">
        <v>65</v>
      </c>
      <c r="E65" s="95"/>
      <c r="F65" s="97" t="s">
        <v>70</v>
      </c>
      <c r="G65" s="59" t="s">
        <v>381</v>
      </c>
      <c r="H65" s="59" t="s">
        <v>193</v>
      </c>
      <c r="I65" s="95" t="s">
        <v>320</v>
      </c>
      <c r="J65" s="116">
        <v>266</v>
      </c>
      <c r="K65" s="28">
        <v>12.7</v>
      </c>
      <c r="L65" s="36">
        <f t="shared" si="1"/>
        <v>3.38</v>
      </c>
      <c r="M65" s="36">
        <v>55</v>
      </c>
      <c r="N65" s="92">
        <f t="shared" si="0"/>
        <v>185.9</v>
      </c>
      <c r="O65" s="29">
        <v>8</v>
      </c>
      <c r="P65" s="28">
        <v>0.54515999999999998</v>
      </c>
      <c r="Q65" s="36">
        <f t="shared" si="2"/>
        <v>4.3600000000000003</v>
      </c>
      <c r="R65" s="92">
        <f t="shared" si="3"/>
        <v>190.26000000000002</v>
      </c>
      <c r="S65" s="57" t="s">
        <v>22</v>
      </c>
      <c r="T65" s="28">
        <v>70</v>
      </c>
      <c r="U65" s="12" t="s">
        <v>23</v>
      </c>
      <c r="V65" s="29">
        <v>10.78</v>
      </c>
      <c r="W65" s="40">
        <v>9</v>
      </c>
      <c r="X65" s="139"/>
      <c r="Y65"/>
    </row>
    <row r="66" spans="1:26" ht="25.5" x14ac:dyDescent="0.25">
      <c r="A66" s="95" t="s">
        <v>24</v>
      </c>
      <c r="B66" s="96" t="s">
        <v>49</v>
      </c>
      <c r="C66" s="96" t="s">
        <v>335</v>
      </c>
      <c r="D66" s="95" t="s">
        <v>65</v>
      </c>
      <c r="E66" s="95"/>
      <c r="F66" s="97" t="s">
        <v>70</v>
      </c>
      <c r="G66" s="59" t="s">
        <v>382</v>
      </c>
      <c r="H66" s="59" t="s">
        <v>193</v>
      </c>
      <c r="I66" s="60" t="s">
        <v>316</v>
      </c>
      <c r="J66" s="116">
        <v>133</v>
      </c>
      <c r="K66" s="26">
        <v>10.3</v>
      </c>
      <c r="L66" s="36">
        <f t="shared" si="1"/>
        <v>1.37</v>
      </c>
      <c r="M66" s="36">
        <v>55</v>
      </c>
      <c r="N66" s="92">
        <f t="shared" si="0"/>
        <v>75.349999999999994</v>
      </c>
      <c r="O66" s="29">
        <v>4</v>
      </c>
      <c r="P66" s="88">
        <v>0.28991</v>
      </c>
      <c r="Q66" s="36">
        <f t="shared" si="2"/>
        <v>1.1599999999999999</v>
      </c>
      <c r="R66" s="92">
        <f t="shared" si="3"/>
        <v>76.509999999999991</v>
      </c>
      <c r="S66" s="57" t="s">
        <v>22</v>
      </c>
      <c r="T66" s="28">
        <v>70</v>
      </c>
      <c r="U66" s="12" t="s">
        <v>23</v>
      </c>
      <c r="V66" s="29">
        <v>4.6199999999999992</v>
      </c>
      <c r="W66" s="40">
        <v>9</v>
      </c>
      <c r="X66" s="139"/>
      <c r="Y66"/>
    </row>
    <row r="67" spans="1:26" ht="25.5" x14ac:dyDescent="0.25">
      <c r="A67" s="95" t="s">
        <v>24</v>
      </c>
      <c r="B67" s="96" t="s">
        <v>49</v>
      </c>
      <c r="C67" s="96" t="s">
        <v>335</v>
      </c>
      <c r="D67" s="95" t="s">
        <v>65</v>
      </c>
      <c r="E67" s="95"/>
      <c r="F67" s="97" t="s">
        <v>70</v>
      </c>
      <c r="G67" s="59" t="s">
        <v>382</v>
      </c>
      <c r="H67" s="59" t="s">
        <v>193</v>
      </c>
      <c r="I67" s="59" t="s">
        <v>319</v>
      </c>
      <c r="J67" s="116">
        <v>133</v>
      </c>
      <c r="K67" s="28">
        <v>6.26</v>
      </c>
      <c r="L67" s="36">
        <f t="shared" si="1"/>
        <v>0.83</v>
      </c>
      <c r="M67" s="36">
        <v>55</v>
      </c>
      <c r="N67" s="92">
        <f t="shared" si="0"/>
        <v>45.65</v>
      </c>
      <c r="O67" s="29">
        <v>4</v>
      </c>
      <c r="P67" s="28">
        <v>0.12359000000000001</v>
      </c>
      <c r="Q67" s="36">
        <f t="shared" si="2"/>
        <v>0.49</v>
      </c>
      <c r="R67" s="92">
        <f t="shared" si="3"/>
        <v>46.14</v>
      </c>
      <c r="S67" s="57" t="s">
        <v>22</v>
      </c>
      <c r="T67" s="28">
        <v>70</v>
      </c>
      <c r="U67" s="12" t="s">
        <v>23</v>
      </c>
      <c r="V67" s="29">
        <v>3.78</v>
      </c>
      <c r="W67" s="40">
        <v>9</v>
      </c>
      <c r="X67" s="139"/>
      <c r="Y67"/>
    </row>
    <row r="68" spans="1:26" x14ac:dyDescent="0.25">
      <c r="A68" s="95" t="s">
        <v>24</v>
      </c>
      <c r="B68" s="96" t="s">
        <v>71</v>
      </c>
      <c r="C68" s="96" t="s">
        <v>336</v>
      </c>
      <c r="D68" s="2" t="s">
        <v>79</v>
      </c>
      <c r="E68" s="2"/>
      <c r="F68" s="97" t="s">
        <v>305</v>
      </c>
      <c r="G68" s="59" t="s">
        <v>381</v>
      </c>
      <c r="H68" s="59" t="s">
        <v>193</v>
      </c>
      <c r="I68" s="95" t="s">
        <v>62</v>
      </c>
      <c r="J68" s="116">
        <v>30</v>
      </c>
      <c r="K68" s="28">
        <v>4</v>
      </c>
      <c r="L68" s="36">
        <f t="shared" si="1"/>
        <v>0.12</v>
      </c>
      <c r="M68" s="36">
        <v>55</v>
      </c>
      <c r="N68" s="92">
        <f t="shared" si="0"/>
        <v>6.6</v>
      </c>
      <c r="O68" s="21">
        <v>2</v>
      </c>
      <c r="P68" s="28">
        <v>7.2770000000000001E-2</v>
      </c>
      <c r="Q68" s="36">
        <f t="shared" si="2"/>
        <v>0.15</v>
      </c>
      <c r="R68" s="92">
        <f t="shared" si="3"/>
        <v>6.75</v>
      </c>
      <c r="S68" s="49" t="s">
        <v>20</v>
      </c>
      <c r="T68" s="20">
        <v>55</v>
      </c>
      <c r="U68" s="12" t="s">
        <v>21</v>
      </c>
      <c r="V68" s="20">
        <v>30</v>
      </c>
      <c r="W68" s="43">
        <v>8</v>
      </c>
      <c r="X68" s="47"/>
      <c r="Z68">
        <f t="shared" ref="Z68:Z96" si="5">J68-V68</f>
        <v>0</v>
      </c>
    </row>
    <row r="69" spans="1:26" x14ac:dyDescent="0.25">
      <c r="A69" s="95" t="s">
        <v>24</v>
      </c>
      <c r="B69" s="96" t="s">
        <v>71</v>
      </c>
      <c r="C69" s="96" t="s">
        <v>336</v>
      </c>
      <c r="D69" s="2" t="s">
        <v>80</v>
      </c>
      <c r="E69" s="2"/>
      <c r="F69" s="97" t="s">
        <v>306</v>
      </c>
      <c r="G69" s="59" t="s">
        <v>381</v>
      </c>
      <c r="H69" s="95" t="s">
        <v>30</v>
      </c>
      <c r="I69" s="60" t="s">
        <v>321</v>
      </c>
      <c r="J69" s="116">
        <v>50</v>
      </c>
      <c r="K69" s="26">
        <v>7.38</v>
      </c>
      <c r="L69" s="36">
        <f t="shared" si="1"/>
        <v>0.37</v>
      </c>
      <c r="M69" s="36">
        <v>55</v>
      </c>
      <c r="N69" s="92">
        <f t="shared" si="0"/>
        <v>20.350000000000001</v>
      </c>
      <c r="O69" s="21">
        <v>4</v>
      </c>
      <c r="P69" s="88">
        <v>0.18711</v>
      </c>
      <c r="Q69" s="36">
        <f t="shared" si="2"/>
        <v>0.75</v>
      </c>
      <c r="R69" s="92">
        <f t="shared" si="3"/>
        <v>21.1</v>
      </c>
      <c r="S69" s="49" t="s">
        <v>20</v>
      </c>
      <c r="T69" s="20">
        <v>55</v>
      </c>
      <c r="U69" s="12" t="s">
        <v>21</v>
      </c>
      <c r="V69" s="20">
        <v>50</v>
      </c>
      <c r="W69" s="43">
        <v>8</v>
      </c>
      <c r="X69" s="47"/>
      <c r="Z69">
        <f t="shared" si="5"/>
        <v>0</v>
      </c>
    </row>
    <row r="70" spans="1:26" x14ac:dyDescent="0.25">
      <c r="A70" s="95" t="s">
        <v>24</v>
      </c>
      <c r="B70" s="96" t="s">
        <v>71</v>
      </c>
      <c r="C70" s="96" t="s">
        <v>336</v>
      </c>
      <c r="D70" s="2" t="s">
        <v>73</v>
      </c>
      <c r="E70" s="2"/>
      <c r="F70" s="97" t="s">
        <v>307</v>
      </c>
      <c r="G70" s="59" t="s">
        <v>381</v>
      </c>
      <c r="H70" s="59" t="s">
        <v>193</v>
      </c>
      <c r="I70" s="95" t="s">
        <v>62</v>
      </c>
      <c r="J70" s="116">
        <v>28</v>
      </c>
      <c r="K70" s="28">
        <v>4</v>
      </c>
      <c r="L70" s="36">
        <f t="shared" si="1"/>
        <v>0.11</v>
      </c>
      <c r="M70" s="36">
        <v>55</v>
      </c>
      <c r="N70" s="92">
        <f t="shared" si="0"/>
        <v>6.05</v>
      </c>
      <c r="O70" s="21">
        <v>8</v>
      </c>
      <c r="P70" s="28">
        <v>7.2770000000000001E-2</v>
      </c>
      <c r="Q70" s="36">
        <f t="shared" si="2"/>
        <v>0.57999999999999996</v>
      </c>
      <c r="R70" s="92">
        <f t="shared" si="3"/>
        <v>6.63</v>
      </c>
      <c r="S70" s="49" t="s">
        <v>20</v>
      </c>
      <c r="T70" s="20">
        <v>55</v>
      </c>
      <c r="U70" s="12" t="s">
        <v>21</v>
      </c>
      <c r="V70" s="20">
        <v>28</v>
      </c>
      <c r="W70" s="43">
        <v>8</v>
      </c>
      <c r="X70" s="47"/>
      <c r="Z70">
        <f t="shared" si="5"/>
        <v>0</v>
      </c>
    </row>
    <row r="71" spans="1:26" x14ac:dyDescent="0.25">
      <c r="A71" s="95" t="s">
        <v>24</v>
      </c>
      <c r="B71" s="96" t="s">
        <v>71</v>
      </c>
      <c r="C71" s="96" t="s">
        <v>336</v>
      </c>
      <c r="D71" s="2" t="s">
        <v>74</v>
      </c>
      <c r="E71" s="2"/>
      <c r="F71" s="95" t="s">
        <v>308</v>
      </c>
      <c r="G71" s="59" t="s">
        <v>381</v>
      </c>
      <c r="H71" s="59" t="s">
        <v>193</v>
      </c>
      <c r="I71" s="95" t="s">
        <v>62</v>
      </c>
      <c r="J71" s="116">
        <v>76</v>
      </c>
      <c r="K71" s="28">
        <v>4</v>
      </c>
      <c r="L71" s="36">
        <f t="shared" si="1"/>
        <v>0.3</v>
      </c>
      <c r="M71" s="36">
        <v>55</v>
      </c>
      <c r="N71" s="92">
        <f t="shared" si="0"/>
        <v>16.5</v>
      </c>
      <c r="O71" s="28">
        <v>12</v>
      </c>
      <c r="P71" s="28">
        <v>7.2770000000000001E-2</v>
      </c>
      <c r="Q71" s="36">
        <f t="shared" si="2"/>
        <v>0.87</v>
      </c>
      <c r="R71" s="92">
        <f t="shared" si="3"/>
        <v>17.37</v>
      </c>
      <c r="S71" s="49" t="s">
        <v>20</v>
      </c>
      <c r="T71" s="20">
        <v>55</v>
      </c>
      <c r="U71" s="12" t="s">
        <v>21</v>
      </c>
      <c r="V71" s="28">
        <v>76</v>
      </c>
      <c r="W71" s="39">
        <v>8</v>
      </c>
      <c r="X71" s="47"/>
      <c r="Z71">
        <f t="shared" si="5"/>
        <v>0</v>
      </c>
    </row>
    <row r="72" spans="1:26" x14ac:dyDescent="0.25">
      <c r="A72" s="95" t="s">
        <v>24</v>
      </c>
      <c r="B72" s="96" t="s">
        <v>71</v>
      </c>
      <c r="C72" s="96" t="s">
        <v>336</v>
      </c>
      <c r="D72" s="2" t="s">
        <v>75</v>
      </c>
      <c r="E72" s="2"/>
      <c r="F72" s="95" t="s">
        <v>309</v>
      </c>
      <c r="G72" s="59" t="s">
        <v>381</v>
      </c>
      <c r="H72" s="95" t="s">
        <v>30</v>
      </c>
      <c r="I72" s="60" t="s">
        <v>316</v>
      </c>
      <c r="J72" s="116">
        <v>80</v>
      </c>
      <c r="K72" s="26">
        <v>10.3</v>
      </c>
      <c r="L72" s="36">
        <f t="shared" si="1"/>
        <v>0.82</v>
      </c>
      <c r="M72" s="36">
        <v>55</v>
      </c>
      <c r="N72" s="92">
        <f t="shared" si="0"/>
        <v>45.1</v>
      </c>
      <c r="O72" s="28">
        <v>2</v>
      </c>
      <c r="P72" s="88">
        <v>0.28991</v>
      </c>
      <c r="Q72" s="36">
        <f t="shared" si="2"/>
        <v>0.57999999999999996</v>
      </c>
      <c r="R72" s="92">
        <f t="shared" si="3"/>
        <v>45.68</v>
      </c>
      <c r="S72" s="49" t="s">
        <v>20</v>
      </c>
      <c r="T72" s="20">
        <v>55</v>
      </c>
      <c r="U72" s="12" t="s">
        <v>21</v>
      </c>
      <c r="V72" s="28">
        <v>80</v>
      </c>
      <c r="W72" s="39">
        <v>8</v>
      </c>
      <c r="X72" s="47"/>
      <c r="Z72">
        <f t="shared" si="5"/>
        <v>0</v>
      </c>
    </row>
    <row r="73" spans="1:26" x14ac:dyDescent="0.25">
      <c r="A73" s="95" t="s">
        <v>24</v>
      </c>
      <c r="B73" s="96" t="s">
        <v>71</v>
      </c>
      <c r="C73" s="96" t="s">
        <v>336</v>
      </c>
      <c r="D73" s="2" t="s">
        <v>75</v>
      </c>
      <c r="E73" s="2"/>
      <c r="F73" s="95" t="s">
        <v>310</v>
      </c>
      <c r="G73" s="59" t="s">
        <v>381</v>
      </c>
      <c r="H73" s="95" t="s">
        <v>30</v>
      </c>
      <c r="I73" s="95" t="s">
        <v>62</v>
      </c>
      <c r="J73" s="116">
        <v>120</v>
      </c>
      <c r="K73" s="28">
        <v>4</v>
      </c>
      <c r="L73" s="36">
        <f t="shared" si="1"/>
        <v>0.48</v>
      </c>
      <c r="M73" s="36">
        <v>55</v>
      </c>
      <c r="N73" s="92">
        <f t="shared" ref="N73:N136" si="6">ROUND(L73*M73,2)</f>
        <v>26.4</v>
      </c>
      <c r="O73" s="28">
        <v>8</v>
      </c>
      <c r="P73" s="28">
        <v>7.2770000000000001E-2</v>
      </c>
      <c r="Q73" s="36">
        <f t="shared" si="2"/>
        <v>0.57999999999999996</v>
      </c>
      <c r="R73" s="92">
        <f t="shared" si="3"/>
        <v>26.979999999999997</v>
      </c>
      <c r="S73" s="49" t="s">
        <v>20</v>
      </c>
      <c r="T73" s="20">
        <v>55</v>
      </c>
      <c r="U73" s="12" t="s">
        <v>21</v>
      </c>
      <c r="V73" s="28">
        <v>120</v>
      </c>
      <c r="W73" s="39">
        <v>8</v>
      </c>
      <c r="X73" s="47"/>
      <c r="Z73">
        <f t="shared" si="5"/>
        <v>0</v>
      </c>
    </row>
    <row r="74" spans="1:26" x14ac:dyDescent="0.25">
      <c r="A74" s="95" t="s">
        <v>24</v>
      </c>
      <c r="B74" s="96" t="s">
        <v>71</v>
      </c>
      <c r="C74" s="96" t="s">
        <v>336</v>
      </c>
      <c r="D74" s="2" t="s">
        <v>76</v>
      </c>
      <c r="E74" s="2"/>
      <c r="F74" s="95" t="s">
        <v>311</v>
      </c>
      <c r="G74" s="59" t="s">
        <v>381</v>
      </c>
      <c r="H74" s="59" t="s">
        <v>193</v>
      </c>
      <c r="I74" s="98" t="s">
        <v>326</v>
      </c>
      <c r="J74" s="116">
        <v>140</v>
      </c>
      <c r="K74" s="28">
        <v>2.74</v>
      </c>
      <c r="L74" s="36">
        <f t="shared" ref="L74:L137" si="7">ROUND(J74*K74/1000,2)</f>
        <v>0.38</v>
      </c>
      <c r="M74" s="36">
        <v>55</v>
      </c>
      <c r="N74" s="92">
        <f t="shared" si="6"/>
        <v>20.9</v>
      </c>
      <c r="O74" s="28">
        <v>35</v>
      </c>
      <c r="P74" s="28">
        <v>4.1579999999999999E-2</v>
      </c>
      <c r="Q74" s="36">
        <f t="shared" ref="Q74:Q137" si="8">ROUND(O74*P74,2)</f>
        <v>1.46</v>
      </c>
      <c r="R74" s="92">
        <f t="shared" ref="R74:R137" si="9">N74+Q74</f>
        <v>22.36</v>
      </c>
      <c r="S74" s="49" t="s">
        <v>20</v>
      </c>
      <c r="T74" s="20">
        <v>55</v>
      </c>
      <c r="U74" s="12" t="s">
        <v>21</v>
      </c>
      <c r="V74" s="28">
        <v>140</v>
      </c>
      <c r="W74" s="39">
        <v>9</v>
      </c>
      <c r="X74" s="47"/>
      <c r="Z74">
        <f t="shared" si="5"/>
        <v>0</v>
      </c>
    </row>
    <row r="75" spans="1:26" x14ac:dyDescent="0.25">
      <c r="A75" s="95" t="s">
        <v>24</v>
      </c>
      <c r="B75" s="96" t="s">
        <v>71</v>
      </c>
      <c r="C75" s="96" t="s">
        <v>336</v>
      </c>
      <c r="D75" s="2" t="s">
        <v>76</v>
      </c>
      <c r="E75" s="2"/>
      <c r="F75" s="95" t="s">
        <v>312</v>
      </c>
      <c r="G75" s="59" t="s">
        <v>381</v>
      </c>
      <c r="H75" s="59" t="s">
        <v>193</v>
      </c>
      <c r="I75" s="95" t="s">
        <v>62</v>
      </c>
      <c r="J75" s="116">
        <v>40</v>
      </c>
      <c r="K75" s="28">
        <v>4</v>
      </c>
      <c r="L75" s="36">
        <f t="shared" si="7"/>
        <v>0.16</v>
      </c>
      <c r="M75" s="36">
        <v>55</v>
      </c>
      <c r="N75" s="92">
        <f t="shared" si="6"/>
        <v>8.8000000000000007</v>
      </c>
      <c r="O75" s="28">
        <v>16</v>
      </c>
      <c r="P75" s="28">
        <v>7.2770000000000001E-2</v>
      </c>
      <c r="Q75" s="36">
        <f t="shared" si="8"/>
        <v>1.1599999999999999</v>
      </c>
      <c r="R75" s="92">
        <f t="shared" si="9"/>
        <v>9.9600000000000009</v>
      </c>
      <c r="S75" s="49" t="s">
        <v>20</v>
      </c>
      <c r="T75" s="29">
        <v>55</v>
      </c>
      <c r="U75" s="12" t="s">
        <v>21</v>
      </c>
      <c r="V75" s="28">
        <v>40</v>
      </c>
      <c r="W75" s="39">
        <v>9</v>
      </c>
      <c r="X75" s="47"/>
      <c r="Z75">
        <f t="shared" si="5"/>
        <v>0</v>
      </c>
    </row>
    <row r="76" spans="1:26" x14ac:dyDescent="0.25">
      <c r="A76" s="95" t="s">
        <v>24</v>
      </c>
      <c r="B76" s="96" t="s">
        <v>71</v>
      </c>
      <c r="C76" s="96" t="s">
        <v>336</v>
      </c>
      <c r="D76" s="2" t="s">
        <v>77</v>
      </c>
      <c r="E76" s="2"/>
      <c r="F76" s="95" t="s">
        <v>313</v>
      </c>
      <c r="G76" s="59" t="s">
        <v>381</v>
      </c>
      <c r="H76" s="59" t="s">
        <v>193</v>
      </c>
      <c r="I76" s="95" t="s">
        <v>62</v>
      </c>
      <c r="J76" s="116">
        <v>90</v>
      </c>
      <c r="K76" s="28">
        <v>4</v>
      </c>
      <c r="L76" s="36">
        <f t="shared" si="7"/>
        <v>0.36</v>
      </c>
      <c r="M76" s="36">
        <v>55</v>
      </c>
      <c r="N76" s="92">
        <f t="shared" si="6"/>
        <v>19.8</v>
      </c>
      <c r="O76" s="28">
        <v>6</v>
      </c>
      <c r="P76" s="28">
        <v>7.2770000000000001E-2</v>
      </c>
      <c r="Q76" s="36">
        <f t="shared" si="8"/>
        <v>0.44</v>
      </c>
      <c r="R76" s="92">
        <f t="shared" si="9"/>
        <v>20.240000000000002</v>
      </c>
      <c r="S76" s="49" t="s">
        <v>20</v>
      </c>
      <c r="T76" s="29">
        <v>55</v>
      </c>
      <c r="U76" s="12" t="s">
        <v>21</v>
      </c>
      <c r="V76" s="28">
        <v>90</v>
      </c>
      <c r="W76" s="39">
        <v>9</v>
      </c>
      <c r="X76" s="47"/>
      <c r="Z76">
        <f t="shared" si="5"/>
        <v>0</v>
      </c>
    </row>
    <row r="77" spans="1:26" s="10" customFormat="1" ht="15" customHeight="1" x14ac:dyDescent="0.25">
      <c r="A77" s="100" t="s">
        <v>88</v>
      </c>
      <c r="B77" s="100" t="s">
        <v>88</v>
      </c>
      <c r="C77" s="100" t="s">
        <v>337</v>
      </c>
      <c r="D77" s="101" t="s">
        <v>89</v>
      </c>
      <c r="E77" s="101"/>
      <c r="F77" s="102" t="s">
        <v>90</v>
      </c>
      <c r="G77" s="59" t="s">
        <v>381</v>
      </c>
      <c r="H77" s="59" t="s">
        <v>193</v>
      </c>
      <c r="I77" s="60" t="s">
        <v>316</v>
      </c>
      <c r="J77" s="116">
        <v>50</v>
      </c>
      <c r="K77" s="26">
        <v>10.3</v>
      </c>
      <c r="L77" s="36">
        <f t="shared" si="7"/>
        <v>0.52</v>
      </c>
      <c r="M77" s="36">
        <v>55</v>
      </c>
      <c r="N77" s="92">
        <f t="shared" si="6"/>
        <v>28.6</v>
      </c>
      <c r="O77" s="25">
        <v>8</v>
      </c>
      <c r="P77" s="88">
        <v>0.28991</v>
      </c>
      <c r="Q77" s="36">
        <f t="shared" si="8"/>
        <v>2.3199999999999998</v>
      </c>
      <c r="R77" s="92">
        <f t="shared" si="9"/>
        <v>30.92</v>
      </c>
      <c r="S77" s="49" t="s">
        <v>20</v>
      </c>
      <c r="T77" s="25">
        <v>55</v>
      </c>
      <c r="U77" s="61" t="s">
        <v>21</v>
      </c>
      <c r="V77" s="24">
        <f>J77</f>
        <v>50</v>
      </c>
      <c r="W77" s="44">
        <v>9</v>
      </c>
      <c r="Z77">
        <f t="shared" si="5"/>
        <v>0</v>
      </c>
    </row>
    <row r="78" spans="1:26" s="10" customFormat="1" ht="15" customHeight="1" x14ac:dyDescent="0.25">
      <c r="A78" s="100" t="s">
        <v>88</v>
      </c>
      <c r="B78" s="100" t="s">
        <v>88</v>
      </c>
      <c r="C78" s="100" t="s">
        <v>337</v>
      </c>
      <c r="D78" s="101" t="s">
        <v>89</v>
      </c>
      <c r="E78" s="101"/>
      <c r="F78" s="102" t="s">
        <v>91</v>
      </c>
      <c r="G78" s="59" t="s">
        <v>381</v>
      </c>
      <c r="H78" s="59" t="s">
        <v>193</v>
      </c>
      <c r="I78" s="60" t="s">
        <v>321</v>
      </c>
      <c r="J78" s="116">
        <v>160</v>
      </c>
      <c r="K78" s="26">
        <v>7.38</v>
      </c>
      <c r="L78" s="36">
        <f t="shared" si="7"/>
        <v>1.18</v>
      </c>
      <c r="M78" s="36">
        <v>55</v>
      </c>
      <c r="N78" s="92">
        <f t="shared" si="6"/>
        <v>64.900000000000006</v>
      </c>
      <c r="O78" s="25">
        <v>8</v>
      </c>
      <c r="P78" s="88">
        <v>0.18711</v>
      </c>
      <c r="Q78" s="36">
        <f t="shared" si="8"/>
        <v>1.5</v>
      </c>
      <c r="R78" s="92">
        <f t="shared" si="9"/>
        <v>66.400000000000006</v>
      </c>
      <c r="S78" s="49" t="s">
        <v>20</v>
      </c>
      <c r="T78" s="25">
        <v>50</v>
      </c>
      <c r="U78" s="61" t="s">
        <v>21</v>
      </c>
      <c r="V78" s="24">
        <f>J78</f>
        <v>160</v>
      </c>
      <c r="W78" s="44">
        <v>8</v>
      </c>
      <c r="Z78">
        <f t="shared" si="5"/>
        <v>0</v>
      </c>
    </row>
    <row r="79" spans="1:26" s="10" customFormat="1" ht="15" customHeight="1" x14ac:dyDescent="0.25">
      <c r="A79" s="100" t="s">
        <v>88</v>
      </c>
      <c r="B79" s="100" t="s">
        <v>88</v>
      </c>
      <c r="C79" s="100" t="s">
        <v>337</v>
      </c>
      <c r="D79" s="101" t="s">
        <v>89</v>
      </c>
      <c r="E79" s="101"/>
      <c r="F79" s="102" t="s">
        <v>93</v>
      </c>
      <c r="G79" s="59" t="s">
        <v>381</v>
      </c>
      <c r="H79" s="59" t="s">
        <v>193</v>
      </c>
      <c r="I79" s="99" t="s">
        <v>317</v>
      </c>
      <c r="J79" s="116">
        <v>100</v>
      </c>
      <c r="K79" s="28">
        <v>31.5</v>
      </c>
      <c r="L79" s="36">
        <f t="shared" si="7"/>
        <v>3.15</v>
      </c>
      <c r="M79" s="36">
        <v>55</v>
      </c>
      <c r="N79" s="92">
        <f t="shared" si="6"/>
        <v>173.25</v>
      </c>
      <c r="O79" s="25">
        <v>8</v>
      </c>
      <c r="P79" s="28">
        <v>2.7869999999999999</v>
      </c>
      <c r="Q79" s="36">
        <f t="shared" si="8"/>
        <v>22.3</v>
      </c>
      <c r="R79" s="92">
        <f t="shared" si="9"/>
        <v>195.55</v>
      </c>
      <c r="S79" s="49" t="s">
        <v>20</v>
      </c>
      <c r="T79" s="25">
        <v>65</v>
      </c>
      <c r="U79" s="61" t="s">
        <v>21</v>
      </c>
      <c r="V79" s="24">
        <f>J79</f>
        <v>100</v>
      </c>
      <c r="W79" s="44">
        <v>8</v>
      </c>
      <c r="Z79">
        <f t="shared" si="5"/>
        <v>0</v>
      </c>
    </row>
    <row r="80" spans="1:26" s="10" customFormat="1" ht="15" customHeight="1" x14ac:dyDescent="0.25">
      <c r="A80" s="100" t="s">
        <v>88</v>
      </c>
      <c r="B80" s="100" t="s">
        <v>88</v>
      </c>
      <c r="C80" s="100" t="s">
        <v>337</v>
      </c>
      <c r="D80" s="101" t="s">
        <v>89</v>
      </c>
      <c r="E80" s="101"/>
      <c r="F80" s="102" t="s">
        <v>94</v>
      </c>
      <c r="G80" s="59" t="s">
        <v>28</v>
      </c>
      <c r="H80" s="59" t="s">
        <v>193</v>
      </c>
      <c r="I80" s="99" t="s">
        <v>317</v>
      </c>
      <c r="J80" s="116">
        <v>460</v>
      </c>
      <c r="K80" s="28">
        <v>31.5</v>
      </c>
      <c r="L80" s="36">
        <f t="shared" si="7"/>
        <v>14.49</v>
      </c>
      <c r="M80" s="36">
        <v>55</v>
      </c>
      <c r="N80" s="92">
        <f t="shared" si="6"/>
        <v>796.95</v>
      </c>
      <c r="O80" s="25">
        <v>8</v>
      </c>
      <c r="P80" s="28">
        <v>2.7869999999999999</v>
      </c>
      <c r="Q80" s="36">
        <f t="shared" si="8"/>
        <v>22.3</v>
      </c>
      <c r="R80" s="92">
        <f t="shared" si="9"/>
        <v>819.25</v>
      </c>
      <c r="S80" s="49" t="s">
        <v>20</v>
      </c>
      <c r="T80" s="25">
        <v>65</v>
      </c>
      <c r="U80" s="61" t="s">
        <v>21</v>
      </c>
      <c r="V80" s="24">
        <v>460</v>
      </c>
      <c r="W80" s="44">
        <v>8</v>
      </c>
      <c r="Z80">
        <f t="shared" si="5"/>
        <v>0</v>
      </c>
    </row>
    <row r="81" spans="1:26" s="10" customFormat="1" ht="15" customHeight="1" x14ac:dyDescent="0.25">
      <c r="A81" s="100" t="s">
        <v>88</v>
      </c>
      <c r="B81" s="100" t="s">
        <v>88</v>
      </c>
      <c r="C81" s="100" t="s">
        <v>337</v>
      </c>
      <c r="D81" s="101" t="s">
        <v>95</v>
      </c>
      <c r="E81" s="101"/>
      <c r="F81" s="102" t="s">
        <v>96</v>
      </c>
      <c r="G81" s="59" t="s">
        <v>382</v>
      </c>
      <c r="H81" s="59" t="s">
        <v>193</v>
      </c>
      <c r="I81" s="95" t="s">
        <v>62</v>
      </c>
      <c r="J81" s="116">
        <v>30</v>
      </c>
      <c r="K81" s="28">
        <v>4</v>
      </c>
      <c r="L81" s="36">
        <f t="shared" si="7"/>
        <v>0.12</v>
      </c>
      <c r="M81" s="36">
        <v>55</v>
      </c>
      <c r="N81" s="92">
        <f t="shared" si="6"/>
        <v>6.6</v>
      </c>
      <c r="O81" s="25">
        <v>4</v>
      </c>
      <c r="P81" s="28">
        <v>7.2770000000000001E-2</v>
      </c>
      <c r="Q81" s="36">
        <f t="shared" si="8"/>
        <v>0.28999999999999998</v>
      </c>
      <c r="R81" s="92">
        <f t="shared" si="9"/>
        <v>6.89</v>
      </c>
      <c r="S81" s="49" t="s">
        <v>20</v>
      </c>
      <c r="T81" s="25">
        <v>45</v>
      </c>
      <c r="U81" s="61" t="s">
        <v>21</v>
      </c>
      <c r="V81" s="24">
        <f t="shared" ref="V81:V88" si="10">J81</f>
        <v>30</v>
      </c>
      <c r="W81" s="44">
        <v>8</v>
      </c>
      <c r="Z81">
        <f t="shared" si="5"/>
        <v>0</v>
      </c>
    </row>
    <row r="82" spans="1:26" s="10" customFormat="1" ht="15" customHeight="1" x14ac:dyDescent="0.25">
      <c r="A82" s="100" t="s">
        <v>88</v>
      </c>
      <c r="B82" s="100" t="s">
        <v>88</v>
      </c>
      <c r="C82" s="100" t="s">
        <v>337</v>
      </c>
      <c r="D82" s="101" t="s">
        <v>95</v>
      </c>
      <c r="E82" s="101"/>
      <c r="F82" s="102" t="s">
        <v>97</v>
      </c>
      <c r="G82" s="59" t="s">
        <v>382</v>
      </c>
      <c r="H82" s="59" t="s">
        <v>193</v>
      </c>
      <c r="I82" s="60" t="s">
        <v>316</v>
      </c>
      <c r="J82" s="116">
        <v>80</v>
      </c>
      <c r="K82" s="26">
        <v>10.3</v>
      </c>
      <c r="L82" s="36">
        <f t="shared" si="7"/>
        <v>0.82</v>
      </c>
      <c r="M82" s="36">
        <v>55</v>
      </c>
      <c r="N82" s="92">
        <f t="shared" si="6"/>
        <v>45.1</v>
      </c>
      <c r="O82" s="25">
        <v>8</v>
      </c>
      <c r="P82" s="88">
        <v>0.28991</v>
      </c>
      <c r="Q82" s="36">
        <f t="shared" si="8"/>
        <v>2.3199999999999998</v>
      </c>
      <c r="R82" s="92">
        <f t="shared" si="9"/>
        <v>47.42</v>
      </c>
      <c r="S82" s="49" t="s">
        <v>20</v>
      </c>
      <c r="T82" s="25">
        <v>55</v>
      </c>
      <c r="U82" s="61" t="s">
        <v>21</v>
      </c>
      <c r="V82" s="24">
        <f t="shared" si="10"/>
        <v>80</v>
      </c>
      <c r="W82" s="44">
        <v>8</v>
      </c>
      <c r="Z82">
        <f t="shared" si="5"/>
        <v>0</v>
      </c>
    </row>
    <row r="83" spans="1:26" s="10" customFormat="1" ht="15" customHeight="1" x14ac:dyDescent="0.25">
      <c r="A83" s="100" t="s">
        <v>88</v>
      </c>
      <c r="B83" s="100" t="s">
        <v>88</v>
      </c>
      <c r="C83" s="100" t="s">
        <v>337</v>
      </c>
      <c r="D83" s="101" t="s">
        <v>95</v>
      </c>
      <c r="E83" s="101"/>
      <c r="F83" s="102" t="s">
        <v>97</v>
      </c>
      <c r="G83" s="59" t="s">
        <v>382</v>
      </c>
      <c r="H83" s="59" t="s">
        <v>193</v>
      </c>
      <c r="I83" s="60" t="s">
        <v>321</v>
      </c>
      <c r="J83" s="116">
        <v>80</v>
      </c>
      <c r="K83" s="26">
        <v>7.38</v>
      </c>
      <c r="L83" s="36">
        <f t="shared" si="7"/>
        <v>0.59</v>
      </c>
      <c r="M83" s="36">
        <v>55</v>
      </c>
      <c r="N83" s="92">
        <f t="shared" si="6"/>
        <v>32.450000000000003</v>
      </c>
      <c r="O83" s="25">
        <v>8</v>
      </c>
      <c r="P83" s="88">
        <v>0.18711</v>
      </c>
      <c r="Q83" s="36">
        <f t="shared" si="8"/>
        <v>1.5</v>
      </c>
      <c r="R83" s="92">
        <f t="shared" si="9"/>
        <v>33.950000000000003</v>
      </c>
      <c r="S83" s="49" t="s">
        <v>20</v>
      </c>
      <c r="T83" s="25">
        <v>50</v>
      </c>
      <c r="U83" s="61" t="s">
        <v>21</v>
      </c>
      <c r="V83" s="24">
        <f t="shared" si="10"/>
        <v>80</v>
      </c>
      <c r="W83" s="44">
        <v>8</v>
      </c>
      <c r="Z83">
        <f t="shared" si="5"/>
        <v>0</v>
      </c>
    </row>
    <row r="84" spans="1:26" s="10" customFormat="1" ht="15" customHeight="1" x14ac:dyDescent="0.25">
      <c r="A84" s="100" t="s">
        <v>88</v>
      </c>
      <c r="B84" s="100" t="s">
        <v>88</v>
      </c>
      <c r="C84" s="100" t="s">
        <v>337</v>
      </c>
      <c r="D84" s="101" t="s">
        <v>95</v>
      </c>
      <c r="E84" s="101"/>
      <c r="F84" s="102" t="s">
        <v>98</v>
      </c>
      <c r="G84" s="59" t="s">
        <v>382</v>
      </c>
      <c r="H84" s="59" t="s">
        <v>193</v>
      </c>
      <c r="I84" s="60" t="s">
        <v>321</v>
      </c>
      <c r="J84" s="116">
        <v>60</v>
      </c>
      <c r="K84" s="26">
        <v>7.38</v>
      </c>
      <c r="L84" s="36">
        <f t="shared" si="7"/>
        <v>0.44</v>
      </c>
      <c r="M84" s="36">
        <v>55</v>
      </c>
      <c r="N84" s="92">
        <f t="shared" si="6"/>
        <v>24.2</v>
      </c>
      <c r="O84" s="28">
        <v>0</v>
      </c>
      <c r="P84" s="88">
        <v>0.18711</v>
      </c>
      <c r="Q84" s="36">
        <f t="shared" si="8"/>
        <v>0</v>
      </c>
      <c r="R84" s="92">
        <f t="shared" si="9"/>
        <v>24.2</v>
      </c>
      <c r="S84" s="49" t="s">
        <v>20</v>
      </c>
      <c r="T84" s="25">
        <v>50</v>
      </c>
      <c r="U84" s="61" t="s">
        <v>21</v>
      </c>
      <c r="V84" s="24">
        <f t="shared" si="10"/>
        <v>60</v>
      </c>
      <c r="W84" s="44">
        <v>8</v>
      </c>
      <c r="Z84">
        <f t="shared" si="5"/>
        <v>0</v>
      </c>
    </row>
    <row r="85" spans="1:26" s="10" customFormat="1" ht="15" customHeight="1" x14ac:dyDescent="0.25">
      <c r="A85" s="100" t="s">
        <v>88</v>
      </c>
      <c r="B85" s="100" t="s">
        <v>88</v>
      </c>
      <c r="C85" s="100" t="s">
        <v>337</v>
      </c>
      <c r="D85" s="101" t="s">
        <v>95</v>
      </c>
      <c r="E85" s="101"/>
      <c r="F85" s="102" t="s">
        <v>98</v>
      </c>
      <c r="G85" s="59" t="s">
        <v>382</v>
      </c>
      <c r="H85" s="59" t="s">
        <v>193</v>
      </c>
      <c r="I85" s="59" t="s">
        <v>319</v>
      </c>
      <c r="J85" s="116">
        <v>60</v>
      </c>
      <c r="K85" s="28">
        <v>6.26</v>
      </c>
      <c r="L85" s="36">
        <f t="shared" si="7"/>
        <v>0.38</v>
      </c>
      <c r="M85" s="36">
        <v>55</v>
      </c>
      <c r="N85" s="92">
        <f t="shared" si="6"/>
        <v>20.9</v>
      </c>
      <c r="O85" s="25">
        <v>6</v>
      </c>
      <c r="P85" s="28">
        <v>0.12359000000000001</v>
      </c>
      <c r="Q85" s="36">
        <f t="shared" si="8"/>
        <v>0.74</v>
      </c>
      <c r="R85" s="92">
        <f t="shared" si="9"/>
        <v>21.639999999999997</v>
      </c>
      <c r="S85" s="49" t="s">
        <v>20</v>
      </c>
      <c r="T85" s="25">
        <v>45</v>
      </c>
      <c r="U85" s="61" t="s">
        <v>21</v>
      </c>
      <c r="V85" s="24">
        <f t="shared" si="10"/>
        <v>60</v>
      </c>
      <c r="W85" s="44">
        <v>8</v>
      </c>
      <c r="Z85">
        <f t="shared" si="5"/>
        <v>0</v>
      </c>
    </row>
    <row r="86" spans="1:26" s="69" customFormat="1" ht="26.1" customHeight="1" x14ac:dyDescent="0.25">
      <c r="A86" s="61" t="s">
        <v>88</v>
      </c>
      <c r="B86" s="61" t="s">
        <v>88</v>
      </c>
      <c r="C86" s="61" t="s">
        <v>337</v>
      </c>
      <c r="D86" s="61" t="s">
        <v>95</v>
      </c>
      <c r="E86" s="61"/>
      <c r="F86" s="102" t="s">
        <v>99</v>
      </c>
      <c r="G86" s="98" t="s">
        <v>409</v>
      </c>
      <c r="H86" s="59" t="s">
        <v>193</v>
      </c>
      <c r="I86" s="61" t="s">
        <v>318</v>
      </c>
      <c r="J86" s="116">
        <v>80</v>
      </c>
      <c r="K86" s="25">
        <v>17.100000000000001</v>
      </c>
      <c r="L86" s="66">
        <f t="shared" si="7"/>
        <v>1.37</v>
      </c>
      <c r="M86" s="36">
        <v>55</v>
      </c>
      <c r="N86" s="92">
        <f t="shared" si="6"/>
        <v>75.349999999999994</v>
      </c>
      <c r="O86" s="67">
        <v>4</v>
      </c>
      <c r="P86" s="28">
        <v>0.89281999999999995</v>
      </c>
      <c r="Q86" s="36">
        <f t="shared" si="8"/>
        <v>3.57</v>
      </c>
      <c r="R86" s="92">
        <f t="shared" si="9"/>
        <v>78.919999999999987</v>
      </c>
      <c r="S86" s="49" t="s">
        <v>20</v>
      </c>
      <c r="T86" s="25">
        <v>60</v>
      </c>
      <c r="U86" s="68" t="s">
        <v>21</v>
      </c>
      <c r="V86" s="67">
        <f t="shared" si="10"/>
        <v>80</v>
      </c>
      <c r="W86" s="44">
        <v>9</v>
      </c>
      <c r="Z86">
        <f t="shared" si="5"/>
        <v>0</v>
      </c>
    </row>
    <row r="87" spans="1:26" s="69" customFormat="1" ht="26.1" customHeight="1" x14ac:dyDescent="0.25">
      <c r="A87" s="61" t="s">
        <v>88</v>
      </c>
      <c r="B87" s="61" t="s">
        <v>88</v>
      </c>
      <c r="C87" s="61" t="s">
        <v>337</v>
      </c>
      <c r="D87" s="61" t="s">
        <v>95</v>
      </c>
      <c r="E87" s="61"/>
      <c r="F87" s="102" t="s">
        <v>100</v>
      </c>
      <c r="G87" s="98" t="s">
        <v>409</v>
      </c>
      <c r="H87" s="59" t="s">
        <v>193</v>
      </c>
      <c r="I87" s="61" t="s">
        <v>318</v>
      </c>
      <c r="J87" s="116">
        <v>84</v>
      </c>
      <c r="K87" s="25">
        <v>17.100000000000001</v>
      </c>
      <c r="L87" s="66">
        <f t="shared" si="7"/>
        <v>1.44</v>
      </c>
      <c r="M87" s="36">
        <v>55</v>
      </c>
      <c r="N87" s="92">
        <f t="shared" si="6"/>
        <v>79.2</v>
      </c>
      <c r="O87" s="67">
        <v>4</v>
      </c>
      <c r="P87" s="28">
        <v>0.89281999999999995</v>
      </c>
      <c r="Q87" s="36">
        <f t="shared" si="8"/>
        <v>3.57</v>
      </c>
      <c r="R87" s="92">
        <f t="shared" si="9"/>
        <v>82.77</v>
      </c>
      <c r="S87" s="49" t="s">
        <v>20</v>
      </c>
      <c r="T87" s="25">
        <v>60</v>
      </c>
      <c r="U87" s="68" t="s">
        <v>21</v>
      </c>
      <c r="V87" s="67">
        <f t="shared" si="10"/>
        <v>84</v>
      </c>
      <c r="W87" s="44">
        <v>9</v>
      </c>
      <c r="Z87">
        <f t="shared" si="5"/>
        <v>0</v>
      </c>
    </row>
    <row r="88" spans="1:26" s="69" customFormat="1" ht="26.1" customHeight="1" x14ac:dyDescent="0.25">
      <c r="A88" s="61" t="s">
        <v>88</v>
      </c>
      <c r="B88" s="61" t="s">
        <v>88</v>
      </c>
      <c r="C88" s="61" t="s">
        <v>337</v>
      </c>
      <c r="D88" s="61" t="s">
        <v>101</v>
      </c>
      <c r="E88" s="61"/>
      <c r="F88" s="102" t="s">
        <v>102</v>
      </c>
      <c r="G88" s="98" t="s">
        <v>409</v>
      </c>
      <c r="H88" s="102" t="s">
        <v>103</v>
      </c>
      <c r="I88" s="60" t="s">
        <v>316</v>
      </c>
      <c r="J88" s="116">
        <v>100</v>
      </c>
      <c r="K88" s="25">
        <v>10.3</v>
      </c>
      <c r="L88" s="66">
        <f t="shared" si="7"/>
        <v>1.03</v>
      </c>
      <c r="M88" s="36">
        <v>55</v>
      </c>
      <c r="N88" s="92">
        <f t="shared" si="6"/>
        <v>56.65</v>
      </c>
      <c r="O88" s="28">
        <v>0</v>
      </c>
      <c r="P88" s="88">
        <v>0.28991</v>
      </c>
      <c r="Q88" s="36">
        <f t="shared" si="8"/>
        <v>0</v>
      </c>
      <c r="R88" s="92">
        <f t="shared" si="9"/>
        <v>56.65</v>
      </c>
      <c r="S88" s="49" t="s">
        <v>20</v>
      </c>
      <c r="T88" s="25">
        <v>55</v>
      </c>
      <c r="U88" s="68" t="s">
        <v>21</v>
      </c>
      <c r="V88" s="67">
        <f t="shared" si="10"/>
        <v>100</v>
      </c>
      <c r="W88" s="44">
        <v>9</v>
      </c>
      <c r="Z88">
        <f t="shared" si="5"/>
        <v>0</v>
      </c>
    </row>
    <row r="89" spans="1:26" s="69" customFormat="1" ht="26.1" customHeight="1" x14ac:dyDescent="0.25">
      <c r="A89" s="61" t="s">
        <v>88</v>
      </c>
      <c r="B89" s="61" t="s">
        <v>104</v>
      </c>
      <c r="C89" s="61" t="s">
        <v>338</v>
      </c>
      <c r="D89" s="61" t="s">
        <v>105</v>
      </c>
      <c r="E89" s="61"/>
      <c r="F89" s="102" t="s">
        <v>106</v>
      </c>
      <c r="G89" s="98" t="s">
        <v>409</v>
      </c>
      <c r="H89" s="59" t="s">
        <v>193</v>
      </c>
      <c r="I89" s="60" t="s">
        <v>316</v>
      </c>
      <c r="J89" s="116">
        <v>8</v>
      </c>
      <c r="K89" s="25">
        <v>10.3</v>
      </c>
      <c r="L89" s="66">
        <f t="shared" si="7"/>
        <v>0.08</v>
      </c>
      <c r="M89" s="36">
        <v>55</v>
      </c>
      <c r="N89" s="92">
        <f t="shared" si="6"/>
        <v>4.4000000000000004</v>
      </c>
      <c r="O89" s="28">
        <v>0</v>
      </c>
      <c r="P89" s="88">
        <v>0.28991</v>
      </c>
      <c r="Q89" s="36">
        <f t="shared" si="8"/>
        <v>0</v>
      </c>
      <c r="R89" s="92">
        <f t="shared" si="9"/>
        <v>4.4000000000000004</v>
      </c>
      <c r="S89" s="49" t="s">
        <v>20</v>
      </c>
      <c r="T89" s="25" t="s">
        <v>107</v>
      </c>
      <c r="U89" s="68" t="s">
        <v>21</v>
      </c>
      <c r="V89" s="67">
        <v>8</v>
      </c>
      <c r="W89" s="44">
        <v>8</v>
      </c>
      <c r="Z89">
        <f t="shared" si="5"/>
        <v>0</v>
      </c>
    </row>
    <row r="90" spans="1:26" s="69" customFormat="1" ht="26.1" customHeight="1" x14ac:dyDescent="0.25">
      <c r="A90" s="61" t="s">
        <v>88</v>
      </c>
      <c r="B90" s="61" t="s">
        <v>104</v>
      </c>
      <c r="C90" s="61" t="s">
        <v>338</v>
      </c>
      <c r="D90" s="61" t="s">
        <v>108</v>
      </c>
      <c r="E90" s="61"/>
      <c r="F90" s="102" t="s">
        <v>109</v>
      </c>
      <c r="G90" s="98" t="s">
        <v>409</v>
      </c>
      <c r="H90" s="59" t="s">
        <v>193</v>
      </c>
      <c r="I90" s="61" t="s">
        <v>322</v>
      </c>
      <c r="J90" s="116">
        <v>68</v>
      </c>
      <c r="K90" s="25">
        <v>45.9</v>
      </c>
      <c r="L90" s="66">
        <f t="shared" si="7"/>
        <v>3.12</v>
      </c>
      <c r="M90" s="36">
        <v>55</v>
      </c>
      <c r="N90" s="92">
        <f t="shared" si="6"/>
        <v>171.6</v>
      </c>
      <c r="O90" s="28">
        <v>0</v>
      </c>
      <c r="P90" s="28">
        <v>4.149</v>
      </c>
      <c r="Q90" s="36">
        <f t="shared" si="8"/>
        <v>0</v>
      </c>
      <c r="R90" s="92">
        <f t="shared" si="9"/>
        <v>171.6</v>
      </c>
      <c r="S90" s="49" t="s">
        <v>20</v>
      </c>
      <c r="T90" s="25" t="s">
        <v>110</v>
      </c>
      <c r="U90" s="68" t="s">
        <v>21</v>
      </c>
      <c r="V90" s="67">
        <v>68</v>
      </c>
      <c r="W90" s="44">
        <v>8</v>
      </c>
      <c r="Z90">
        <f t="shared" si="5"/>
        <v>0</v>
      </c>
    </row>
    <row r="91" spans="1:26" s="69" customFormat="1" ht="26.1" customHeight="1" x14ac:dyDescent="0.25">
      <c r="A91" s="61" t="s">
        <v>88</v>
      </c>
      <c r="B91" s="61" t="s">
        <v>104</v>
      </c>
      <c r="C91" s="61" t="s">
        <v>338</v>
      </c>
      <c r="D91" s="61" t="s">
        <v>111</v>
      </c>
      <c r="E91" s="61"/>
      <c r="F91" s="102" t="s">
        <v>112</v>
      </c>
      <c r="G91" s="98" t="s">
        <v>409</v>
      </c>
      <c r="H91" s="59" t="s">
        <v>193</v>
      </c>
      <c r="I91" s="60" t="s">
        <v>316</v>
      </c>
      <c r="J91" s="116">
        <v>36</v>
      </c>
      <c r="K91" s="25">
        <v>10.3</v>
      </c>
      <c r="L91" s="66">
        <f t="shared" si="7"/>
        <v>0.37</v>
      </c>
      <c r="M91" s="36">
        <v>55</v>
      </c>
      <c r="N91" s="92">
        <f t="shared" si="6"/>
        <v>20.350000000000001</v>
      </c>
      <c r="O91" s="67">
        <v>2</v>
      </c>
      <c r="P91" s="88">
        <v>0.28991</v>
      </c>
      <c r="Q91" s="36">
        <f t="shared" si="8"/>
        <v>0.57999999999999996</v>
      </c>
      <c r="R91" s="92">
        <f t="shared" si="9"/>
        <v>20.93</v>
      </c>
      <c r="S91" s="49" t="s">
        <v>20</v>
      </c>
      <c r="T91" s="25" t="s">
        <v>107</v>
      </c>
      <c r="U91" s="68" t="s">
        <v>21</v>
      </c>
      <c r="V91" s="67">
        <v>36</v>
      </c>
      <c r="W91" s="44">
        <v>8</v>
      </c>
      <c r="Z91">
        <f t="shared" si="5"/>
        <v>0</v>
      </c>
    </row>
    <row r="92" spans="1:26" s="69" customFormat="1" ht="26.1" customHeight="1" x14ac:dyDescent="0.25">
      <c r="A92" s="61" t="s">
        <v>88</v>
      </c>
      <c r="B92" s="61" t="s">
        <v>104</v>
      </c>
      <c r="C92" s="61" t="s">
        <v>338</v>
      </c>
      <c r="D92" s="61" t="s">
        <v>111</v>
      </c>
      <c r="E92" s="61"/>
      <c r="F92" s="102" t="s">
        <v>112</v>
      </c>
      <c r="G92" s="59" t="s">
        <v>382</v>
      </c>
      <c r="H92" s="59" t="s">
        <v>193</v>
      </c>
      <c r="I92" s="61" t="s">
        <v>62</v>
      </c>
      <c r="J92" s="116">
        <v>28</v>
      </c>
      <c r="K92" s="25">
        <v>4</v>
      </c>
      <c r="L92" s="66">
        <f t="shared" si="7"/>
        <v>0.11</v>
      </c>
      <c r="M92" s="36">
        <v>55</v>
      </c>
      <c r="N92" s="92">
        <f t="shared" si="6"/>
        <v>6.05</v>
      </c>
      <c r="O92" s="67">
        <v>2</v>
      </c>
      <c r="P92" s="28">
        <v>7.2770000000000001E-2</v>
      </c>
      <c r="Q92" s="36">
        <f t="shared" si="8"/>
        <v>0.15</v>
      </c>
      <c r="R92" s="92">
        <f t="shared" si="9"/>
        <v>6.2</v>
      </c>
      <c r="S92" s="49" t="s">
        <v>20</v>
      </c>
      <c r="T92" s="25" t="s">
        <v>113</v>
      </c>
      <c r="U92" s="68" t="s">
        <v>21</v>
      </c>
      <c r="V92" s="67">
        <v>28</v>
      </c>
      <c r="W92" s="44">
        <v>8</v>
      </c>
      <c r="Z92">
        <f t="shared" si="5"/>
        <v>0</v>
      </c>
    </row>
    <row r="93" spans="1:26" s="69" customFormat="1" ht="26.1" customHeight="1" x14ac:dyDescent="0.25">
      <c r="A93" s="61" t="s">
        <v>88</v>
      </c>
      <c r="B93" s="61" t="s">
        <v>104</v>
      </c>
      <c r="C93" s="61" t="s">
        <v>338</v>
      </c>
      <c r="D93" s="61" t="s">
        <v>111</v>
      </c>
      <c r="E93" s="61"/>
      <c r="F93" s="102" t="s">
        <v>114</v>
      </c>
      <c r="G93" s="59" t="s">
        <v>382</v>
      </c>
      <c r="H93" s="59" t="s">
        <v>193</v>
      </c>
      <c r="I93" s="60" t="s">
        <v>316</v>
      </c>
      <c r="J93" s="116">
        <v>22</v>
      </c>
      <c r="K93" s="25">
        <v>10.3</v>
      </c>
      <c r="L93" s="66">
        <f t="shared" si="7"/>
        <v>0.23</v>
      </c>
      <c r="M93" s="36">
        <v>55</v>
      </c>
      <c r="N93" s="92">
        <f t="shared" si="6"/>
        <v>12.65</v>
      </c>
      <c r="O93" s="28">
        <v>0</v>
      </c>
      <c r="P93" s="88">
        <v>0.28991</v>
      </c>
      <c r="Q93" s="36">
        <f t="shared" si="8"/>
        <v>0</v>
      </c>
      <c r="R93" s="92">
        <f t="shared" si="9"/>
        <v>12.65</v>
      </c>
      <c r="S93" s="49" t="s">
        <v>20</v>
      </c>
      <c r="T93" s="25" t="s">
        <v>107</v>
      </c>
      <c r="U93" s="68" t="s">
        <v>21</v>
      </c>
      <c r="V93" s="67">
        <v>22</v>
      </c>
      <c r="W93" s="44">
        <v>8</v>
      </c>
      <c r="Z93">
        <f t="shared" si="5"/>
        <v>0</v>
      </c>
    </row>
    <row r="94" spans="1:26" s="69" customFormat="1" ht="26.1" customHeight="1" x14ac:dyDescent="0.25">
      <c r="A94" s="61" t="s">
        <v>88</v>
      </c>
      <c r="B94" s="61" t="s">
        <v>104</v>
      </c>
      <c r="C94" s="61" t="s">
        <v>338</v>
      </c>
      <c r="D94" s="61" t="s">
        <v>111</v>
      </c>
      <c r="E94" s="61"/>
      <c r="F94" s="102" t="s">
        <v>114</v>
      </c>
      <c r="G94" s="59" t="s">
        <v>382</v>
      </c>
      <c r="H94" s="59" t="s">
        <v>193</v>
      </c>
      <c r="I94" s="61" t="s">
        <v>318</v>
      </c>
      <c r="J94" s="116">
        <v>11</v>
      </c>
      <c r="K94" s="25">
        <v>17.100000000000001</v>
      </c>
      <c r="L94" s="66">
        <f t="shared" si="7"/>
        <v>0.19</v>
      </c>
      <c r="M94" s="36">
        <v>55</v>
      </c>
      <c r="N94" s="92">
        <f t="shared" si="6"/>
        <v>10.45</v>
      </c>
      <c r="O94" s="28">
        <v>0</v>
      </c>
      <c r="P94" s="28">
        <v>0.89281999999999995</v>
      </c>
      <c r="Q94" s="36">
        <f t="shared" si="8"/>
        <v>0</v>
      </c>
      <c r="R94" s="92">
        <f t="shared" si="9"/>
        <v>10.45</v>
      </c>
      <c r="S94" s="49" t="s">
        <v>20</v>
      </c>
      <c r="T94" s="25" t="s">
        <v>115</v>
      </c>
      <c r="U94" s="68" t="s">
        <v>21</v>
      </c>
      <c r="V94" s="67">
        <v>11</v>
      </c>
      <c r="W94" s="44">
        <v>8</v>
      </c>
      <c r="Z94">
        <f t="shared" si="5"/>
        <v>0</v>
      </c>
    </row>
    <row r="95" spans="1:26" s="69" customFormat="1" ht="26.1" customHeight="1" x14ac:dyDescent="0.25">
      <c r="A95" s="61" t="s">
        <v>88</v>
      </c>
      <c r="B95" s="61" t="s">
        <v>104</v>
      </c>
      <c r="C95" s="61" t="s">
        <v>338</v>
      </c>
      <c r="D95" s="61" t="s">
        <v>111</v>
      </c>
      <c r="E95" s="61"/>
      <c r="F95" s="102" t="s">
        <v>114</v>
      </c>
      <c r="G95" s="98" t="s">
        <v>409</v>
      </c>
      <c r="H95" s="59" t="s">
        <v>193</v>
      </c>
      <c r="I95" s="61" t="s">
        <v>318</v>
      </c>
      <c r="J95" s="116">
        <v>22</v>
      </c>
      <c r="K95" s="25">
        <v>17.100000000000001</v>
      </c>
      <c r="L95" s="66">
        <f t="shared" si="7"/>
        <v>0.38</v>
      </c>
      <c r="M95" s="36">
        <v>55</v>
      </c>
      <c r="N95" s="92">
        <f t="shared" si="6"/>
        <v>20.9</v>
      </c>
      <c r="O95" s="28">
        <v>0</v>
      </c>
      <c r="P95" s="28">
        <v>0.89281999999999995</v>
      </c>
      <c r="Q95" s="36">
        <f t="shared" si="8"/>
        <v>0</v>
      </c>
      <c r="R95" s="92">
        <f t="shared" si="9"/>
        <v>20.9</v>
      </c>
      <c r="S95" s="49" t="s">
        <v>20</v>
      </c>
      <c r="T95" s="25" t="s">
        <v>115</v>
      </c>
      <c r="U95" s="68" t="s">
        <v>21</v>
      </c>
      <c r="V95" s="67">
        <v>22</v>
      </c>
      <c r="W95" s="44">
        <v>8</v>
      </c>
      <c r="Z95">
        <f t="shared" si="5"/>
        <v>0</v>
      </c>
    </row>
    <row r="96" spans="1:26" s="69" customFormat="1" ht="26.1" customHeight="1" x14ac:dyDescent="0.25">
      <c r="A96" s="61" t="s">
        <v>88</v>
      </c>
      <c r="B96" s="61" t="s">
        <v>104</v>
      </c>
      <c r="C96" s="61" t="s">
        <v>338</v>
      </c>
      <c r="D96" s="61" t="s">
        <v>111</v>
      </c>
      <c r="E96" s="61"/>
      <c r="F96" s="102" t="s">
        <v>116</v>
      </c>
      <c r="G96" s="98" t="s">
        <v>409</v>
      </c>
      <c r="H96" s="59" t="s">
        <v>193</v>
      </c>
      <c r="I96" s="61" t="s">
        <v>317</v>
      </c>
      <c r="J96" s="116">
        <v>112</v>
      </c>
      <c r="K96" s="25">
        <v>31.5</v>
      </c>
      <c r="L96" s="66">
        <f t="shared" si="7"/>
        <v>3.53</v>
      </c>
      <c r="M96" s="36">
        <v>55</v>
      </c>
      <c r="N96" s="92">
        <f t="shared" si="6"/>
        <v>194.15</v>
      </c>
      <c r="O96" s="28">
        <v>0</v>
      </c>
      <c r="P96" s="28">
        <v>2.7869999999999999</v>
      </c>
      <c r="Q96" s="36">
        <f t="shared" si="8"/>
        <v>0</v>
      </c>
      <c r="R96" s="92">
        <f t="shared" si="9"/>
        <v>194.15</v>
      </c>
      <c r="S96" s="49" t="s">
        <v>20</v>
      </c>
      <c r="T96" s="25" t="s">
        <v>110</v>
      </c>
      <c r="U96" s="68" t="s">
        <v>21</v>
      </c>
      <c r="V96" s="67">
        <v>112</v>
      </c>
      <c r="W96" s="44">
        <v>9</v>
      </c>
      <c r="Z96">
        <f t="shared" si="5"/>
        <v>0</v>
      </c>
    </row>
    <row r="97" spans="1:26" s="69" customFormat="1" ht="26.1" customHeight="1" x14ac:dyDescent="0.25">
      <c r="A97" s="61" t="s">
        <v>88</v>
      </c>
      <c r="B97" s="61" t="s">
        <v>104</v>
      </c>
      <c r="C97" s="61" t="s">
        <v>338</v>
      </c>
      <c r="D97" s="61" t="s">
        <v>111</v>
      </c>
      <c r="E97" s="61"/>
      <c r="F97" s="102" t="s">
        <v>117</v>
      </c>
      <c r="G97" s="98" t="s">
        <v>409</v>
      </c>
      <c r="H97" s="59" t="s">
        <v>193</v>
      </c>
      <c r="I97" s="61" t="s">
        <v>318</v>
      </c>
      <c r="J97" s="116">
        <v>80</v>
      </c>
      <c r="K97" s="25">
        <v>17.100000000000001</v>
      </c>
      <c r="L97" s="66">
        <f t="shared" si="7"/>
        <v>1.37</v>
      </c>
      <c r="M97" s="36">
        <v>55</v>
      </c>
      <c r="N97" s="92">
        <f t="shared" si="6"/>
        <v>75.349999999999994</v>
      </c>
      <c r="O97" s="67">
        <v>4</v>
      </c>
      <c r="P97" s="28">
        <v>0.89281999999999995</v>
      </c>
      <c r="Q97" s="36">
        <f t="shared" si="8"/>
        <v>3.57</v>
      </c>
      <c r="R97" s="92">
        <f t="shared" si="9"/>
        <v>78.919999999999987</v>
      </c>
      <c r="S97" s="58" t="s">
        <v>22</v>
      </c>
      <c r="T97" s="28">
        <v>70</v>
      </c>
      <c r="U97" s="12" t="s">
        <v>23</v>
      </c>
      <c r="V97" s="73">
        <v>3.8499999999999996</v>
      </c>
      <c r="W97" s="44">
        <v>9</v>
      </c>
    </row>
    <row r="98" spans="1:26" s="69" customFormat="1" ht="26.1" customHeight="1" x14ac:dyDescent="0.2">
      <c r="A98" s="61" t="s">
        <v>88</v>
      </c>
      <c r="B98" s="61" t="s">
        <v>104</v>
      </c>
      <c r="C98" s="61" t="s">
        <v>338</v>
      </c>
      <c r="D98" s="61" t="s">
        <v>111</v>
      </c>
      <c r="E98" s="61"/>
      <c r="F98" s="102" t="s">
        <v>117</v>
      </c>
      <c r="G98" s="98" t="s">
        <v>409</v>
      </c>
      <c r="H98" s="59" t="s">
        <v>193</v>
      </c>
      <c r="I98" s="60" t="s">
        <v>316</v>
      </c>
      <c r="J98" s="116"/>
      <c r="K98" s="25">
        <v>10.3</v>
      </c>
      <c r="L98" s="66">
        <f t="shared" si="7"/>
        <v>0</v>
      </c>
      <c r="M98" s="36">
        <v>55</v>
      </c>
      <c r="N98" s="92">
        <f t="shared" si="6"/>
        <v>0</v>
      </c>
      <c r="O98" s="67">
        <v>6</v>
      </c>
      <c r="P98" s="88">
        <v>0.28991</v>
      </c>
      <c r="Q98" s="36">
        <f t="shared" si="8"/>
        <v>1.74</v>
      </c>
      <c r="R98" s="92">
        <f t="shared" si="9"/>
        <v>1.74</v>
      </c>
      <c r="S98" s="49" t="s">
        <v>20</v>
      </c>
      <c r="T98" s="25" t="s">
        <v>107</v>
      </c>
      <c r="U98" s="68" t="s">
        <v>21</v>
      </c>
      <c r="V98" s="67">
        <v>80</v>
      </c>
      <c r="W98" s="44">
        <v>9</v>
      </c>
    </row>
    <row r="99" spans="1:26" s="69" customFormat="1" ht="26.1" customHeight="1" x14ac:dyDescent="0.25">
      <c r="A99" s="61" t="s">
        <v>88</v>
      </c>
      <c r="B99" s="61" t="s">
        <v>104</v>
      </c>
      <c r="C99" s="61" t="s">
        <v>338</v>
      </c>
      <c r="D99" s="61" t="s">
        <v>111</v>
      </c>
      <c r="E99" s="61"/>
      <c r="F99" s="102" t="s">
        <v>118</v>
      </c>
      <c r="G99" s="98" t="s">
        <v>409</v>
      </c>
      <c r="H99" s="59" t="s">
        <v>193</v>
      </c>
      <c r="I99" s="61" t="s">
        <v>318</v>
      </c>
      <c r="J99" s="116">
        <v>118</v>
      </c>
      <c r="K99" s="25">
        <v>17.100000000000001</v>
      </c>
      <c r="L99" s="66">
        <f t="shared" si="7"/>
        <v>2.02</v>
      </c>
      <c r="M99" s="36">
        <v>55</v>
      </c>
      <c r="N99" s="92">
        <f t="shared" si="6"/>
        <v>111.1</v>
      </c>
      <c r="O99" s="28">
        <v>0</v>
      </c>
      <c r="P99" s="28">
        <v>0.89281999999999995</v>
      </c>
      <c r="Q99" s="36">
        <f t="shared" si="8"/>
        <v>0</v>
      </c>
      <c r="R99" s="92">
        <f t="shared" si="9"/>
        <v>111.1</v>
      </c>
      <c r="S99" s="49" t="s">
        <v>20</v>
      </c>
      <c r="T99" s="25" t="s">
        <v>115</v>
      </c>
      <c r="U99" s="68" t="s">
        <v>21</v>
      </c>
      <c r="V99" s="67">
        <v>118</v>
      </c>
      <c r="W99" s="44">
        <v>9</v>
      </c>
      <c r="Z99">
        <f t="shared" ref="Z99:Z127" si="11">J99-V99</f>
        <v>0</v>
      </c>
    </row>
    <row r="100" spans="1:26" s="69" customFormat="1" ht="26.1" customHeight="1" x14ac:dyDescent="0.25">
      <c r="A100" s="61" t="s">
        <v>88</v>
      </c>
      <c r="B100" s="61" t="s">
        <v>104</v>
      </c>
      <c r="C100" s="61" t="s">
        <v>338</v>
      </c>
      <c r="D100" s="61" t="s">
        <v>119</v>
      </c>
      <c r="E100" s="61"/>
      <c r="F100" s="102" t="s">
        <v>120</v>
      </c>
      <c r="G100" s="98" t="s">
        <v>409</v>
      </c>
      <c r="H100" s="59" t="s">
        <v>193</v>
      </c>
      <c r="I100" s="61" t="s">
        <v>326</v>
      </c>
      <c r="J100" s="116">
        <v>40</v>
      </c>
      <c r="K100" s="25">
        <v>2.74</v>
      </c>
      <c r="L100" s="66">
        <f t="shared" si="7"/>
        <v>0.11</v>
      </c>
      <c r="M100" s="36">
        <v>55</v>
      </c>
      <c r="N100" s="92">
        <f t="shared" si="6"/>
        <v>6.05</v>
      </c>
      <c r="O100" s="28">
        <v>0</v>
      </c>
      <c r="P100" s="28">
        <v>4.1579999999999999E-2</v>
      </c>
      <c r="Q100" s="36">
        <f t="shared" si="8"/>
        <v>0</v>
      </c>
      <c r="R100" s="92">
        <f t="shared" si="9"/>
        <v>6.05</v>
      </c>
      <c r="S100" s="49" t="s">
        <v>20</v>
      </c>
      <c r="T100" s="25" t="s">
        <v>121</v>
      </c>
      <c r="U100" s="68" t="s">
        <v>21</v>
      </c>
      <c r="V100" s="67">
        <v>40</v>
      </c>
      <c r="W100" s="44">
        <v>8</v>
      </c>
      <c r="Z100">
        <f t="shared" si="11"/>
        <v>0</v>
      </c>
    </row>
    <row r="101" spans="1:26" s="69" customFormat="1" ht="26.1" customHeight="1" x14ac:dyDescent="0.25">
      <c r="A101" s="61" t="s">
        <v>88</v>
      </c>
      <c r="B101" s="61" t="s">
        <v>104</v>
      </c>
      <c r="C101" s="61" t="s">
        <v>338</v>
      </c>
      <c r="D101" s="61" t="s">
        <v>122</v>
      </c>
      <c r="E101" s="61"/>
      <c r="F101" s="102" t="s">
        <v>123</v>
      </c>
      <c r="G101" s="98" t="s">
        <v>409</v>
      </c>
      <c r="H101" s="59" t="s">
        <v>193</v>
      </c>
      <c r="I101" s="61" t="s">
        <v>320</v>
      </c>
      <c r="J101" s="116">
        <v>12</v>
      </c>
      <c r="K101" s="25">
        <v>12.7</v>
      </c>
      <c r="L101" s="66">
        <f t="shared" si="7"/>
        <v>0.15</v>
      </c>
      <c r="M101" s="36">
        <v>55</v>
      </c>
      <c r="N101" s="92">
        <f t="shared" si="6"/>
        <v>8.25</v>
      </c>
      <c r="O101" s="28">
        <v>0</v>
      </c>
      <c r="P101" s="28">
        <v>0.54515999999999998</v>
      </c>
      <c r="Q101" s="36">
        <f t="shared" si="8"/>
        <v>0</v>
      </c>
      <c r="R101" s="92">
        <f t="shared" si="9"/>
        <v>8.25</v>
      </c>
      <c r="S101" s="49" t="s">
        <v>20</v>
      </c>
      <c r="T101" s="25" t="s">
        <v>107</v>
      </c>
      <c r="U101" s="68" t="s">
        <v>21</v>
      </c>
      <c r="V101" s="67">
        <v>12</v>
      </c>
      <c r="W101" s="44">
        <v>8</v>
      </c>
      <c r="Z101">
        <f t="shared" si="11"/>
        <v>0</v>
      </c>
    </row>
    <row r="102" spans="1:26" s="69" customFormat="1" ht="26.1" customHeight="1" x14ac:dyDescent="0.25">
      <c r="A102" s="61" t="s">
        <v>88</v>
      </c>
      <c r="B102" s="61" t="s">
        <v>104</v>
      </c>
      <c r="C102" s="61" t="s">
        <v>338</v>
      </c>
      <c r="D102" s="61" t="s">
        <v>124</v>
      </c>
      <c r="E102" s="61"/>
      <c r="F102" s="102" t="s">
        <v>125</v>
      </c>
      <c r="G102" s="98" t="s">
        <v>409</v>
      </c>
      <c r="H102" s="59" t="s">
        <v>193</v>
      </c>
      <c r="I102" s="60" t="s">
        <v>316</v>
      </c>
      <c r="J102" s="116">
        <v>10</v>
      </c>
      <c r="K102" s="25">
        <v>10.3</v>
      </c>
      <c r="L102" s="66">
        <f t="shared" si="7"/>
        <v>0.1</v>
      </c>
      <c r="M102" s="36">
        <v>55</v>
      </c>
      <c r="N102" s="92">
        <f t="shared" si="6"/>
        <v>5.5</v>
      </c>
      <c r="O102" s="28">
        <v>0</v>
      </c>
      <c r="P102" s="88">
        <v>0.28991</v>
      </c>
      <c r="Q102" s="36">
        <f t="shared" si="8"/>
        <v>0</v>
      </c>
      <c r="R102" s="92">
        <f t="shared" si="9"/>
        <v>5.5</v>
      </c>
      <c r="S102" s="49" t="s">
        <v>20</v>
      </c>
      <c r="T102" s="25" t="s">
        <v>107</v>
      </c>
      <c r="U102" s="68" t="s">
        <v>21</v>
      </c>
      <c r="V102" s="67">
        <v>10</v>
      </c>
      <c r="W102" s="44">
        <v>8</v>
      </c>
      <c r="Z102">
        <f t="shared" si="11"/>
        <v>0</v>
      </c>
    </row>
    <row r="103" spans="1:26" s="69" customFormat="1" ht="26.1" customHeight="1" x14ac:dyDescent="0.25">
      <c r="A103" s="61" t="s">
        <v>88</v>
      </c>
      <c r="B103" s="61" t="s">
        <v>104</v>
      </c>
      <c r="C103" s="61" t="s">
        <v>338</v>
      </c>
      <c r="D103" s="61" t="s">
        <v>126</v>
      </c>
      <c r="E103" s="61"/>
      <c r="F103" s="102" t="s">
        <v>127</v>
      </c>
      <c r="G103" s="98" t="s">
        <v>383</v>
      </c>
      <c r="H103" s="59" t="s">
        <v>193</v>
      </c>
      <c r="I103" s="61" t="s">
        <v>317</v>
      </c>
      <c r="J103" s="116">
        <v>5</v>
      </c>
      <c r="K103" s="25">
        <v>31.5</v>
      </c>
      <c r="L103" s="66">
        <f t="shared" si="7"/>
        <v>0.16</v>
      </c>
      <c r="M103" s="36">
        <v>55</v>
      </c>
      <c r="N103" s="92">
        <f t="shared" si="6"/>
        <v>8.8000000000000007</v>
      </c>
      <c r="O103" s="28">
        <v>0</v>
      </c>
      <c r="P103" s="28">
        <v>2.7869999999999999</v>
      </c>
      <c r="Q103" s="36">
        <f t="shared" si="8"/>
        <v>0</v>
      </c>
      <c r="R103" s="92">
        <f t="shared" si="9"/>
        <v>8.8000000000000007</v>
      </c>
      <c r="S103" s="49" t="s">
        <v>20</v>
      </c>
      <c r="T103" s="25" t="s">
        <v>110</v>
      </c>
      <c r="U103" s="68" t="s">
        <v>21</v>
      </c>
      <c r="V103" s="67">
        <v>5</v>
      </c>
      <c r="W103" s="44">
        <v>8</v>
      </c>
      <c r="Z103">
        <f t="shared" si="11"/>
        <v>0</v>
      </c>
    </row>
    <row r="104" spans="1:26" s="69" customFormat="1" ht="26.1" customHeight="1" x14ac:dyDescent="0.25">
      <c r="A104" s="61" t="s">
        <v>88</v>
      </c>
      <c r="B104" s="61" t="s">
        <v>104</v>
      </c>
      <c r="C104" s="61" t="s">
        <v>338</v>
      </c>
      <c r="D104" s="61" t="s">
        <v>126</v>
      </c>
      <c r="E104" s="61"/>
      <c r="F104" s="102" t="s">
        <v>127</v>
      </c>
      <c r="G104" s="98" t="s">
        <v>383</v>
      </c>
      <c r="H104" s="59" t="s">
        <v>193</v>
      </c>
      <c r="I104" s="61" t="s">
        <v>318</v>
      </c>
      <c r="J104" s="116">
        <v>6</v>
      </c>
      <c r="K104" s="25">
        <v>17.100000000000001</v>
      </c>
      <c r="L104" s="66">
        <f t="shared" si="7"/>
        <v>0.1</v>
      </c>
      <c r="M104" s="36">
        <v>55</v>
      </c>
      <c r="N104" s="92">
        <f t="shared" si="6"/>
        <v>5.5</v>
      </c>
      <c r="O104" s="28">
        <v>0</v>
      </c>
      <c r="P104" s="28">
        <v>0.89281999999999995</v>
      </c>
      <c r="Q104" s="36">
        <f t="shared" si="8"/>
        <v>0</v>
      </c>
      <c r="R104" s="92">
        <f t="shared" si="9"/>
        <v>5.5</v>
      </c>
      <c r="S104" s="49" t="s">
        <v>20</v>
      </c>
      <c r="T104" s="25" t="s">
        <v>115</v>
      </c>
      <c r="U104" s="68" t="s">
        <v>21</v>
      </c>
      <c r="V104" s="67">
        <v>6</v>
      </c>
      <c r="W104" s="44">
        <v>8</v>
      </c>
      <c r="Z104">
        <f t="shared" si="11"/>
        <v>0</v>
      </c>
    </row>
    <row r="105" spans="1:26" s="69" customFormat="1" ht="26.1" customHeight="1" x14ac:dyDescent="0.25">
      <c r="A105" s="61" t="s">
        <v>88</v>
      </c>
      <c r="B105" s="61" t="s">
        <v>104</v>
      </c>
      <c r="C105" s="61" t="s">
        <v>389</v>
      </c>
      <c r="D105" s="61" t="s">
        <v>128</v>
      </c>
      <c r="E105" s="61"/>
      <c r="F105" s="102" t="s">
        <v>129</v>
      </c>
      <c r="G105" s="98" t="s">
        <v>409</v>
      </c>
      <c r="H105" s="59" t="s">
        <v>193</v>
      </c>
      <c r="I105" s="61" t="s">
        <v>318</v>
      </c>
      <c r="J105" s="116">
        <v>112</v>
      </c>
      <c r="K105" s="25">
        <v>17.100000000000001</v>
      </c>
      <c r="L105" s="66">
        <f t="shared" si="7"/>
        <v>1.92</v>
      </c>
      <c r="M105" s="36">
        <v>55</v>
      </c>
      <c r="N105" s="92">
        <f t="shared" si="6"/>
        <v>105.6</v>
      </c>
      <c r="O105" s="28">
        <v>0</v>
      </c>
      <c r="P105" s="28">
        <v>0.89281999999999995</v>
      </c>
      <c r="Q105" s="36">
        <f t="shared" si="8"/>
        <v>0</v>
      </c>
      <c r="R105" s="92">
        <f t="shared" si="9"/>
        <v>105.6</v>
      </c>
      <c r="S105" s="49" t="s">
        <v>20</v>
      </c>
      <c r="T105" s="25" t="s">
        <v>115</v>
      </c>
      <c r="U105" s="68" t="s">
        <v>21</v>
      </c>
      <c r="V105" s="67">
        <v>112</v>
      </c>
      <c r="W105" s="44">
        <v>8</v>
      </c>
      <c r="Z105">
        <f t="shared" si="11"/>
        <v>0</v>
      </c>
    </row>
    <row r="106" spans="1:26" s="69" customFormat="1" ht="26.1" customHeight="1" x14ac:dyDescent="0.25">
      <c r="A106" s="61" t="s">
        <v>88</v>
      </c>
      <c r="B106" s="61" t="s">
        <v>104</v>
      </c>
      <c r="C106" s="61" t="s">
        <v>389</v>
      </c>
      <c r="D106" s="61" t="s">
        <v>128</v>
      </c>
      <c r="E106" s="61"/>
      <c r="F106" s="102" t="s">
        <v>130</v>
      </c>
      <c r="G106" s="98" t="s">
        <v>383</v>
      </c>
      <c r="H106" s="59" t="s">
        <v>193</v>
      </c>
      <c r="I106" s="61" t="s">
        <v>318</v>
      </c>
      <c r="J106" s="116">
        <v>60</v>
      </c>
      <c r="K106" s="25">
        <v>17.100000000000001</v>
      </c>
      <c r="L106" s="66">
        <f t="shared" si="7"/>
        <v>1.03</v>
      </c>
      <c r="M106" s="36">
        <v>55</v>
      </c>
      <c r="N106" s="92">
        <f t="shared" si="6"/>
        <v>56.65</v>
      </c>
      <c r="O106" s="28">
        <v>0</v>
      </c>
      <c r="P106" s="28">
        <v>0.89281999999999995</v>
      </c>
      <c r="Q106" s="36">
        <f t="shared" si="8"/>
        <v>0</v>
      </c>
      <c r="R106" s="92">
        <f t="shared" si="9"/>
        <v>56.65</v>
      </c>
      <c r="S106" s="49" t="s">
        <v>20</v>
      </c>
      <c r="T106" s="25" t="s">
        <v>115</v>
      </c>
      <c r="U106" s="68" t="s">
        <v>21</v>
      </c>
      <c r="V106" s="67">
        <v>60</v>
      </c>
      <c r="W106" s="44">
        <v>8</v>
      </c>
      <c r="Z106">
        <f t="shared" si="11"/>
        <v>0</v>
      </c>
    </row>
    <row r="107" spans="1:26" s="69" customFormat="1" ht="26.1" customHeight="1" x14ac:dyDescent="0.25">
      <c r="A107" s="61" t="s">
        <v>88</v>
      </c>
      <c r="B107" s="61" t="s">
        <v>104</v>
      </c>
      <c r="C107" s="61" t="s">
        <v>389</v>
      </c>
      <c r="D107" s="61" t="s">
        <v>128</v>
      </c>
      <c r="E107" s="61"/>
      <c r="F107" s="102" t="s">
        <v>131</v>
      </c>
      <c r="G107" s="98" t="s">
        <v>409</v>
      </c>
      <c r="H107" s="59" t="s">
        <v>193</v>
      </c>
      <c r="I107" s="61" t="s">
        <v>62</v>
      </c>
      <c r="J107" s="116">
        <v>122</v>
      </c>
      <c r="K107" s="25">
        <v>4</v>
      </c>
      <c r="L107" s="66">
        <f t="shared" si="7"/>
        <v>0.49</v>
      </c>
      <c r="M107" s="36">
        <v>55</v>
      </c>
      <c r="N107" s="92">
        <f t="shared" si="6"/>
        <v>26.95</v>
      </c>
      <c r="O107" s="28">
        <v>0</v>
      </c>
      <c r="P107" s="28">
        <v>7.2770000000000001E-2</v>
      </c>
      <c r="Q107" s="36">
        <f t="shared" si="8"/>
        <v>0</v>
      </c>
      <c r="R107" s="92">
        <f t="shared" si="9"/>
        <v>26.95</v>
      </c>
      <c r="S107" s="49" t="s">
        <v>20</v>
      </c>
      <c r="T107" s="25" t="s">
        <v>113</v>
      </c>
      <c r="U107" s="68" t="s">
        <v>21</v>
      </c>
      <c r="V107" s="67">
        <v>122</v>
      </c>
      <c r="W107" s="44">
        <v>8</v>
      </c>
      <c r="Z107">
        <f t="shared" si="11"/>
        <v>0</v>
      </c>
    </row>
    <row r="108" spans="1:26" s="69" customFormat="1" ht="26.1" customHeight="1" x14ac:dyDescent="0.25">
      <c r="A108" s="61" t="s">
        <v>88</v>
      </c>
      <c r="B108" s="61" t="s">
        <v>104</v>
      </c>
      <c r="C108" s="61" t="s">
        <v>389</v>
      </c>
      <c r="D108" s="61" t="s">
        <v>128</v>
      </c>
      <c r="E108" s="61"/>
      <c r="F108" s="102" t="s">
        <v>132</v>
      </c>
      <c r="G108" s="98" t="s">
        <v>409</v>
      </c>
      <c r="H108" s="59" t="s">
        <v>193</v>
      </c>
      <c r="I108" s="61" t="s">
        <v>326</v>
      </c>
      <c r="J108" s="116">
        <v>65</v>
      </c>
      <c r="K108" s="25">
        <v>2.74</v>
      </c>
      <c r="L108" s="66">
        <f t="shared" si="7"/>
        <v>0.18</v>
      </c>
      <c r="M108" s="36">
        <v>55</v>
      </c>
      <c r="N108" s="92">
        <f t="shared" si="6"/>
        <v>9.9</v>
      </c>
      <c r="O108" s="28">
        <v>0</v>
      </c>
      <c r="P108" s="28">
        <v>4.1579999999999999E-2</v>
      </c>
      <c r="Q108" s="36">
        <f t="shared" si="8"/>
        <v>0</v>
      </c>
      <c r="R108" s="92">
        <f t="shared" si="9"/>
        <v>9.9</v>
      </c>
      <c r="S108" s="49" t="s">
        <v>20</v>
      </c>
      <c r="T108" s="25" t="s">
        <v>121</v>
      </c>
      <c r="U108" s="68" t="s">
        <v>21</v>
      </c>
      <c r="V108" s="67">
        <v>65</v>
      </c>
      <c r="W108" s="44">
        <v>9</v>
      </c>
      <c r="Z108">
        <f t="shared" si="11"/>
        <v>0</v>
      </c>
    </row>
    <row r="109" spans="1:26" s="69" customFormat="1" ht="26.1" customHeight="1" x14ac:dyDescent="0.25">
      <c r="A109" s="61" t="s">
        <v>88</v>
      </c>
      <c r="B109" s="61" t="s">
        <v>104</v>
      </c>
      <c r="C109" s="61" t="s">
        <v>389</v>
      </c>
      <c r="D109" s="61" t="s">
        <v>128</v>
      </c>
      <c r="E109" s="61"/>
      <c r="F109" s="102" t="s">
        <v>133</v>
      </c>
      <c r="G109" s="98" t="s">
        <v>409</v>
      </c>
      <c r="H109" s="59" t="s">
        <v>193</v>
      </c>
      <c r="I109" s="61" t="s">
        <v>319</v>
      </c>
      <c r="J109" s="116">
        <v>19</v>
      </c>
      <c r="K109" s="25">
        <v>6.26</v>
      </c>
      <c r="L109" s="66">
        <f t="shared" si="7"/>
        <v>0.12</v>
      </c>
      <c r="M109" s="36">
        <v>55</v>
      </c>
      <c r="N109" s="92">
        <f t="shared" si="6"/>
        <v>6.6</v>
      </c>
      <c r="O109" s="28">
        <v>0</v>
      </c>
      <c r="P109" s="28">
        <v>0.12359000000000001</v>
      </c>
      <c r="Q109" s="36">
        <f t="shared" si="8"/>
        <v>0</v>
      </c>
      <c r="R109" s="92">
        <f t="shared" si="9"/>
        <v>6.6</v>
      </c>
      <c r="S109" s="49" t="s">
        <v>20</v>
      </c>
      <c r="T109" s="25" t="s">
        <v>113</v>
      </c>
      <c r="U109" s="68" t="s">
        <v>21</v>
      </c>
      <c r="V109" s="67">
        <v>19</v>
      </c>
      <c r="W109" s="44">
        <v>9</v>
      </c>
      <c r="Z109">
        <f t="shared" si="11"/>
        <v>0</v>
      </c>
    </row>
    <row r="110" spans="1:26" s="69" customFormat="1" ht="26.1" customHeight="1" x14ac:dyDescent="0.25">
      <c r="A110" s="61" t="s">
        <v>88</v>
      </c>
      <c r="B110" s="61" t="s">
        <v>104</v>
      </c>
      <c r="C110" s="61" t="s">
        <v>389</v>
      </c>
      <c r="D110" s="61" t="s">
        <v>128</v>
      </c>
      <c r="E110" s="61"/>
      <c r="F110" s="102" t="s">
        <v>134</v>
      </c>
      <c r="G110" s="98" t="s">
        <v>409</v>
      </c>
      <c r="H110" s="59" t="s">
        <v>193</v>
      </c>
      <c r="I110" s="61" t="s">
        <v>319</v>
      </c>
      <c r="J110" s="116">
        <v>20</v>
      </c>
      <c r="K110" s="25">
        <v>6.26</v>
      </c>
      <c r="L110" s="66">
        <f t="shared" si="7"/>
        <v>0.13</v>
      </c>
      <c r="M110" s="36">
        <v>55</v>
      </c>
      <c r="N110" s="92">
        <f t="shared" si="6"/>
        <v>7.15</v>
      </c>
      <c r="O110" s="28">
        <v>0</v>
      </c>
      <c r="P110" s="28">
        <v>0.12359000000000001</v>
      </c>
      <c r="Q110" s="36">
        <f t="shared" si="8"/>
        <v>0</v>
      </c>
      <c r="R110" s="92">
        <f t="shared" si="9"/>
        <v>7.15</v>
      </c>
      <c r="S110" s="49" t="s">
        <v>20</v>
      </c>
      <c r="T110" s="25" t="s">
        <v>113</v>
      </c>
      <c r="U110" s="68" t="s">
        <v>21</v>
      </c>
      <c r="V110" s="67">
        <v>20</v>
      </c>
      <c r="W110" s="44">
        <v>9</v>
      </c>
      <c r="Z110">
        <f t="shared" si="11"/>
        <v>0</v>
      </c>
    </row>
    <row r="111" spans="1:26" s="69" customFormat="1" ht="26.1" customHeight="1" x14ac:dyDescent="0.25">
      <c r="A111" s="61" t="s">
        <v>88</v>
      </c>
      <c r="B111" s="61" t="s">
        <v>104</v>
      </c>
      <c r="C111" s="61" t="s">
        <v>389</v>
      </c>
      <c r="D111" s="61" t="s">
        <v>128</v>
      </c>
      <c r="E111" s="61"/>
      <c r="F111" s="102" t="s">
        <v>135</v>
      </c>
      <c r="G111" s="98" t="s">
        <v>409</v>
      </c>
      <c r="H111" s="59" t="s">
        <v>193</v>
      </c>
      <c r="I111" s="61" t="s">
        <v>62</v>
      </c>
      <c r="J111" s="116">
        <v>96</v>
      </c>
      <c r="K111" s="25">
        <v>4</v>
      </c>
      <c r="L111" s="66">
        <f t="shared" si="7"/>
        <v>0.38</v>
      </c>
      <c r="M111" s="36">
        <v>55</v>
      </c>
      <c r="N111" s="92">
        <f t="shared" si="6"/>
        <v>20.9</v>
      </c>
      <c r="O111" s="28">
        <v>0</v>
      </c>
      <c r="P111" s="28">
        <v>7.2770000000000001E-2</v>
      </c>
      <c r="Q111" s="36">
        <f t="shared" si="8"/>
        <v>0</v>
      </c>
      <c r="R111" s="92">
        <f t="shared" si="9"/>
        <v>20.9</v>
      </c>
      <c r="S111" s="49" t="s">
        <v>20</v>
      </c>
      <c r="T111" s="25" t="s">
        <v>113</v>
      </c>
      <c r="U111" s="68" t="s">
        <v>21</v>
      </c>
      <c r="V111" s="67">
        <v>96</v>
      </c>
      <c r="W111" s="44">
        <v>9</v>
      </c>
      <c r="Z111">
        <f t="shared" si="11"/>
        <v>0</v>
      </c>
    </row>
    <row r="112" spans="1:26" s="69" customFormat="1" ht="26.1" customHeight="1" x14ac:dyDescent="0.25">
      <c r="A112" s="61" t="s">
        <v>88</v>
      </c>
      <c r="B112" s="61" t="s">
        <v>104</v>
      </c>
      <c r="C112" s="61" t="s">
        <v>389</v>
      </c>
      <c r="D112" s="61" t="s">
        <v>128</v>
      </c>
      <c r="E112" s="61"/>
      <c r="F112" s="102" t="s">
        <v>136</v>
      </c>
      <c r="G112" s="98" t="s">
        <v>409</v>
      </c>
      <c r="H112" s="59" t="s">
        <v>193</v>
      </c>
      <c r="I112" s="61" t="s">
        <v>62</v>
      </c>
      <c r="J112" s="116">
        <v>20</v>
      </c>
      <c r="K112" s="25">
        <v>4</v>
      </c>
      <c r="L112" s="66">
        <f t="shared" si="7"/>
        <v>0.08</v>
      </c>
      <c r="M112" s="36">
        <v>55</v>
      </c>
      <c r="N112" s="92">
        <f t="shared" si="6"/>
        <v>4.4000000000000004</v>
      </c>
      <c r="O112" s="28">
        <v>0</v>
      </c>
      <c r="P112" s="28">
        <v>7.2770000000000001E-2</v>
      </c>
      <c r="Q112" s="36">
        <f t="shared" si="8"/>
        <v>0</v>
      </c>
      <c r="R112" s="92">
        <f t="shared" si="9"/>
        <v>4.4000000000000004</v>
      </c>
      <c r="S112" s="49" t="s">
        <v>20</v>
      </c>
      <c r="T112" s="25" t="s">
        <v>113</v>
      </c>
      <c r="U112" s="68" t="s">
        <v>21</v>
      </c>
      <c r="V112" s="67">
        <v>20</v>
      </c>
      <c r="W112" s="44">
        <v>9</v>
      </c>
      <c r="Z112">
        <f t="shared" si="11"/>
        <v>0</v>
      </c>
    </row>
    <row r="113" spans="1:26" s="69" customFormat="1" ht="26.1" customHeight="1" x14ac:dyDescent="0.25">
      <c r="A113" s="61" t="s">
        <v>88</v>
      </c>
      <c r="B113" s="61" t="s">
        <v>104</v>
      </c>
      <c r="C113" s="61" t="s">
        <v>389</v>
      </c>
      <c r="D113" s="61" t="s">
        <v>128</v>
      </c>
      <c r="E113" s="61"/>
      <c r="F113" s="102" t="s">
        <v>137</v>
      </c>
      <c r="G113" s="98" t="s">
        <v>409</v>
      </c>
      <c r="H113" s="59" t="s">
        <v>193</v>
      </c>
      <c r="I113" s="61" t="s">
        <v>62</v>
      </c>
      <c r="J113" s="116">
        <v>40</v>
      </c>
      <c r="K113" s="25">
        <v>4</v>
      </c>
      <c r="L113" s="66">
        <f t="shared" si="7"/>
        <v>0.16</v>
      </c>
      <c r="M113" s="36">
        <v>55</v>
      </c>
      <c r="N113" s="92">
        <f t="shared" si="6"/>
        <v>8.8000000000000007</v>
      </c>
      <c r="O113" s="28">
        <v>0</v>
      </c>
      <c r="P113" s="28">
        <v>7.2770000000000001E-2</v>
      </c>
      <c r="Q113" s="36">
        <f t="shared" si="8"/>
        <v>0</v>
      </c>
      <c r="R113" s="92">
        <f t="shared" si="9"/>
        <v>8.8000000000000007</v>
      </c>
      <c r="S113" s="49" t="s">
        <v>20</v>
      </c>
      <c r="T113" s="25" t="s">
        <v>113</v>
      </c>
      <c r="U113" s="68" t="s">
        <v>21</v>
      </c>
      <c r="V113" s="67">
        <v>40</v>
      </c>
      <c r="W113" s="44">
        <v>9</v>
      </c>
      <c r="Z113">
        <f t="shared" si="11"/>
        <v>0</v>
      </c>
    </row>
    <row r="114" spans="1:26" s="69" customFormat="1" ht="26.1" customHeight="1" x14ac:dyDescent="0.25">
      <c r="A114" s="61" t="s">
        <v>88</v>
      </c>
      <c r="B114" s="61" t="s">
        <v>104</v>
      </c>
      <c r="C114" s="61" t="s">
        <v>389</v>
      </c>
      <c r="D114" s="61" t="s">
        <v>128</v>
      </c>
      <c r="E114" s="61"/>
      <c r="F114" s="102" t="s">
        <v>138</v>
      </c>
      <c r="G114" s="98" t="s">
        <v>409</v>
      </c>
      <c r="H114" s="59" t="s">
        <v>193</v>
      </c>
      <c r="I114" s="61" t="s">
        <v>62</v>
      </c>
      <c r="J114" s="116">
        <v>60</v>
      </c>
      <c r="K114" s="25">
        <v>4</v>
      </c>
      <c r="L114" s="66">
        <f t="shared" si="7"/>
        <v>0.24</v>
      </c>
      <c r="M114" s="36">
        <v>55</v>
      </c>
      <c r="N114" s="92">
        <f t="shared" si="6"/>
        <v>13.2</v>
      </c>
      <c r="O114" s="28">
        <v>0</v>
      </c>
      <c r="P114" s="28">
        <v>7.2770000000000001E-2</v>
      </c>
      <c r="Q114" s="36">
        <f t="shared" si="8"/>
        <v>0</v>
      </c>
      <c r="R114" s="92">
        <f t="shared" si="9"/>
        <v>13.2</v>
      </c>
      <c r="S114" s="49" t="s">
        <v>20</v>
      </c>
      <c r="T114" s="25" t="s">
        <v>113</v>
      </c>
      <c r="U114" s="68" t="s">
        <v>21</v>
      </c>
      <c r="V114" s="67">
        <v>60</v>
      </c>
      <c r="W114" s="44">
        <v>9</v>
      </c>
      <c r="Z114">
        <f t="shared" si="11"/>
        <v>0</v>
      </c>
    </row>
    <row r="115" spans="1:26" s="69" customFormat="1" ht="26.1" customHeight="1" x14ac:dyDescent="0.25">
      <c r="A115" s="61" t="s">
        <v>88</v>
      </c>
      <c r="B115" s="61" t="s">
        <v>104</v>
      </c>
      <c r="C115" s="61" t="s">
        <v>389</v>
      </c>
      <c r="D115" s="61" t="s">
        <v>128</v>
      </c>
      <c r="E115" s="61"/>
      <c r="F115" s="102" t="s">
        <v>139</v>
      </c>
      <c r="G115" s="98" t="s">
        <v>409</v>
      </c>
      <c r="H115" s="59" t="s">
        <v>193</v>
      </c>
      <c r="I115" s="61" t="s">
        <v>319</v>
      </c>
      <c r="J115" s="116">
        <v>30</v>
      </c>
      <c r="K115" s="25">
        <v>6.26</v>
      </c>
      <c r="L115" s="66">
        <f t="shared" si="7"/>
        <v>0.19</v>
      </c>
      <c r="M115" s="36">
        <v>55</v>
      </c>
      <c r="N115" s="92">
        <f t="shared" si="6"/>
        <v>10.45</v>
      </c>
      <c r="O115" s="28">
        <v>0</v>
      </c>
      <c r="P115" s="28">
        <v>0.12359000000000001</v>
      </c>
      <c r="Q115" s="36">
        <f t="shared" si="8"/>
        <v>0</v>
      </c>
      <c r="R115" s="92">
        <f t="shared" si="9"/>
        <v>10.45</v>
      </c>
      <c r="S115" s="49" t="s">
        <v>20</v>
      </c>
      <c r="T115" s="25" t="s">
        <v>113</v>
      </c>
      <c r="U115" s="68" t="s">
        <v>21</v>
      </c>
      <c r="V115" s="67">
        <v>30</v>
      </c>
      <c r="W115" s="44">
        <v>9</v>
      </c>
      <c r="Z115">
        <f t="shared" si="11"/>
        <v>0</v>
      </c>
    </row>
    <row r="116" spans="1:26" s="69" customFormat="1" ht="26.1" customHeight="1" x14ac:dyDescent="0.25">
      <c r="A116" s="61" t="s">
        <v>88</v>
      </c>
      <c r="B116" s="61" t="s">
        <v>104</v>
      </c>
      <c r="C116" s="61" t="s">
        <v>389</v>
      </c>
      <c r="D116" s="61" t="s">
        <v>128</v>
      </c>
      <c r="E116" s="61"/>
      <c r="F116" s="102" t="s">
        <v>140</v>
      </c>
      <c r="G116" s="98" t="s">
        <v>409</v>
      </c>
      <c r="H116" s="59" t="s">
        <v>193</v>
      </c>
      <c r="I116" s="60" t="s">
        <v>316</v>
      </c>
      <c r="J116" s="116">
        <v>45</v>
      </c>
      <c r="K116" s="25">
        <v>10.3</v>
      </c>
      <c r="L116" s="66">
        <f t="shared" si="7"/>
        <v>0.46</v>
      </c>
      <c r="M116" s="36">
        <v>55</v>
      </c>
      <c r="N116" s="92">
        <f t="shared" si="6"/>
        <v>25.3</v>
      </c>
      <c r="O116" s="28">
        <v>0</v>
      </c>
      <c r="P116" s="88">
        <v>0.28991</v>
      </c>
      <c r="Q116" s="36">
        <f t="shared" si="8"/>
        <v>0</v>
      </c>
      <c r="R116" s="92">
        <f t="shared" si="9"/>
        <v>25.3</v>
      </c>
      <c r="S116" s="49" t="s">
        <v>20</v>
      </c>
      <c r="T116" s="25" t="s">
        <v>107</v>
      </c>
      <c r="U116" s="68" t="s">
        <v>21</v>
      </c>
      <c r="V116" s="67">
        <v>45</v>
      </c>
      <c r="W116" s="44">
        <v>9</v>
      </c>
      <c r="Z116">
        <f t="shared" si="11"/>
        <v>0</v>
      </c>
    </row>
    <row r="117" spans="1:26" s="69" customFormat="1" ht="26.1" customHeight="1" x14ac:dyDescent="0.25">
      <c r="A117" s="61" t="s">
        <v>88</v>
      </c>
      <c r="B117" s="61" t="s">
        <v>104</v>
      </c>
      <c r="C117" s="61" t="s">
        <v>389</v>
      </c>
      <c r="D117" s="61" t="s">
        <v>128</v>
      </c>
      <c r="E117" s="61"/>
      <c r="F117" s="102" t="s">
        <v>141</v>
      </c>
      <c r="G117" s="98" t="s">
        <v>409</v>
      </c>
      <c r="H117" s="59" t="s">
        <v>193</v>
      </c>
      <c r="I117" s="61" t="s">
        <v>62</v>
      </c>
      <c r="J117" s="116">
        <v>20</v>
      </c>
      <c r="K117" s="25">
        <v>4</v>
      </c>
      <c r="L117" s="66">
        <f t="shared" si="7"/>
        <v>0.08</v>
      </c>
      <c r="M117" s="36">
        <v>55</v>
      </c>
      <c r="N117" s="92">
        <f t="shared" si="6"/>
        <v>4.4000000000000004</v>
      </c>
      <c r="O117" s="28">
        <v>0</v>
      </c>
      <c r="P117" s="28">
        <v>7.2770000000000001E-2</v>
      </c>
      <c r="Q117" s="36">
        <f t="shared" si="8"/>
        <v>0</v>
      </c>
      <c r="R117" s="92">
        <f t="shared" si="9"/>
        <v>4.4000000000000004</v>
      </c>
      <c r="S117" s="49" t="s">
        <v>20</v>
      </c>
      <c r="T117" s="25" t="s">
        <v>113</v>
      </c>
      <c r="U117" s="68" t="s">
        <v>21</v>
      </c>
      <c r="V117" s="67">
        <v>20</v>
      </c>
      <c r="W117" s="44">
        <v>9</v>
      </c>
      <c r="Z117">
        <f t="shared" si="11"/>
        <v>0</v>
      </c>
    </row>
    <row r="118" spans="1:26" s="69" customFormat="1" ht="26.1" customHeight="1" x14ac:dyDescent="0.25">
      <c r="A118" s="61" t="s">
        <v>88</v>
      </c>
      <c r="B118" s="61" t="s">
        <v>104</v>
      </c>
      <c r="C118" s="61" t="s">
        <v>389</v>
      </c>
      <c r="D118" s="61" t="s">
        <v>142</v>
      </c>
      <c r="E118" s="61"/>
      <c r="F118" s="102" t="s">
        <v>143</v>
      </c>
      <c r="G118" s="98" t="s">
        <v>409</v>
      </c>
      <c r="H118" s="59" t="s">
        <v>193</v>
      </c>
      <c r="I118" s="60" t="s">
        <v>316</v>
      </c>
      <c r="J118" s="116">
        <v>6</v>
      </c>
      <c r="K118" s="25">
        <v>10.3</v>
      </c>
      <c r="L118" s="66">
        <f t="shared" si="7"/>
        <v>0.06</v>
      </c>
      <c r="M118" s="36">
        <v>55</v>
      </c>
      <c r="N118" s="92">
        <f t="shared" si="6"/>
        <v>3.3</v>
      </c>
      <c r="O118" s="28">
        <v>0</v>
      </c>
      <c r="P118" s="88">
        <v>0.28991</v>
      </c>
      <c r="Q118" s="36">
        <f t="shared" si="8"/>
        <v>0</v>
      </c>
      <c r="R118" s="92">
        <f t="shared" si="9"/>
        <v>3.3</v>
      </c>
      <c r="S118" s="49" t="s">
        <v>20</v>
      </c>
      <c r="T118" s="25" t="s">
        <v>107</v>
      </c>
      <c r="U118" s="68" t="s">
        <v>21</v>
      </c>
      <c r="V118" s="67">
        <v>6</v>
      </c>
      <c r="W118" s="44">
        <v>8</v>
      </c>
      <c r="Z118">
        <f t="shared" si="11"/>
        <v>0</v>
      </c>
    </row>
    <row r="119" spans="1:26" s="69" customFormat="1" ht="26.1" customHeight="1" x14ac:dyDescent="0.25">
      <c r="A119" s="61" t="s">
        <v>88</v>
      </c>
      <c r="B119" s="61" t="s">
        <v>104</v>
      </c>
      <c r="C119" s="61" t="s">
        <v>389</v>
      </c>
      <c r="D119" s="102" t="s">
        <v>390</v>
      </c>
      <c r="E119" s="102"/>
      <c r="F119" s="102" t="s">
        <v>144</v>
      </c>
      <c r="G119" s="98" t="s">
        <v>409</v>
      </c>
      <c r="H119" s="59" t="s">
        <v>193</v>
      </c>
      <c r="I119" s="61" t="s">
        <v>62</v>
      </c>
      <c r="J119" s="116">
        <v>64</v>
      </c>
      <c r="K119" s="25">
        <v>4</v>
      </c>
      <c r="L119" s="66">
        <f t="shared" si="7"/>
        <v>0.26</v>
      </c>
      <c r="M119" s="36">
        <v>55</v>
      </c>
      <c r="N119" s="92">
        <f t="shared" si="6"/>
        <v>14.3</v>
      </c>
      <c r="O119" s="28">
        <v>0</v>
      </c>
      <c r="P119" s="28">
        <v>7.2770000000000001E-2</v>
      </c>
      <c r="Q119" s="36">
        <f t="shared" si="8"/>
        <v>0</v>
      </c>
      <c r="R119" s="92">
        <f t="shared" si="9"/>
        <v>14.3</v>
      </c>
      <c r="S119" s="49" t="s">
        <v>20</v>
      </c>
      <c r="T119" s="25" t="s">
        <v>113</v>
      </c>
      <c r="U119" s="68" t="s">
        <v>21</v>
      </c>
      <c r="V119" s="67">
        <v>64</v>
      </c>
      <c r="W119" s="44">
        <v>8</v>
      </c>
      <c r="Z119">
        <f t="shared" si="11"/>
        <v>0</v>
      </c>
    </row>
    <row r="120" spans="1:26" s="69" customFormat="1" ht="25.5" x14ac:dyDescent="0.2">
      <c r="A120" s="100" t="s">
        <v>88</v>
      </c>
      <c r="B120" s="100" t="s">
        <v>104</v>
      </c>
      <c r="C120" s="100" t="s">
        <v>389</v>
      </c>
      <c r="D120" s="103" t="s">
        <v>390</v>
      </c>
      <c r="E120" s="103"/>
      <c r="F120" s="61" t="s">
        <v>145</v>
      </c>
      <c r="G120" s="98" t="s">
        <v>409</v>
      </c>
      <c r="H120" s="102" t="s">
        <v>193</v>
      </c>
      <c r="I120" s="61" t="s">
        <v>321</v>
      </c>
      <c r="J120" s="116">
        <v>68</v>
      </c>
      <c r="K120" s="90">
        <v>7.38</v>
      </c>
      <c r="L120" s="66">
        <f t="shared" si="7"/>
        <v>0.5</v>
      </c>
      <c r="M120" s="66">
        <v>55</v>
      </c>
      <c r="N120" s="92">
        <f t="shared" si="6"/>
        <v>27.5</v>
      </c>
      <c r="O120" s="90">
        <v>0</v>
      </c>
      <c r="P120" s="88">
        <v>0.18711</v>
      </c>
      <c r="Q120" s="36">
        <f t="shared" si="8"/>
        <v>0</v>
      </c>
      <c r="R120" s="92">
        <f t="shared" si="9"/>
        <v>27.5</v>
      </c>
      <c r="S120" s="58" t="s">
        <v>20</v>
      </c>
      <c r="T120" s="25" t="s">
        <v>146</v>
      </c>
      <c r="U120" s="68" t="s">
        <v>21</v>
      </c>
      <c r="V120" s="25">
        <v>68</v>
      </c>
      <c r="W120" s="44">
        <v>8</v>
      </c>
      <c r="Z120" s="69">
        <f t="shared" si="11"/>
        <v>0</v>
      </c>
    </row>
    <row r="121" spans="1:26" s="69" customFormat="1" ht="25.5" x14ac:dyDescent="0.2">
      <c r="A121" s="100" t="s">
        <v>88</v>
      </c>
      <c r="B121" s="100" t="s">
        <v>104</v>
      </c>
      <c r="C121" s="100" t="s">
        <v>389</v>
      </c>
      <c r="D121" s="103" t="s">
        <v>390</v>
      </c>
      <c r="E121" s="103"/>
      <c r="F121" s="61" t="s">
        <v>147</v>
      </c>
      <c r="G121" s="98" t="s">
        <v>409</v>
      </c>
      <c r="H121" s="102" t="s">
        <v>193</v>
      </c>
      <c r="I121" s="61" t="s">
        <v>316</v>
      </c>
      <c r="J121" s="116">
        <v>462</v>
      </c>
      <c r="K121" s="90">
        <v>10.3</v>
      </c>
      <c r="L121" s="66">
        <f t="shared" si="7"/>
        <v>4.76</v>
      </c>
      <c r="M121" s="66">
        <v>55</v>
      </c>
      <c r="N121" s="92">
        <f t="shared" si="6"/>
        <v>261.8</v>
      </c>
      <c r="O121" s="90">
        <v>0</v>
      </c>
      <c r="P121" s="88">
        <v>0.28991</v>
      </c>
      <c r="Q121" s="36">
        <f t="shared" si="8"/>
        <v>0</v>
      </c>
      <c r="R121" s="92">
        <f t="shared" si="9"/>
        <v>261.8</v>
      </c>
      <c r="S121" s="58" t="s">
        <v>20</v>
      </c>
      <c r="T121" s="25" t="s">
        <v>107</v>
      </c>
      <c r="U121" s="68" t="s">
        <v>21</v>
      </c>
      <c r="V121" s="25">
        <v>462</v>
      </c>
      <c r="W121" s="44">
        <v>8</v>
      </c>
      <c r="Z121" s="69">
        <f t="shared" si="11"/>
        <v>0</v>
      </c>
    </row>
    <row r="122" spans="1:26" s="69" customFormat="1" ht="25.5" x14ac:dyDescent="0.2">
      <c r="A122" s="100" t="s">
        <v>88</v>
      </c>
      <c r="B122" s="100" t="s">
        <v>104</v>
      </c>
      <c r="C122" s="100" t="s">
        <v>389</v>
      </c>
      <c r="D122" s="103" t="s">
        <v>390</v>
      </c>
      <c r="E122" s="103"/>
      <c r="F122" s="61" t="s">
        <v>148</v>
      </c>
      <c r="G122" s="98" t="s">
        <v>409</v>
      </c>
      <c r="H122" s="102" t="s">
        <v>193</v>
      </c>
      <c r="I122" s="61" t="s">
        <v>321</v>
      </c>
      <c r="J122" s="116">
        <v>224</v>
      </c>
      <c r="K122" s="90">
        <v>7.38</v>
      </c>
      <c r="L122" s="66">
        <f t="shared" si="7"/>
        <v>1.65</v>
      </c>
      <c r="M122" s="66">
        <v>55</v>
      </c>
      <c r="N122" s="92">
        <f t="shared" si="6"/>
        <v>90.75</v>
      </c>
      <c r="O122" s="90">
        <v>0</v>
      </c>
      <c r="P122" s="88">
        <v>0.18711</v>
      </c>
      <c r="Q122" s="36">
        <f t="shared" si="8"/>
        <v>0</v>
      </c>
      <c r="R122" s="92">
        <f t="shared" si="9"/>
        <v>90.75</v>
      </c>
      <c r="S122" s="58" t="s">
        <v>20</v>
      </c>
      <c r="T122" s="25" t="s">
        <v>146</v>
      </c>
      <c r="U122" s="68" t="s">
        <v>21</v>
      </c>
      <c r="V122" s="25">
        <v>224</v>
      </c>
      <c r="W122" s="44">
        <v>8</v>
      </c>
      <c r="Z122" s="69">
        <f t="shared" si="11"/>
        <v>0</v>
      </c>
    </row>
    <row r="123" spans="1:26" s="69" customFormat="1" ht="25.5" x14ac:dyDescent="0.25">
      <c r="A123" s="100" t="s">
        <v>88</v>
      </c>
      <c r="B123" s="100" t="s">
        <v>104</v>
      </c>
      <c r="C123" s="100" t="s">
        <v>389</v>
      </c>
      <c r="D123" s="103" t="s">
        <v>390</v>
      </c>
      <c r="E123" s="103"/>
      <c r="F123" s="61" t="s">
        <v>149</v>
      </c>
      <c r="G123" s="98" t="s">
        <v>409</v>
      </c>
      <c r="H123" s="102" t="s">
        <v>193</v>
      </c>
      <c r="I123" s="61" t="s">
        <v>62</v>
      </c>
      <c r="J123" s="116">
        <v>52</v>
      </c>
      <c r="K123" s="90">
        <v>4</v>
      </c>
      <c r="L123" s="66">
        <f t="shared" si="7"/>
        <v>0.21</v>
      </c>
      <c r="M123" s="66">
        <v>55</v>
      </c>
      <c r="N123" s="92">
        <f t="shared" si="6"/>
        <v>11.55</v>
      </c>
      <c r="O123" s="90">
        <v>0</v>
      </c>
      <c r="P123" s="28">
        <v>7.2770000000000001E-2</v>
      </c>
      <c r="Q123" s="36">
        <f t="shared" si="8"/>
        <v>0</v>
      </c>
      <c r="R123" s="92">
        <f t="shared" si="9"/>
        <v>11.55</v>
      </c>
      <c r="S123" s="58" t="s">
        <v>20</v>
      </c>
      <c r="T123" s="25" t="s">
        <v>113</v>
      </c>
      <c r="U123" s="68" t="s">
        <v>21</v>
      </c>
      <c r="V123" s="25">
        <v>52</v>
      </c>
      <c r="W123" s="44">
        <v>9</v>
      </c>
      <c r="Z123" s="69">
        <f t="shared" si="11"/>
        <v>0</v>
      </c>
    </row>
    <row r="124" spans="1:26" s="69" customFormat="1" ht="25.5" x14ac:dyDescent="0.25">
      <c r="A124" s="100" t="s">
        <v>88</v>
      </c>
      <c r="B124" s="100" t="s">
        <v>104</v>
      </c>
      <c r="C124" s="100" t="s">
        <v>389</v>
      </c>
      <c r="D124" s="103" t="s">
        <v>390</v>
      </c>
      <c r="E124" s="103"/>
      <c r="F124" s="61" t="s">
        <v>150</v>
      </c>
      <c r="G124" s="98" t="s">
        <v>409</v>
      </c>
      <c r="H124" s="102" t="s">
        <v>193</v>
      </c>
      <c r="I124" s="61" t="s">
        <v>318</v>
      </c>
      <c r="J124" s="116">
        <v>302</v>
      </c>
      <c r="K124" s="90">
        <v>17.100000000000001</v>
      </c>
      <c r="L124" s="66">
        <f t="shared" si="7"/>
        <v>5.16</v>
      </c>
      <c r="M124" s="66">
        <v>55</v>
      </c>
      <c r="N124" s="92">
        <f t="shared" si="6"/>
        <v>283.8</v>
      </c>
      <c r="O124" s="90">
        <v>0</v>
      </c>
      <c r="P124" s="28">
        <v>0.89281999999999995</v>
      </c>
      <c r="Q124" s="36">
        <f t="shared" si="8"/>
        <v>0</v>
      </c>
      <c r="R124" s="92">
        <f t="shared" si="9"/>
        <v>283.8</v>
      </c>
      <c r="S124" s="58" t="s">
        <v>20</v>
      </c>
      <c r="T124" s="25" t="s">
        <v>115</v>
      </c>
      <c r="U124" s="68" t="s">
        <v>21</v>
      </c>
      <c r="V124" s="25">
        <v>302</v>
      </c>
      <c r="W124" s="44">
        <v>9</v>
      </c>
      <c r="Z124" s="69">
        <f t="shared" si="11"/>
        <v>0</v>
      </c>
    </row>
    <row r="125" spans="1:26" s="69" customFormat="1" ht="25.5" x14ac:dyDescent="0.25">
      <c r="A125" s="100" t="s">
        <v>88</v>
      </c>
      <c r="B125" s="100" t="s">
        <v>104</v>
      </c>
      <c r="C125" s="100" t="s">
        <v>389</v>
      </c>
      <c r="D125" s="103" t="s">
        <v>391</v>
      </c>
      <c r="E125" s="103"/>
      <c r="F125" s="61" t="s">
        <v>151</v>
      </c>
      <c r="G125" s="98" t="s">
        <v>409</v>
      </c>
      <c r="H125" s="102" t="s">
        <v>193</v>
      </c>
      <c r="I125" s="61" t="s">
        <v>318</v>
      </c>
      <c r="J125" s="116">
        <v>138</v>
      </c>
      <c r="K125" s="90">
        <v>17.100000000000001</v>
      </c>
      <c r="L125" s="66">
        <f t="shared" si="7"/>
        <v>2.36</v>
      </c>
      <c r="M125" s="66">
        <v>55</v>
      </c>
      <c r="N125" s="92">
        <f t="shared" si="6"/>
        <v>129.80000000000001</v>
      </c>
      <c r="O125" s="90">
        <v>0</v>
      </c>
      <c r="P125" s="28">
        <v>0.89281999999999995</v>
      </c>
      <c r="Q125" s="36">
        <f t="shared" si="8"/>
        <v>0</v>
      </c>
      <c r="R125" s="92">
        <f t="shared" si="9"/>
        <v>129.80000000000001</v>
      </c>
      <c r="S125" s="58" t="s">
        <v>20</v>
      </c>
      <c r="T125" s="25" t="s">
        <v>115</v>
      </c>
      <c r="U125" s="68" t="s">
        <v>21</v>
      </c>
      <c r="V125" s="25">
        <v>138</v>
      </c>
      <c r="W125" s="44">
        <v>9</v>
      </c>
      <c r="Z125" s="69">
        <f t="shared" si="11"/>
        <v>0</v>
      </c>
    </row>
    <row r="126" spans="1:26" s="69" customFormat="1" ht="25.5" x14ac:dyDescent="0.25">
      <c r="A126" s="100" t="s">
        <v>88</v>
      </c>
      <c r="B126" s="100" t="s">
        <v>104</v>
      </c>
      <c r="C126" s="100" t="s">
        <v>389</v>
      </c>
      <c r="D126" s="103" t="s">
        <v>391</v>
      </c>
      <c r="E126" s="103"/>
      <c r="F126" s="61" t="s">
        <v>152</v>
      </c>
      <c r="G126" s="98" t="s">
        <v>409</v>
      </c>
      <c r="H126" s="102" t="s">
        <v>193</v>
      </c>
      <c r="I126" s="61" t="s">
        <v>318</v>
      </c>
      <c r="J126" s="116">
        <v>200</v>
      </c>
      <c r="K126" s="90">
        <v>17.100000000000001</v>
      </c>
      <c r="L126" s="66">
        <f t="shared" si="7"/>
        <v>3.42</v>
      </c>
      <c r="M126" s="66">
        <v>55</v>
      </c>
      <c r="N126" s="92">
        <f t="shared" si="6"/>
        <v>188.1</v>
      </c>
      <c r="O126" s="90">
        <v>0</v>
      </c>
      <c r="P126" s="28">
        <v>0.89281999999999995</v>
      </c>
      <c r="Q126" s="36">
        <f t="shared" si="8"/>
        <v>0</v>
      </c>
      <c r="R126" s="92">
        <f t="shared" si="9"/>
        <v>188.1</v>
      </c>
      <c r="S126" s="58" t="s">
        <v>20</v>
      </c>
      <c r="T126" s="25" t="s">
        <v>115</v>
      </c>
      <c r="U126" s="68" t="s">
        <v>21</v>
      </c>
      <c r="V126" s="25">
        <v>200</v>
      </c>
      <c r="W126" s="44">
        <v>9</v>
      </c>
      <c r="Z126" s="69">
        <f t="shared" si="11"/>
        <v>0</v>
      </c>
    </row>
    <row r="127" spans="1:26" s="69" customFormat="1" ht="25.5" x14ac:dyDescent="0.2">
      <c r="A127" s="100" t="s">
        <v>88</v>
      </c>
      <c r="B127" s="100" t="s">
        <v>104</v>
      </c>
      <c r="C127" s="100" t="s">
        <v>389</v>
      </c>
      <c r="D127" s="103" t="s">
        <v>391</v>
      </c>
      <c r="E127" s="103"/>
      <c r="F127" s="61" t="s">
        <v>153</v>
      </c>
      <c r="G127" s="98" t="s">
        <v>409</v>
      </c>
      <c r="H127" s="102" t="s">
        <v>193</v>
      </c>
      <c r="I127" s="61" t="s">
        <v>316</v>
      </c>
      <c r="J127" s="116">
        <v>130</v>
      </c>
      <c r="K127" s="90">
        <v>10.3</v>
      </c>
      <c r="L127" s="66">
        <f t="shared" si="7"/>
        <v>1.34</v>
      </c>
      <c r="M127" s="66">
        <v>55</v>
      </c>
      <c r="N127" s="92">
        <f t="shared" si="6"/>
        <v>73.7</v>
      </c>
      <c r="O127" s="90">
        <v>0</v>
      </c>
      <c r="P127" s="88">
        <v>0.28991</v>
      </c>
      <c r="Q127" s="36">
        <f t="shared" si="8"/>
        <v>0</v>
      </c>
      <c r="R127" s="92">
        <f t="shared" si="9"/>
        <v>73.7</v>
      </c>
      <c r="S127" s="58" t="s">
        <v>20</v>
      </c>
      <c r="T127" s="25" t="s">
        <v>107</v>
      </c>
      <c r="U127" s="68" t="s">
        <v>21</v>
      </c>
      <c r="V127" s="25">
        <v>130</v>
      </c>
      <c r="W127" s="44">
        <v>9</v>
      </c>
      <c r="Z127" s="69">
        <f t="shared" si="11"/>
        <v>0</v>
      </c>
    </row>
    <row r="128" spans="1:26" customFormat="1" ht="14.45" customHeight="1" x14ac:dyDescent="0.25">
      <c r="A128" s="96" t="s">
        <v>154</v>
      </c>
      <c r="B128" s="96" t="s">
        <v>154</v>
      </c>
      <c r="C128" s="96" t="s">
        <v>339</v>
      </c>
      <c r="D128" s="2" t="s">
        <v>156</v>
      </c>
      <c r="E128" s="2"/>
      <c r="F128" s="104" t="s">
        <v>157</v>
      </c>
      <c r="G128" s="59" t="s">
        <v>381</v>
      </c>
      <c r="H128" s="59" t="s">
        <v>193</v>
      </c>
      <c r="I128" s="99" t="s">
        <v>318</v>
      </c>
      <c r="J128" s="116">
        <v>70</v>
      </c>
      <c r="K128" s="28">
        <v>17.100000000000001</v>
      </c>
      <c r="L128" s="36">
        <f t="shared" si="7"/>
        <v>1.2</v>
      </c>
      <c r="M128" s="36">
        <v>55</v>
      </c>
      <c r="N128" s="92">
        <f t="shared" si="6"/>
        <v>66</v>
      </c>
      <c r="O128" s="28">
        <v>0</v>
      </c>
      <c r="P128" s="28">
        <v>0.89281999999999995</v>
      </c>
      <c r="Q128" s="36">
        <f t="shared" si="8"/>
        <v>0</v>
      </c>
      <c r="R128" s="92">
        <f t="shared" si="9"/>
        <v>66</v>
      </c>
      <c r="S128" s="57" t="s">
        <v>22</v>
      </c>
      <c r="T128" s="20">
        <v>100</v>
      </c>
      <c r="U128" s="12" t="s">
        <v>23</v>
      </c>
      <c r="V128" s="22">
        <v>5.86</v>
      </c>
      <c r="W128" s="43">
        <v>8</v>
      </c>
    </row>
    <row r="129" spans="1:23" customFormat="1" ht="14.45" customHeight="1" x14ac:dyDescent="0.25">
      <c r="A129" s="96" t="s">
        <v>154</v>
      </c>
      <c r="B129" s="96" t="s">
        <v>154</v>
      </c>
      <c r="C129" s="96" t="s">
        <v>339</v>
      </c>
      <c r="D129" s="2" t="s">
        <v>156</v>
      </c>
      <c r="E129" s="2"/>
      <c r="F129" s="104" t="s">
        <v>158</v>
      </c>
      <c r="G129" s="59" t="s">
        <v>381</v>
      </c>
      <c r="H129" s="59" t="s">
        <v>193</v>
      </c>
      <c r="I129" s="99" t="s">
        <v>318</v>
      </c>
      <c r="J129" s="116">
        <v>140</v>
      </c>
      <c r="K129" s="28">
        <v>17.100000000000001</v>
      </c>
      <c r="L129" s="36">
        <f t="shared" si="7"/>
        <v>2.39</v>
      </c>
      <c r="M129" s="36">
        <v>55</v>
      </c>
      <c r="N129" s="92">
        <f t="shared" si="6"/>
        <v>131.44999999999999</v>
      </c>
      <c r="O129" s="28">
        <v>0</v>
      </c>
      <c r="P129" s="28">
        <v>0.89281999999999995</v>
      </c>
      <c r="Q129" s="36">
        <f t="shared" si="8"/>
        <v>0</v>
      </c>
      <c r="R129" s="92">
        <f t="shared" si="9"/>
        <v>131.44999999999999</v>
      </c>
      <c r="S129" s="57" t="s">
        <v>22</v>
      </c>
      <c r="T129" s="21">
        <v>100</v>
      </c>
      <c r="U129" s="12" t="s">
        <v>23</v>
      </c>
      <c r="V129" s="22">
        <v>11.8</v>
      </c>
      <c r="W129" s="43">
        <v>8</v>
      </c>
    </row>
    <row r="130" spans="1:23" customFormat="1" ht="14.45" customHeight="1" x14ac:dyDescent="0.25">
      <c r="A130" s="96" t="s">
        <v>154</v>
      </c>
      <c r="B130" s="96" t="s">
        <v>154</v>
      </c>
      <c r="C130" s="96" t="s">
        <v>339</v>
      </c>
      <c r="D130" s="2" t="s">
        <v>78</v>
      </c>
      <c r="E130" s="2"/>
      <c r="F130" s="60" t="s">
        <v>159</v>
      </c>
      <c r="G130" s="59" t="s">
        <v>28</v>
      </c>
      <c r="H130" s="59" t="s">
        <v>193</v>
      </c>
      <c r="I130" s="99" t="s">
        <v>317</v>
      </c>
      <c r="J130" s="116">
        <v>47</v>
      </c>
      <c r="K130" s="28">
        <v>31.5</v>
      </c>
      <c r="L130" s="36">
        <f t="shared" si="7"/>
        <v>1.48</v>
      </c>
      <c r="M130" s="36">
        <v>55</v>
      </c>
      <c r="N130" s="92">
        <f t="shared" si="6"/>
        <v>81.400000000000006</v>
      </c>
      <c r="O130" s="26">
        <v>2</v>
      </c>
      <c r="P130" s="28">
        <v>2.7869999999999999</v>
      </c>
      <c r="Q130" s="36">
        <f t="shared" si="8"/>
        <v>5.57</v>
      </c>
      <c r="R130" s="92">
        <f t="shared" si="9"/>
        <v>86.97</v>
      </c>
      <c r="S130" s="57" t="s">
        <v>22</v>
      </c>
      <c r="T130" s="21">
        <v>100</v>
      </c>
      <c r="U130" s="12" t="s">
        <v>23</v>
      </c>
      <c r="V130" s="26">
        <v>3.53</v>
      </c>
      <c r="W130" s="41">
        <v>8</v>
      </c>
    </row>
    <row r="131" spans="1:23" customFormat="1" ht="14.45" customHeight="1" x14ac:dyDescent="0.25">
      <c r="A131" s="96" t="s">
        <v>154</v>
      </c>
      <c r="B131" s="96" t="s">
        <v>154</v>
      </c>
      <c r="C131" s="96" t="s">
        <v>339</v>
      </c>
      <c r="D131" s="2" t="s">
        <v>160</v>
      </c>
      <c r="E131" s="2"/>
      <c r="F131" s="60" t="s">
        <v>161</v>
      </c>
      <c r="G131" s="59" t="s">
        <v>28</v>
      </c>
      <c r="H131" s="59" t="s">
        <v>193</v>
      </c>
      <c r="I131" s="95" t="s">
        <v>322</v>
      </c>
      <c r="J131" s="116">
        <v>80</v>
      </c>
      <c r="K131" s="28">
        <v>45.9</v>
      </c>
      <c r="L131" s="36">
        <f t="shared" si="7"/>
        <v>3.67</v>
      </c>
      <c r="M131" s="36">
        <v>55</v>
      </c>
      <c r="N131" s="92">
        <f t="shared" si="6"/>
        <v>201.85</v>
      </c>
      <c r="O131" s="28">
        <v>0</v>
      </c>
      <c r="P131" s="28">
        <v>4.149</v>
      </c>
      <c r="Q131" s="36">
        <f t="shared" si="8"/>
        <v>0</v>
      </c>
      <c r="R131" s="92">
        <f t="shared" si="9"/>
        <v>201.85</v>
      </c>
      <c r="S131" s="57" t="s">
        <v>22</v>
      </c>
      <c r="T131" s="26">
        <v>100</v>
      </c>
      <c r="U131" s="12" t="s">
        <v>23</v>
      </c>
      <c r="V131" s="26">
        <v>9.65</v>
      </c>
      <c r="W131" s="41">
        <v>8</v>
      </c>
    </row>
    <row r="132" spans="1:23" customFormat="1" ht="14.45" customHeight="1" x14ac:dyDescent="0.25">
      <c r="A132" s="96" t="s">
        <v>154</v>
      </c>
      <c r="B132" s="96" t="s">
        <v>154</v>
      </c>
      <c r="C132" s="96" t="s">
        <v>339</v>
      </c>
      <c r="D132" s="2" t="s">
        <v>160</v>
      </c>
      <c r="E132" s="2"/>
      <c r="F132" s="60" t="s">
        <v>162</v>
      </c>
      <c r="G132" s="59" t="s">
        <v>381</v>
      </c>
      <c r="H132" s="59" t="s">
        <v>193</v>
      </c>
      <c r="I132" s="99" t="s">
        <v>318</v>
      </c>
      <c r="J132" s="116">
        <v>30</v>
      </c>
      <c r="K132" s="28">
        <v>17.100000000000001</v>
      </c>
      <c r="L132" s="36">
        <f t="shared" si="7"/>
        <v>0.51</v>
      </c>
      <c r="M132" s="36">
        <v>55</v>
      </c>
      <c r="N132" s="92">
        <f t="shared" si="6"/>
        <v>28.05</v>
      </c>
      <c r="O132" s="28">
        <v>0</v>
      </c>
      <c r="P132" s="28">
        <v>0.89281999999999995</v>
      </c>
      <c r="Q132" s="36">
        <f t="shared" si="8"/>
        <v>0</v>
      </c>
      <c r="R132" s="92">
        <f t="shared" si="9"/>
        <v>28.05</v>
      </c>
      <c r="S132" s="57" t="s">
        <v>22</v>
      </c>
      <c r="T132" s="26">
        <v>100</v>
      </c>
      <c r="U132" s="12" t="s">
        <v>23</v>
      </c>
      <c r="V132" s="26">
        <v>2.5</v>
      </c>
      <c r="W132" s="41">
        <v>8</v>
      </c>
    </row>
    <row r="133" spans="1:23" customFormat="1" x14ac:dyDescent="0.25">
      <c r="A133" s="96" t="s">
        <v>154</v>
      </c>
      <c r="B133" s="96" t="s">
        <v>154</v>
      </c>
      <c r="C133" s="96" t="s">
        <v>339</v>
      </c>
      <c r="D133" s="2" t="s">
        <v>160</v>
      </c>
      <c r="E133" s="2"/>
      <c r="F133" s="60" t="s">
        <v>163</v>
      </c>
      <c r="G133" s="59" t="s">
        <v>381</v>
      </c>
      <c r="H133" s="59" t="s">
        <v>193</v>
      </c>
      <c r="I133" s="95" t="s">
        <v>62</v>
      </c>
      <c r="J133" s="116">
        <v>20</v>
      </c>
      <c r="K133" s="28">
        <v>4</v>
      </c>
      <c r="L133" s="36">
        <f t="shared" si="7"/>
        <v>0.08</v>
      </c>
      <c r="M133" s="36">
        <v>55</v>
      </c>
      <c r="N133" s="92">
        <f t="shared" si="6"/>
        <v>4.4000000000000004</v>
      </c>
      <c r="O133" s="28">
        <v>0</v>
      </c>
      <c r="P133" s="28">
        <v>7.2770000000000001E-2</v>
      </c>
      <c r="Q133" s="36">
        <f t="shared" si="8"/>
        <v>0</v>
      </c>
      <c r="R133" s="92">
        <f t="shared" si="9"/>
        <v>4.4000000000000004</v>
      </c>
      <c r="S133" s="57" t="s">
        <v>22</v>
      </c>
      <c r="T133" s="26">
        <v>100</v>
      </c>
      <c r="U133" s="12" t="s">
        <v>23</v>
      </c>
      <c r="V133" s="26">
        <v>1</v>
      </c>
      <c r="W133" s="41">
        <v>8</v>
      </c>
    </row>
    <row r="134" spans="1:23" s="69" customFormat="1" ht="25.5" x14ac:dyDescent="0.25">
      <c r="A134" s="100" t="s">
        <v>154</v>
      </c>
      <c r="B134" s="100" t="s">
        <v>154</v>
      </c>
      <c r="C134" s="100" t="s">
        <v>339</v>
      </c>
      <c r="D134" s="103" t="s">
        <v>164</v>
      </c>
      <c r="E134" s="103"/>
      <c r="F134" s="61" t="s">
        <v>165</v>
      </c>
      <c r="G134" s="98" t="s">
        <v>409</v>
      </c>
      <c r="H134" s="102" t="s">
        <v>193</v>
      </c>
      <c r="I134" s="61" t="s">
        <v>62</v>
      </c>
      <c r="J134" s="116">
        <v>40</v>
      </c>
      <c r="K134" s="90">
        <v>4</v>
      </c>
      <c r="L134" s="66">
        <f t="shared" si="7"/>
        <v>0.16</v>
      </c>
      <c r="M134" s="66">
        <v>55</v>
      </c>
      <c r="N134" s="92">
        <f t="shared" si="6"/>
        <v>8.8000000000000007</v>
      </c>
      <c r="O134" s="90">
        <v>0</v>
      </c>
      <c r="P134" s="28">
        <v>7.2770000000000001E-2</v>
      </c>
      <c r="Q134" s="36">
        <f t="shared" si="8"/>
        <v>0</v>
      </c>
      <c r="R134" s="92">
        <f t="shared" si="9"/>
        <v>8.8000000000000007</v>
      </c>
      <c r="S134" s="58" t="s">
        <v>22</v>
      </c>
      <c r="T134" s="25">
        <v>100</v>
      </c>
      <c r="U134" s="68" t="s">
        <v>23</v>
      </c>
      <c r="V134" s="25">
        <v>2.0299999999999998</v>
      </c>
      <c r="W134" s="44">
        <v>8</v>
      </c>
    </row>
    <row r="135" spans="1:23" customFormat="1" x14ac:dyDescent="0.25">
      <c r="A135" s="96" t="s">
        <v>154</v>
      </c>
      <c r="B135" s="96" t="s">
        <v>155</v>
      </c>
      <c r="C135" s="96" t="s">
        <v>340</v>
      </c>
      <c r="D135" s="2" t="s">
        <v>17</v>
      </c>
      <c r="E135" s="2"/>
      <c r="F135" s="104" t="s">
        <v>166</v>
      </c>
      <c r="G135" s="59" t="s">
        <v>381</v>
      </c>
      <c r="H135" s="59" t="s">
        <v>193</v>
      </c>
      <c r="I135" s="95" t="s">
        <v>62</v>
      </c>
      <c r="J135" s="116">
        <v>120</v>
      </c>
      <c r="K135" s="28">
        <v>4</v>
      </c>
      <c r="L135" s="36">
        <f t="shared" si="7"/>
        <v>0.48</v>
      </c>
      <c r="M135" s="36">
        <v>55</v>
      </c>
      <c r="N135" s="92">
        <f t="shared" si="6"/>
        <v>26.4</v>
      </c>
      <c r="O135" s="21">
        <v>2</v>
      </c>
      <c r="P135" s="28">
        <v>7.2770000000000001E-2</v>
      </c>
      <c r="Q135" s="36">
        <f t="shared" si="8"/>
        <v>0.15</v>
      </c>
      <c r="R135" s="92">
        <f t="shared" si="9"/>
        <v>26.549999999999997</v>
      </c>
      <c r="S135" s="58" t="s">
        <v>22</v>
      </c>
      <c r="T135" s="20">
        <v>70</v>
      </c>
      <c r="U135" s="12" t="s">
        <v>23</v>
      </c>
      <c r="V135" s="22">
        <v>3.1</v>
      </c>
      <c r="W135" s="43">
        <v>8</v>
      </c>
    </row>
    <row r="136" spans="1:23" customFormat="1" ht="14.45" customHeight="1" x14ac:dyDescent="0.25">
      <c r="A136" s="96" t="s">
        <v>154</v>
      </c>
      <c r="B136" s="96" t="s">
        <v>155</v>
      </c>
      <c r="C136" s="96" t="s">
        <v>340</v>
      </c>
      <c r="D136" s="2" t="s">
        <v>167</v>
      </c>
      <c r="E136" s="2"/>
      <c r="F136" s="104" t="s">
        <v>168</v>
      </c>
      <c r="G136" s="59" t="s">
        <v>381</v>
      </c>
      <c r="H136" s="59" t="s">
        <v>193</v>
      </c>
      <c r="I136" s="95" t="s">
        <v>322</v>
      </c>
      <c r="J136" s="116">
        <v>116</v>
      </c>
      <c r="K136" s="28">
        <v>45.9</v>
      </c>
      <c r="L136" s="36">
        <f t="shared" si="7"/>
        <v>5.32</v>
      </c>
      <c r="M136" s="36">
        <v>55</v>
      </c>
      <c r="N136" s="92">
        <f t="shared" si="6"/>
        <v>292.60000000000002</v>
      </c>
      <c r="O136" s="21">
        <v>4</v>
      </c>
      <c r="P136" s="28">
        <v>4.149</v>
      </c>
      <c r="Q136" s="36">
        <f t="shared" si="8"/>
        <v>16.600000000000001</v>
      </c>
      <c r="R136" s="92">
        <f t="shared" si="9"/>
        <v>309.20000000000005</v>
      </c>
      <c r="S136" s="58" t="s">
        <v>22</v>
      </c>
      <c r="T136" s="20">
        <v>70</v>
      </c>
      <c r="U136" s="12" t="s">
        <v>23</v>
      </c>
      <c r="V136" s="22">
        <v>12.9</v>
      </c>
      <c r="W136" s="43">
        <v>9</v>
      </c>
    </row>
    <row r="137" spans="1:23" customFormat="1" ht="14.45" customHeight="1" x14ac:dyDescent="0.25">
      <c r="A137" s="96" t="s">
        <v>154</v>
      </c>
      <c r="B137" s="96" t="s">
        <v>155</v>
      </c>
      <c r="C137" s="96" t="s">
        <v>340</v>
      </c>
      <c r="D137" s="2" t="s">
        <v>167</v>
      </c>
      <c r="E137" s="2"/>
      <c r="F137" s="104" t="s">
        <v>169</v>
      </c>
      <c r="G137" s="59" t="s">
        <v>381</v>
      </c>
      <c r="H137" s="59" t="s">
        <v>193</v>
      </c>
      <c r="I137" s="99" t="s">
        <v>317</v>
      </c>
      <c r="J137" s="116">
        <v>14</v>
      </c>
      <c r="K137" s="28">
        <v>31.5</v>
      </c>
      <c r="L137" s="36">
        <f t="shared" si="7"/>
        <v>0.44</v>
      </c>
      <c r="M137" s="36">
        <v>55</v>
      </c>
      <c r="N137" s="92">
        <f t="shared" ref="N137:N200" si="12">ROUND(L137*M137,2)</f>
        <v>24.2</v>
      </c>
      <c r="O137" s="28">
        <v>0</v>
      </c>
      <c r="P137" s="28">
        <v>2.7869999999999999</v>
      </c>
      <c r="Q137" s="36">
        <f t="shared" si="8"/>
        <v>0</v>
      </c>
      <c r="R137" s="92">
        <f t="shared" si="9"/>
        <v>24.2</v>
      </c>
      <c r="S137" s="58" t="s">
        <v>22</v>
      </c>
      <c r="T137" s="20">
        <v>70</v>
      </c>
      <c r="U137" s="12" t="s">
        <v>23</v>
      </c>
      <c r="V137" s="22">
        <v>1.3</v>
      </c>
      <c r="W137" s="43">
        <v>9</v>
      </c>
    </row>
    <row r="138" spans="1:23" customFormat="1" ht="14.45" customHeight="1" x14ac:dyDescent="0.25">
      <c r="A138" s="60" t="s">
        <v>154</v>
      </c>
      <c r="B138" s="60" t="s">
        <v>155</v>
      </c>
      <c r="C138" s="96" t="s">
        <v>340</v>
      </c>
      <c r="D138" s="60" t="s">
        <v>167</v>
      </c>
      <c r="E138" s="60"/>
      <c r="F138" s="60" t="s">
        <v>170</v>
      </c>
      <c r="G138" s="59" t="s">
        <v>381</v>
      </c>
      <c r="H138" s="59" t="s">
        <v>193</v>
      </c>
      <c r="I138" s="99" t="s">
        <v>318</v>
      </c>
      <c r="J138" s="116">
        <v>4</v>
      </c>
      <c r="K138" s="28">
        <v>17.100000000000001</v>
      </c>
      <c r="L138" s="36">
        <f t="shared" ref="L138:L204" si="13">ROUND(J138*K138/1000,2)</f>
        <v>7.0000000000000007E-2</v>
      </c>
      <c r="M138" s="36">
        <v>55</v>
      </c>
      <c r="N138" s="92">
        <f t="shared" si="12"/>
        <v>3.85</v>
      </c>
      <c r="O138" s="28">
        <v>0</v>
      </c>
      <c r="P138" s="28">
        <v>0.89281999999999995</v>
      </c>
      <c r="Q138" s="36">
        <f t="shared" ref="Q138:Q201" si="14">ROUND(O138*P138,2)</f>
        <v>0</v>
      </c>
      <c r="R138" s="92">
        <f t="shared" ref="R138:R201" si="15">N138+Q138</f>
        <v>3.85</v>
      </c>
      <c r="S138" s="51" t="s">
        <v>22</v>
      </c>
      <c r="T138" s="20">
        <v>70</v>
      </c>
      <c r="U138" s="12" t="s">
        <v>23</v>
      </c>
      <c r="V138" s="26">
        <v>0.3</v>
      </c>
      <c r="W138" s="41">
        <v>9</v>
      </c>
    </row>
    <row r="139" spans="1:23" customFormat="1" ht="14.45" customHeight="1" x14ac:dyDescent="0.25">
      <c r="A139" s="60" t="s">
        <v>154</v>
      </c>
      <c r="B139" s="60" t="s">
        <v>155</v>
      </c>
      <c r="C139" s="96" t="s">
        <v>340</v>
      </c>
      <c r="D139" s="60" t="s">
        <v>167</v>
      </c>
      <c r="E139" s="60"/>
      <c r="F139" s="60" t="s">
        <v>171</v>
      </c>
      <c r="G139" s="59" t="s">
        <v>381</v>
      </c>
      <c r="H139" s="59" t="s">
        <v>193</v>
      </c>
      <c r="I139" s="95" t="s">
        <v>320</v>
      </c>
      <c r="J139" s="116">
        <v>3</v>
      </c>
      <c r="K139" s="28">
        <v>12.7</v>
      </c>
      <c r="L139" s="36">
        <f t="shared" si="13"/>
        <v>0.04</v>
      </c>
      <c r="M139" s="36">
        <v>55</v>
      </c>
      <c r="N139" s="92">
        <f t="shared" si="12"/>
        <v>2.2000000000000002</v>
      </c>
      <c r="O139" s="28">
        <v>0</v>
      </c>
      <c r="P139" s="28">
        <v>0.54515999999999998</v>
      </c>
      <c r="Q139" s="36">
        <f t="shared" si="14"/>
        <v>0</v>
      </c>
      <c r="R139" s="92">
        <f t="shared" si="15"/>
        <v>2.2000000000000002</v>
      </c>
      <c r="S139" s="51" t="s">
        <v>22</v>
      </c>
      <c r="T139" s="20">
        <v>70</v>
      </c>
      <c r="U139" s="12" t="s">
        <v>23</v>
      </c>
      <c r="V139" s="26">
        <v>0.2</v>
      </c>
      <c r="W139" s="41">
        <v>9</v>
      </c>
    </row>
    <row r="140" spans="1:23" customFormat="1" ht="14.45" customHeight="1" x14ac:dyDescent="0.25">
      <c r="A140" s="60" t="s">
        <v>154</v>
      </c>
      <c r="B140" s="60" t="s">
        <v>155</v>
      </c>
      <c r="C140" s="96" t="s">
        <v>340</v>
      </c>
      <c r="D140" s="60" t="s">
        <v>167</v>
      </c>
      <c r="E140" s="60"/>
      <c r="F140" s="60" t="s">
        <v>172</v>
      </c>
      <c r="G140" s="59" t="s">
        <v>381</v>
      </c>
      <c r="H140" s="59" t="s">
        <v>193</v>
      </c>
      <c r="I140" s="60" t="s">
        <v>316</v>
      </c>
      <c r="J140" s="116">
        <v>12</v>
      </c>
      <c r="K140" s="26">
        <v>10.3</v>
      </c>
      <c r="L140" s="36">
        <f t="shared" si="13"/>
        <v>0.12</v>
      </c>
      <c r="M140" s="36">
        <v>55</v>
      </c>
      <c r="N140" s="92">
        <f t="shared" si="12"/>
        <v>6.6</v>
      </c>
      <c r="O140" s="28">
        <v>0</v>
      </c>
      <c r="P140" s="88">
        <v>0.28991</v>
      </c>
      <c r="Q140" s="36">
        <f t="shared" si="14"/>
        <v>0</v>
      </c>
      <c r="R140" s="92">
        <f t="shared" si="15"/>
        <v>6.6</v>
      </c>
      <c r="S140" s="51" t="s">
        <v>22</v>
      </c>
      <c r="T140" s="20">
        <v>70</v>
      </c>
      <c r="U140" s="12" t="s">
        <v>23</v>
      </c>
      <c r="V140" s="26">
        <v>0.6</v>
      </c>
      <c r="W140" s="41">
        <v>9</v>
      </c>
    </row>
    <row r="141" spans="1:23" customFormat="1" x14ac:dyDescent="0.25">
      <c r="A141" s="60" t="s">
        <v>154</v>
      </c>
      <c r="B141" s="60" t="s">
        <v>155</v>
      </c>
      <c r="C141" s="96" t="s">
        <v>340</v>
      </c>
      <c r="D141" s="60" t="s">
        <v>167</v>
      </c>
      <c r="E141" s="60"/>
      <c r="F141" s="60" t="s">
        <v>173</v>
      </c>
      <c r="G141" s="59" t="s">
        <v>381</v>
      </c>
      <c r="H141" s="59" t="s">
        <v>193</v>
      </c>
      <c r="I141" s="95" t="s">
        <v>62</v>
      </c>
      <c r="J141" s="116">
        <v>20</v>
      </c>
      <c r="K141" s="28">
        <v>4</v>
      </c>
      <c r="L141" s="36">
        <f t="shared" si="13"/>
        <v>0.08</v>
      </c>
      <c r="M141" s="36">
        <v>55</v>
      </c>
      <c r="N141" s="92">
        <f t="shared" si="12"/>
        <v>4.4000000000000004</v>
      </c>
      <c r="O141" s="28">
        <v>0</v>
      </c>
      <c r="P141" s="28">
        <v>7.2770000000000001E-2</v>
      </c>
      <c r="Q141" s="36">
        <f t="shared" si="14"/>
        <v>0</v>
      </c>
      <c r="R141" s="92">
        <f t="shared" si="15"/>
        <v>4.4000000000000004</v>
      </c>
      <c r="S141" s="51" t="s">
        <v>22</v>
      </c>
      <c r="T141" s="20">
        <v>70</v>
      </c>
      <c r="U141" s="12" t="s">
        <v>23</v>
      </c>
      <c r="V141" s="26">
        <v>0.7</v>
      </c>
      <c r="W141" s="41">
        <v>9</v>
      </c>
    </row>
    <row r="142" spans="1:23" customFormat="1" ht="26.1" customHeight="1" x14ac:dyDescent="0.25">
      <c r="A142" s="96" t="s">
        <v>154</v>
      </c>
      <c r="B142" s="96" t="s">
        <v>174</v>
      </c>
      <c r="C142" s="96" t="s">
        <v>341</v>
      </c>
      <c r="D142" s="2" t="s">
        <v>175</v>
      </c>
      <c r="E142" s="2"/>
      <c r="F142" s="104" t="s">
        <v>176</v>
      </c>
      <c r="G142" s="59" t="s">
        <v>381</v>
      </c>
      <c r="H142" s="59" t="s">
        <v>193</v>
      </c>
      <c r="I142" s="60" t="s">
        <v>321</v>
      </c>
      <c r="J142" s="116">
        <v>70</v>
      </c>
      <c r="K142" s="26">
        <v>7.38</v>
      </c>
      <c r="L142" s="36">
        <f t="shared" si="13"/>
        <v>0.52</v>
      </c>
      <c r="M142" s="36">
        <v>55</v>
      </c>
      <c r="N142" s="92">
        <f t="shared" si="12"/>
        <v>28.6</v>
      </c>
      <c r="O142" s="21">
        <v>8</v>
      </c>
      <c r="P142" s="88">
        <v>0.18711</v>
      </c>
      <c r="Q142" s="36">
        <f t="shared" si="14"/>
        <v>1.5</v>
      </c>
      <c r="R142" s="92">
        <f t="shared" si="15"/>
        <v>30.1</v>
      </c>
      <c r="S142" s="57" t="s">
        <v>22</v>
      </c>
      <c r="T142" s="29">
        <v>70</v>
      </c>
      <c r="U142" s="12" t="s">
        <v>23</v>
      </c>
      <c r="V142" s="29">
        <v>2.1</v>
      </c>
      <c r="W142" s="40">
        <v>8</v>
      </c>
    </row>
    <row r="143" spans="1:23" customFormat="1" ht="26.1" customHeight="1" x14ac:dyDescent="0.25">
      <c r="A143" s="96" t="s">
        <v>154</v>
      </c>
      <c r="B143" s="96" t="s">
        <v>174</v>
      </c>
      <c r="C143" s="96" t="s">
        <v>341</v>
      </c>
      <c r="D143" s="2" t="s">
        <v>175</v>
      </c>
      <c r="E143" s="2"/>
      <c r="F143" s="104" t="s">
        <v>177</v>
      </c>
      <c r="G143" s="59" t="s">
        <v>381</v>
      </c>
      <c r="H143" s="59" t="s">
        <v>193</v>
      </c>
      <c r="I143" s="60" t="s">
        <v>316</v>
      </c>
      <c r="J143" s="116">
        <v>6</v>
      </c>
      <c r="K143" s="26">
        <v>10.3</v>
      </c>
      <c r="L143" s="36">
        <f t="shared" si="13"/>
        <v>0.06</v>
      </c>
      <c r="M143" s="36">
        <v>55</v>
      </c>
      <c r="N143" s="92">
        <f t="shared" si="12"/>
        <v>3.3</v>
      </c>
      <c r="O143" s="28">
        <v>0</v>
      </c>
      <c r="P143" s="88">
        <v>0.28991</v>
      </c>
      <c r="Q143" s="36">
        <f t="shared" si="14"/>
        <v>0</v>
      </c>
      <c r="R143" s="92">
        <f t="shared" si="15"/>
        <v>3.3</v>
      </c>
      <c r="S143" s="57" t="s">
        <v>22</v>
      </c>
      <c r="T143" s="29">
        <v>70</v>
      </c>
      <c r="U143" s="12" t="s">
        <v>23</v>
      </c>
      <c r="V143" s="29">
        <v>0.2</v>
      </c>
      <c r="W143" s="40">
        <v>8</v>
      </c>
    </row>
    <row r="144" spans="1:23" customFormat="1" ht="14.45" customHeight="1" x14ac:dyDescent="0.25">
      <c r="A144" s="96" t="s">
        <v>154</v>
      </c>
      <c r="B144" s="96" t="s">
        <v>174</v>
      </c>
      <c r="C144" s="96" t="s">
        <v>341</v>
      </c>
      <c r="D144" s="2" t="s">
        <v>175</v>
      </c>
      <c r="E144" s="2"/>
      <c r="F144" s="104" t="s">
        <v>178</v>
      </c>
      <c r="G144" s="59" t="s">
        <v>381</v>
      </c>
      <c r="H144" s="59" t="s">
        <v>193</v>
      </c>
      <c r="I144" s="60" t="s">
        <v>316</v>
      </c>
      <c r="J144" s="116">
        <v>70</v>
      </c>
      <c r="K144" s="26">
        <v>10.3</v>
      </c>
      <c r="L144" s="36">
        <f t="shared" si="13"/>
        <v>0.72</v>
      </c>
      <c r="M144" s="36">
        <v>55</v>
      </c>
      <c r="N144" s="92">
        <f t="shared" si="12"/>
        <v>39.6</v>
      </c>
      <c r="O144" s="21">
        <v>4</v>
      </c>
      <c r="P144" s="88">
        <v>0.28991</v>
      </c>
      <c r="Q144" s="36">
        <f t="shared" si="14"/>
        <v>1.1599999999999999</v>
      </c>
      <c r="R144" s="92">
        <f t="shared" si="15"/>
        <v>40.76</v>
      </c>
      <c r="S144" s="57" t="s">
        <v>22</v>
      </c>
      <c r="T144" s="29">
        <v>70</v>
      </c>
      <c r="U144" s="12" t="s">
        <v>23</v>
      </c>
      <c r="V144" s="29">
        <v>2.4</v>
      </c>
      <c r="W144" s="40">
        <v>8</v>
      </c>
    </row>
    <row r="145" spans="1:26" customFormat="1" x14ac:dyDescent="0.25">
      <c r="A145" s="96" t="s">
        <v>154</v>
      </c>
      <c r="B145" s="96" t="s">
        <v>174</v>
      </c>
      <c r="C145" s="96" t="s">
        <v>341</v>
      </c>
      <c r="D145" s="2" t="s">
        <v>175</v>
      </c>
      <c r="E145" s="2"/>
      <c r="F145" s="104" t="s">
        <v>179</v>
      </c>
      <c r="G145" s="59" t="s">
        <v>381</v>
      </c>
      <c r="H145" s="59" t="s">
        <v>193</v>
      </c>
      <c r="I145" s="95" t="s">
        <v>62</v>
      </c>
      <c r="J145" s="116">
        <v>40</v>
      </c>
      <c r="K145" s="28">
        <v>4</v>
      </c>
      <c r="L145" s="36">
        <f t="shared" si="13"/>
        <v>0.16</v>
      </c>
      <c r="M145" s="36">
        <v>55</v>
      </c>
      <c r="N145" s="92">
        <f t="shared" si="12"/>
        <v>8.8000000000000007</v>
      </c>
      <c r="O145" s="21">
        <v>6</v>
      </c>
      <c r="P145" s="28">
        <v>7.2770000000000001E-2</v>
      </c>
      <c r="Q145" s="36">
        <f t="shared" si="14"/>
        <v>0.44</v>
      </c>
      <c r="R145" s="92">
        <f t="shared" si="15"/>
        <v>9.24</v>
      </c>
      <c r="S145" s="57" t="s">
        <v>22</v>
      </c>
      <c r="T145" s="29">
        <v>70</v>
      </c>
      <c r="U145" s="12" t="s">
        <v>23</v>
      </c>
      <c r="V145" s="29">
        <v>0.9</v>
      </c>
      <c r="W145" s="40">
        <v>8</v>
      </c>
    </row>
    <row r="146" spans="1:26" customFormat="1" x14ac:dyDescent="0.25">
      <c r="A146" s="96" t="s">
        <v>154</v>
      </c>
      <c r="B146" s="96" t="s">
        <v>174</v>
      </c>
      <c r="C146" s="96" t="s">
        <v>341</v>
      </c>
      <c r="D146" s="2" t="s">
        <v>175</v>
      </c>
      <c r="E146" s="2"/>
      <c r="F146" s="104" t="s">
        <v>180</v>
      </c>
      <c r="G146" s="59" t="s">
        <v>381</v>
      </c>
      <c r="H146" s="59" t="s">
        <v>193</v>
      </c>
      <c r="I146" s="95" t="s">
        <v>62</v>
      </c>
      <c r="J146" s="116">
        <v>4</v>
      </c>
      <c r="K146" s="28">
        <v>4</v>
      </c>
      <c r="L146" s="36">
        <f t="shared" si="13"/>
        <v>0.02</v>
      </c>
      <c r="M146" s="36">
        <v>55</v>
      </c>
      <c r="N146" s="92">
        <f t="shared" si="12"/>
        <v>1.1000000000000001</v>
      </c>
      <c r="O146" s="74">
        <v>0</v>
      </c>
      <c r="P146" s="28">
        <v>7.2770000000000001E-2</v>
      </c>
      <c r="Q146" s="36">
        <f t="shared" si="14"/>
        <v>0</v>
      </c>
      <c r="R146" s="92">
        <f t="shared" si="15"/>
        <v>1.1000000000000001</v>
      </c>
      <c r="S146" s="57" t="s">
        <v>22</v>
      </c>
      <c r="T146" s="29">
        <v>70</v>
      </c>
      <c r="U146" s="12" t="s">
        <v>23</v>
      </c>
      <c r="V146" s="29">
        <v>0.1</v>
      </c>
      <c r="W146" s="40">
        <v>8</v>
      </c>
    </row>
    <row r="147" spans="1:26" customFormat="1" x14ac:dyDescent="0.25">
      <c r="A147" s="96" t="s">
        <v>154</v>
      </c>
      <c r="B147" s="96" t="s">
        <v>174</v>
      </c>
      <c r="C147" s="96" t="s">
        <v>341</v>
      </c>
      <c r="D147" s="2" t="s">
        <v>175</v>
      </c>
      <c r="E147" s="2"/>
      <c r="F147" s="104" t="s">
        <v>181</v>
      </c>
      <c r="G147" s="59" t="s">
        <v>381</v>
      </c>
      <c r="H147" s="59" t="s">
        <v>193</v>
      </c>
      <c r="I147" s="95" t="s">
        <v>62</v>
      </c>
      <c r="J147" s="116">
        <v>30</v>
      </c>
      <c r="K147" s="28">
        <v>4</v>
      </c>
      <c r="L147" s="36">
        <f t="shared" si="13"/>
        <v>0.12</v>
      </c>
      <c r="M147" s="36">
        <v>55</v>
      </c>
      <c r="N147" s="92">
        <f t="shared" si="12"/>
        <v>6.6</v>
      </c>
      <c r="O147" s="21">
        <v>4</v>
      </c>
      <c r="P147" s="28">
        <v>7.2770000000000001E-2</v>
      </c>
      <c r="Q147" s="36">
        <f t="shared" si="14"/>
        <v>0.28999999999999998</v>
      </c>
      <c r="R147" s="92">
        <f t="shared" si="15"/>
        <v>6.89</v>
      </c>
      <c r="S147" s="57" t="s">
        <v>22</v>
      </c>
      <c r="T147" s="29">
        <v>70</v>
      </c>
      <c r="U147" s="12" t="s">
        <v>23</v>
      </c>
      <c r="V147" s="29">
        <v>0.7</v>
      </c>
      <c r="W147" s="40">
        <v>8</v>
      </c>
    </row>
    <row r="148" spans="1:26" customFormat="1" ht="14.45" customHeight="1" x14ac:dyDescent="0.25">
      <c r="A148" s="96" t="s">
        <v>154</v>
      </c>
      <c r="B148" s="96" t="s">
        <v>174</v>
      </c>
      <c r="C148" s="96" t="s">
        <v>341</v>
      </c>
      <c r="D148" s="2" t="s">
        <v>182</v>
      </c>
      <c r="E148" s="2"/>
      <c r="F148" s="104" t="s">
        <v>183</v>
      </c>
      <c r="G148" s="59" t="s">
        <v>381</v>
      </c>
      <c r="H148" s="59" t="s">
        <v>193</v>
      </c>
      <c r="I148" s="60" t="s">
        <v>321</v>
      </c>
      <c r="J148" s="116">
        <v>60</v>
      </c>
      <c r="K148" s="26">
        <v>7.38</v>
      </c>
      <c r="L148" s="36">
        <f t="shared" si="13"/>
        <v>0.44</v>
      </c>
      <c r="M148" s="36">
        <v>55</v>
      </c>
      <c r="N148" s="92">
        <f t="shared" si="12"/>
        <v>24.2</v>
      </c>
      <c r="O148" s="21">
        <v>6</v>
      </c>
      <c r="P148" s="88">
        <v>0.18711</v>
      </c>
      <c r="Q148" s="36">
        <f t="shared" si="14"/>
        <v>1.1200000000000001</v>
      </c>
      <c r="R148" s="92">
        <f t="shared" si="15"/>
        <v>25.32</v>
      </c>
      <c r="S148" s="57" t="s">
        <v>22</v>
      </c>
      <c r="T148" s="29">
        <v>70</v>
      </c>
      <c r="U148" s="12" t="s">
        <v>23</v>
      </c>
      <c r="V148" s="29">
        <v>1.8</v>
      </c>
      <c r="W148" s="40">
        <v>8</v>
      </c>
    </row>
    <row r="149" spans="1:26" customFormat="1" x14ac:dyDescent="0.25">
      <c r="A149" s="96" t="s">
        <v>154</v>
      </c>
      <c r="B149" s="96" t="s">
        <v>174</v>
      </c>
      <c r="C149" s="96" t="s">
        <v>341</v>
      </c>
      <c r="D149" s="2" t="s">
        <v>184</v>
      </c>
      <c r="E149" s="2"/>
      <c r="F149" s="104" t="s">
        <v>185</v>
      </c>
      <c r="G149" s="59" t="s">
        <v>381</v>
      </c>
      <c r="H149" s="59" t="s">
        <v>193</v>
      </c>
      <c r="I149" s="95" t="s">
        <v>62</v>
      </c>
      <c r="J149" s="116">
        <v>130</v>
      </c>
      <c r="K149" s="28">
        <v>4</v>
      </c>
      <c r="L149" s="36">
        <f t="shared" si="13"/>
        <v>0.52</v>
      </c>
      <c r="M149" s="36">
        <v>55</v>
      </c>
      <c r="N149" s="92">
        <f t="shared" si="12"/>
        <v>28.6</v>
      </c>
      <c r="O149" s="21">
        <v>6</v>
      </c>
      <c r="P149" s="28">
        <v>7.2770000000000001E-2</v>
      </c>
      <c r="Q149" s="36">
        <f t="shared" si="14"/>
        <v>0.44</v>
      </c>
      <c r="R149" s="92">
        <f t="shared" si="15"/>
        <v>29.040000000000003</v>
      </c>
      <c r="S149" s="57" t="s">
        <v>22</v>
      </c>
      <c r="T149" s="29">
        <v>70</v>
      </c>
      <c r="U149" s="12" t="s">
        <v>23</v>
      </c>
      <c r="V149" s="29">
        <v>3.1</v>
      </c>
      <c r="W149" s="40">
        <v>8</v>
      </c>
    </row>
    <row r="150" spans="1:26" s="13" customFormat="1" ht="29.25" customHeight="1" x14ac:dyDescent="0.25">
      <c r="A150" s="99" t="s">
        <v>215</v>
      </c>
      <c r="B150" s="99" t="s">
        <v>215</v>
      </c>
      <c r="C150" s="99" t="s">
        <v>342</v>
      </c>
      <c r="D150" s="62" t="s">
        <v>216</v>
      </c>
      <c r="E150" s="62"/>
      <c r="F150" s="62" t="s">
        <v>217</v>
      </c>
      <c r="G150" s="62" t="s">
        <v>218</v>
      </c>
      <c r="H150" s="59" t="s">
        <v>193</v>
      </c>
      <c r="I150" s="99" t="s">
        <v>317</v>
      </c>
      <c r="J150" s="116">
        <v>230</v>
      </c>
      <c r="K150" s="28">
        <v>31.5</v>
      </c>
      <c r="L150" s="36">
        <f t="shared" si="13"/>
        <v>7.25</v>
      </c>
      <c r="M150" s="36">
        <v>55</v>
      </c>
      <c r="N150" s="92">
        <f t="shared" si="12"/>
        <v>398.75</v>
      </c>
      <c r="O150" s="31">
        <v>10</v>
      </c>
      <c r="P150" s="28">
        <v>2.7869999999999999</v>
      </c>
      <c r="Q150" s="36">
        <f t="shared" si="14"/>
        <v>27.87</v>
      </c>
      <c r="R150" s="92">
        <f t="shared" si="15"/>
        <v>426.62</v>
      </c>
      <c r="S150" s="49" t="s">
        <v>20</v>
      </c>
      <c r="T150" s="30">
        <v>65</v>
      </c>
      <c r="U150" s="62" t="s">
        <v>21</v>
      </c>
      <c r="V150" s="30">
        <v>230</v>
      </c>
      <c r="W150" s="45">
        <v>8</v>
      </c>
      <c r="Z150">
        <f t="shared" ref="Z150:Z173" si="16">J150-V150</f>
        <v>0</v>
      </c>
    </row>
    <row r="151" spans="1:26" s="13" customFormat="1" ht="29.25" customHeight="1" x14ac:dyDescent="0.25">
      <c r="A151" s="99" t="s">
        <v>215</v>
      </c>
      <c r="B151" s="99" t="s">
        <v>215</v>
      </c>
      <c r="C151" s="99" t="s">
        <v>342</v>
      </c>
      <c r="D151" s="62" t="s">
        <v>216</v>
      </c>
      <c r="E151" s="62"/>
      <c r="F151" s="62" t="s">
        <v>217</v>
      </c>
      <c r="G151" s="62" t="s">
        <v>218</v>
      </c>
      <c r="H151" s="59" t="s">
        <v>193</v>
      </c>
      <c r="I151" s="60" t="s">
        <v>316</v>
      </c>
      <c r="J151" s="116">
        <v>230</v>
      </c>
      <c r="K151" s="26">
        <v>10.3</v>
      </c>
      <c r="L151" s="36">
        <f t="shared" si="13"/>
        <v>2.37</v>
      </c>
      <c r="M151" s="36">
        <v>55</v>
      </c>
      <c r="N151" s="92">
        <f t="shared" si="12"/>
        <v>130.35</v>
      </c>
      <c r="O151" s="31">
        <v>10</v>
      </c>
      <c r="P151" s="88">
        <v>0.28991</v>
      </c>
      <c r="Q151" s="36">
        <f t="shared" si="14"/>
        <v>2.9</v>
      </c>
      <c r="R151" s="92">
        <f t="shared" si="15"/>
        <v>133.25</v>
      </c>
      <c r="S151" s="49" t="s">
        <v>20</v>
      </c>
      <c r="T151" s="30">
        <v>55</v>
      </c>
      <c r="U151" s="62" t="s">
        <v>21</v>
      </c>
      <c r="V151" s="30">
        <v>230</v>
      </c>
      <c r="W151" s="45">
        <v>8</v>
      </c>
      <c r="Z151">
        <f t="shared" si="16"/>
        <v>0</v>
      </c>
    </row>
    <row r="152" spans="1:26" s="13" customFormat="1" ht="29.25" customHeight="1" x14ac:dyDescent="0.25">
      <c r="A152" s="99" t="s">
        <v>215</v>
      </c>
      <c r="B152" s="99" t="s">
        <v>215</v>
      </c>
      <c r="C152" s="99" t="s">
        <v>342</v>
      </c>
      <c r="D152" s="62" t="s">
        <v>216</v>
      </c>
      <c r="E152" s="62"/>
      <c r="F152" s="62" t="s">
        <v>219</v>
      </c>
      <c r="G152" s="98" t="s">
        <v>383</v>
      </c>
      <c r="H152" s="59" t="s">
        <v>193</v>
      </c>
      <c r="I152" s="99" t="s">
        <v>317</v>
      </c>
      <c r="J152" s="116">
        <v>110</v>
      </c>
      <c r="K152" s="28">
        <v>31.5</v>
      </c>
      <c r="L152" s="36">
        <f t="shared" si="13"/>
        <v>3.47</v>
      </c>
      <c r="M152" s="36">
        <v>55</v>
      </c>
      <c r="N152" s="92">
        <f t="shared" si="12"/>
        <v>190.85</v>
      </c>
      <c r="O152" s="31">
        <v>8</v>
      </c>
      <c r="P152" s="28">
        <v>2.7869999999999999</v>
      </c>
      <c r="Q152" s="36">
        <f t="shared" si="14"/>
        <v>22.3</v>
      </c>
      <c r="R152" s="92">
        <f t="shared" si="15"/>
        <v>213.15</v>
      </c>
      <c r="S152" s="49" t="s">
        <v>20</v>
      </c>
      <c r="T152" s="30">
        <v>65</v>
      </c>
      <c r="U152" s="62" t="s">
        <v>21</v>
      </c>
      <c r="V152" s="30">
        <v>110</v>
      </c>
      <c r="W152" s="45">
        <v>8</v>
      </c>
      <c r="Z152">
        <f t="shared" si="16"/>
        <v>0</v>
      </c>
    </row>
    <row r="153" spans="1:26" s="13" customFormat="1" ht="29.25" customHeight="1" x14ac:dyDescent="0.25">
      <c r="A153" s="99" t="s">
        <v>215</v>
      </c>
      <c r="B153" s="99" t="s">
        <v>215</v>
      </c>
      <c r="C153" s="99" t="s">
        <v>342</v>
      </c>
      <c r="D153" s="62" t="s">
        <v>216</v>
      </c>
      <c r="E153" s="62"/>
      <c r="F153" s="62" t="s">
        <v>328</v>
      </c>
      <c r="G153" s="98" t="s">
        <v>383</v>
      </c>
      <c r="H153" s="59" t="s">
        <v>193</v>
      </c>
      <c r="I153" s="95" t="s">
        <v>322</v>
      </c>
      <c r="J153" s="116">
        <v>100</v>
      </c>
      <c r="K153" s="28">
        <v>45.9</v>
      </c>
      <c r="L153" s="36">
        <f t="shared" si="13"/>
        <v>4.59</v>
      </c>
      <c r="M153" s="36">
        <v>55</v>
      </c>
      <c r="N153" s="92">
        <f t="shared" si="12"/>
        <v>252.45</v>
      </c>
      <c r="O153" s="31">
        <v>8</v>
      </c>
      <c r="P153" s="28">
        <v>4.149</v>
      </c>
      <c r="Q153" s="36">
        <f t="shared" si="14"/>
        <v>33.19</v>
      </c>
      <c r="R153" s="92">
        <f t="shared" si="15"/>
        <v>285.64</v>
      </c>
      <c r="S153" s="49" t="s">
        <v>20</v>
      </c>
      <c r="T153" s="30">
        <v>65</v>
      </c>
      <c r="U153" s="62" t="s">
        <v>21</v>
      </c>
      <c r="V153" s="30">
        <v>100</v>
      </c>
      <c r="W153" s="45">
        <v>8</v>
      </c>
      <c r="Z153">
        <f t="shared" si="16"/>
        <v>0</v>
      </c>
    </row>
    <row r="154" spans="1:26" s="13" customFormat="1" ht="29.25" customHeight="1" x14ac:dyDescent="0.25">
      <c r="A154" s="99" t="s">
        <v>215</v>
      </c>
      <c r="B154" s="99" t="s">
        <v>215</v>
      </c>
      <c r="C154" s="99" t="s">
        <v>342</v>
      </c>
      <c r="D154" s="62" t="s">
        <v>216</v>
      </c>
      <c r="E154" s="62"/>
      <c r="F154" s="62" t="s">
        <v>220</v>
      </c>
      <c r="G154" s="98" t="s">
        <v>383</v>
      </c>
      <c r="H154" s="59" t="s">
        <v>193</v>
      </c>
      <c r="I154" s="95" t="s">
        <v>322</v>
      </c>
      <c r="J154" s="116">
        <v>155</v>
      </c>
      <c r="K154" s="28">
        <v>45.9</v>
      </c>
      <c r="L154" s="36">
        <f t="shared" si="13"/>
        <v>7.11</v>
      </c>
      <c r="M154" s="36">
        <v>55</v>
      </c>
      <c r="N154" s="92">
        <f t="shared" si="12"/>
        <v>391.05</v>
      </c>
      <c r="O154" s="31">
        <v>4</v>
      </c>
      <c r="P154" s="28">
        <v>4.149</v>
      </c>
      <c r="Q154" s="36">
        <f t="shared" si="14"/>
        <v>16.600000000000001</v>
      </c>
      <c r="R154" s="92">
        <f t="shared" si="15"/>
        <v>407.65000000000003</v>
      </c>
      <c r="S154" s="49" t="s">
        <v>20</v>
      </c>
      <c r="T154" s="30">
        <v>65</v>
      </c>
      <c r="U154" s="62" t="s">
        <v>21</v>
      </c>
      <c r="V154" s="30">
        <v>155</v>
      </c>
      <c r="W154" s="45">
        <v>8</v>
      </c>
      <c r="Z154">
        <f t="shared" si="16"/>
        <v>0</v>
      </c>
    </row>
    <row r="155" spans="1:26" s="13" customFormat="1" ht="29.25" customHeight="1" x14ac:dyDescent="0.25">
      <c r="A155" s="99" t="s">
        <v>215</v>
      </c>
      <c r="B155" s="99" t="s">
        <v>215</v>
      </c>
      <c r="C155" s="99" t="s">
        <v>342</v>
      </c>
      <c r="D155" s="62" t="s">
        <v>216</v>
      </c>
      <c r="E155" s="62"/>
      <c r="F155" s="62" t="s">
        <v>220</v>
      </c>
      <c r="G155" s="98" t="s">
        <v>383</v>
      </c>
      <c r="H155" s="59" t="s">
        <v>193</v>
      </c>
      <c r="I155" s="99" t="s">
        <v>317</v>
      </c>
      <c r="J155" s="116">
        <v>226</v>
      </c>
      <c r="K155" s="28">
        <v>31.5</v>
      </c>
      <c r="L155" s="36">
        <f t="shared" si="13"/>
        <v>7.12</v>
      </c>
      <c r="M155" s="36">
        <v>55</v>
      </c>
      <c r="N155" s="92">
        <f t="shared" si="12"/>
        <v>391.6</v>
      </c>
      <c r="O155" s="31">
        <v>6</v>
      </c>
      <c r="P155" s="28">
        <v>2.7869999999999999</v>
      </c>
      <c r="Q155" s="36">
        <f t="shared" si="14"/>
        <v>16.72</v>
      </c>
      <c r="R155" s="92">
        <f t="shared" si="15"/>
        <v>408.32000000000005</v>
      </c>
      <c r="S155" s="49" t="s">
        <v>20</v>
      </c>
      <c r="T155" s="30">
        <v>65</v>
      </c>
      <c r="U155" s="62" t="s">
        <v>21</v>
      </c>
      <c r="V155" s="30">
        <v>226</v>
      </c>
      <c r="W155" s="45">
        <v>8</v>
      </c>
      <c r="Z155">
        <f t="shared" si="16"/>
        <v>0</v>
      </c>
    </row>
    <row r="156" spans="1:26" s="13" customFormat="1" ht="29.25" customHeight="1" x14ac:dyDescent="0.25">
      <c r="A156" s="99" t="s">
        <v>215</v>
      </c>
      <c r="B156" s="99" t="s">
        <v>215</v>
      </c>
      <c r="C156" s="99" t="s">
        <v>342</v>
      </c>
      <c r="D156" s="62" t="s">
        <v>221</v>
      </c>
      <c r="E156" s="62"/>
      <c r="F156" s="62" t="s">
        <v>222</v>
      </c>
      <c r="G156" s="98" t="s">
        <v>383</v>
      </c>
      <c r="H156" s="59" t="s">
        <v>193</v>
      </c>
      <c r="I156" s="99" t="s">
        <v>318</v>
      </c>
      <c r="J156" s="116">
        <v>74</v>
      </c>
      <c r="K156" s="28">
        <v>17.100000000000001</v>
      </c>
      <c r="L156" s="36">
        <f t="shared" si="13"/>
        <v>1.27</v>
      </c>
      <c r="M156" s="36">
        <v>55</v>
      </c>
      <c r="N156" s="92">
        <f t="shared" si="12"/>
        <v>69.849999999999994</v>
      </c>
      <c r="O156" s="31">
        <v>6</v>
      </c>
      <c r="P156" s="28">
        <v>0.89281999999999995</v>
      </c>
      <c r="Q156" s="36">
        <f t="shared" si="14"/>
        <v>5.36</v>
      </c>
      <c r="R156" s="92">
        <f t="shared" si="15"/>
        <v>75.209999999999994</v>
      </c>
      <c r="S156" s="49" t="s">
        <v>20</v>
      </c>
      <c r="T156" s="30">
        <v>60</v>
      </c>
      <c r="U156" s="62" t="s">
        <v>21</v>
      </c>
      <c r="V156" s="31">
        <v>74</v>
      </c>
      <c r="W156" s="45">
        <v>8</v>
      </c>
      <c r="Z156">
        <f t="shared" si="16"/>
        <v>0</v>
      </c>
    </row>
    <row r="157" spans="1:26" s="13" customFormat="1" ht="29.25" customHeight="1" x14ac:dyDescent="0.25">
      <c r="A157" s="99" t="s">
        <v>215</v>
      </c>
      <c r="B157" s="99" t="s">
        <v>215</v>
      </c>
      <c r="C157" s="99" t="s">
        <v>342</v>
      </c>
      <c r="D157" s="62" t="s">
        <v>221</v>
      </c>
      <c r="E157" s="62"/>
      <c r="F157" s="62" t="s">
        <v>222</v>
      </c>
      <c r="G157" s="98" t="s">
        <v>383</v>
      </c>
      <c r="H157" s="59" t="s">
        <v>193</v>
      </c>
      <c r="I157" s="99" t="s">
        <v>318</v>
      </c>
      <c r="J157" s="116">
        <v>70</v>
      </c>
      <c r="K157" s="28">
        <v>17.100000000000001</v>
      </c>
      <c r="L157" s="36">
        <f t="shared" si="13"/>
        <v>1.2</v>
      </c>
      <c r="M157" s="36">
        <v>55</v>
      </c>
      <c r="N157" s="92">
        <f t="shared" si="12"/>
        <v>66</v>
      </c>
      <c r="O157" s="31">
        <v>6</v>
      </c>
      <c r="P157" s="28">
        <v>0.89281999999999995</v>
      </c>
      <c r="Q157" s="36">
        <f t="shared" si="14"/>
        <v>5.36</v>
      </c>
      <c r="R157" s="92">
        <f t="shared" si="15"/>
        <v>71.36</v>
      </c>
      <c r="S157" s="49" t="s">
        <v>20</v>
      </c>
      <c r="T157" s="30">
        <v>60</v>
      </c>
      <c r="U157" s="62" t="s">
        <v>21</v>
      </c>
      <c r="V157" s="31">
        <v>70</v>
      </c>
      <c r="W157" s="45">
        <v>8</v>
      </c>
      <c r="Z157">
        <f t="shared" si="16"/>
        <v>0</v>
      </c>
    </row>
    <row r="158" spans="1:26" s="13" customFormat="1" ht="29.25" customHeight="1" x14ac:dyDescent="0.25">
      <c r="A158" s="99" t="s">
        <v>215</v>
      </c>
      <c r="B158" s="99" t="s">
        <v>215</v>
      </c>
      <c r="C158" s="99" t="s">
        <v>342</v>
      </c>
      <c r="D158" s="62" t="s">
        <v>221</v>
      </c>
      <c r="E158" s="62"/>
      <c r="F158" s="62" t="s">
        <v>223</v>
      </c>
      <c r="G158" s="98" t="s">
        <v>383</v>
      </c>
      <c r="H158" s="59" t="s">
        <v>193</v>
      </c>
      <c r="I158" s="99" t="s">
        <v>318</v>
      </c>
      <c r="J158" s="116">
        <v>111</v>
      </c>
      <c r="K158" s="28">
        <v>17.100000000000001</v>
      </c>
      <c r="L158" s="36">
        <f t="shared" si="13"/>
        <v>1.9</v>
      </c>
      <c r="M158" s="36">
        <v>55</v>
      </c>
      <c r="N158" s="92">
        <f t="shared" si="12"/>
        <v>104.5</v>
      </c>
      <c r="O158" s="31">
        <v>4</v>
      </c>
      <c r="P158" s="28">
        <v>0.89281999999999995</v>
      </c>
      <c r="Q158" s="36">
        <f t="shared" si="14"/>
        <v>3.57</v>
      </c>
      <c r="R158" s="92">
        <f t="shared" si="15"/>
        <v>108.07</v>
      </c>
      <c r="S158" s="49" t="s">
        <v>20</v>
      </c>
      <c r="T158" s="30">
        <v>60</v>
      </c>
      <c r="U158" s="62" t="s">
        <v>21</v>
      </c>
      <c r="V158" s="31">
        <v>111</v>
      </c>
      <c r="W158" s="45">
        <v>8</v>
      </c>
      <c r="Z158">
        <f t="shared" si="16"/>
        <v>0</v>
      </c>
    </row>
    <row r="159" spans="1:26" s="13" customFormat="1" ht="29.25" customHeight="1" x14ac:dyDescent="0.25">
      <c r="A159" s="99" t="s">
        <v>215</v>
      </c>
      <c r="B159" s="99" t="s">
        <v>215</v>
      </c>
      <c r="C159" s="99" t="s">
        <v>342</v>
      </c>
      <c r="D159" s="62" t="s">
        <v>221</v>
      </c>
      <c r="E159" s="62"/>
      <c r="F159" s="62" t="s">
        <v>224</v>
      </c>
      <c r="G159" s="98" t="s">
        <v>383</v>
      </c>
      <c r="H159" s="59" t="s">
        <v>193</v>
      </c>
      <c r="I159" s="99" t="s">
        <v>318</v>
      </c>
      <c r="J159" s="116">
        <v>28</v>
      </c>
      <c r="K159" s="28">
        <v>17.100000000000001</v>
      </c>
      <c r="L159" s="36">
        <f t="shared" si="13"/>
        <v>0.48</v>
      </c>
      <c r="M159" s="36">
        <v>55</v>
      </c>
      <c r="N159" s="92">
        <f t="shared" si="12"/>
        <v>26.4</v>
      </c>
      <c r="O159" s="31">
        <v>4</v>
      </c>
      <c r="P159" s="28">
        <v>0.89281999999999995</v>
      </c>
      <c r="Q159" s="36">
        <f t="shared" si="14"/>
        <v>3.57</v>
      </c>
      <c r="R159" s="92">
        <f t="shared" si="15"/>
        <v>29.97</v>
      </c>
      <c r="S159" s="49" t="s">
        <v>20</v>
      </c>
      <c r="T159" s="30">
        <v>60</v>
      </c>
      <c r="U159" s="62" t="s">
        <v>21</v>
      </c>
      <c r="V159" s="31">
        <v>28</v>
      </c>
      <c r="W159" s="45">
        <v>8</v>
      </c>
      <c r="Z159">
        <f t="shared" si="16"/>
        <v>0</v>
      </c>
    </row>
    <row r="160" spans="1:26" s="13" customFormat="1" ht="29.25" customHeight="1" x14ac:dyDescent="0.25">
      <c r="A160" s="99" t="s">
        <v>215</v>
      </c>
      <c r="B160" s="99" t="s">
        <v>215</v>
      </c>
      <c r="C160" s="99" t="s">
        <v>342</v>
      </c>
      <c r="D160" s="62" t="s">
        <v>221</v>
      </c>
      <c r="E160" s="62"/>
      <c r="F160" s="62" t="s">
        <v>225</v>
      </c>
      <c r="G160" s="98" t="s">
        <v>383</v>
      </c>
      <c r="H160" s="59" t="s">
        <v>193</v>
      </c>
      <c r="I160" s="99" t="s">
        <v>318</v>
      </c>
      <c r="J160" s="116">
        <v>82</v>
      </c>
      <c r="K160" s="28">
        <v>17.100000000000001</v>
      </c>
      <c r="L160" s="36">
        <f t="shared" si="13"/>
        <v>1.4</v>
      </c>
      <c r="M160" s="36">
        <v>55</v>
      </c>
      <c r="N160" s="92">
        <f t="shared" si="12"/>
        <v>77</v>
      </c>
      <c r="O160" s="31">
        <v>2</v>
      </c>
      <c r="P160" s="28">
        <v>0.89281999999999995</v>
      </c>
      <c r="Q160" s="36">
        <f t="shared" si="14"/>
        <v>1.79</v>
      </c>
      <c r="R160" s="92">
        <f t="shared" si="15"/>
        <v>78.790000000000006</v>
      </c>
      <c r="S160" s="49" t="s">
        <v>20</v>
      </c>
      <c r="T160" s="30">
        <v>60</v>
      </c>
      <c r="U160" s="62" t="s">
        <v>21</v>
      </c>
      <c r="V160" s="31">
        <v>82</v>
      </c>
      <c r="W160" s="45">
        <v>8</v>
      </c>
      <c r="Z160">
        <f t="shared" si="16"/>
        <v>0</v>
      </c>
    </row>
    <row r="161" spans="1:26" s="13" customFormat="1" ht="29.25" customHeight="1" x14ac:dyDescent="0.25">
      <c r="A161" s="99" t="s">
        <v>215</v>
      </c>
      <c r="B161" s="99" t="s">
        <v>215</v>
      </c>
      <c r="C161" s="99" t="s">
        <v>342</v>
      </c>
      <c r="D161" s="62" t="s">
        <v>226</v>
      </c>
      <c r="E161" s="62"/>
      <c r="F161" s="62" t="s">
        <v>227</v>
      </c>
      <c r="G161" s="98" t="s">
        <v>409</v>
      </c>
      <c r="H161" s="59" t="s">
        <v>193</v>
      </c>
      <c r="I161" s="60" t="s">
        <v>316</v>
      </c>
      <c r="J161" s="116">
        <v>176</v>
      </c>
      <c r="K161" s="26">
        <v>10.3</v>
      </c>
      <c r="L161" s="36">
        <f t="shared" si="13"/>
        <v>1.81</v>
      </c>
      <c r="M161" s="36">
        <v>55</v>
      </c>
      <c r="N161" s="92">
        <f t="shared" si="12"/>
        <v>99.55</v>
      </c>
      <c r="O161" s="31">
        <v>6</v>
      </c>
      <c r="P161" s="88">
        <v>0.28991</v>
      </c>
      <c r="Q161" s="36">
        <f t="shared" si="14"/>
        <v>1.74</v>
      </c>
      <c r="R161" s="92">
        <f t="shared" si="15"/>
        <v>101.28999999999999</v>
      </c>
      <c r="S161" s="49" t="s">
        <v>20</v>
      </c>
      <c r="T161" s="30">
        <v>55</v>
      </c>
      <c r="U161" s="62" t="s">
        <v>21</v>
      </c>
      <c r="V161" s="30">
        <v>176</v>
      </c>
      <c r="W161" s="45">
        <v>8</v>
      </c>
      <c r="Z161">
        <f t="shared" si="16"/>
        <v>0</v>
      </c>
    </row>
    <row r="162" spans="1:26" s="13" customFormat="1" ht="29.25" customHeight="1" x14ac:dyDescent="0.25">
      <c r="A162" s="99" t="s">
        <v>215</v>
      </c>
      <c r="B162" s="99" t="s">
        <v>215</v>
      </c>
      <c r="C162" s="99" t="s">
        <v>342</v>
      </c>
      <c r="D162" s="62" t="s">
        <v>226</v>
      </c>
      <c r="E162" s="62"/>
      <c r="F162" s="62" t="s">
        <v>227</v>
      </c>
      <c r="G162" s="98" t="s">
        <v>409</v>
      </c>
      <c r="H162" s="59" t="s">
        <v>193</v>
      </c>
      <c r="I162" s="59" t="s">
        <v>319</v>
      </c>
      <c r="J162" s="116">
        <v>24</v>
      </c>
      <c r="K162" s="28">
        <v>6.26</v>
      </c>
      <c r="L162" s="36">
        <f t="shared" si="13"/>
        <v>0.15</v>
      </c>
      <c r="M162" s="36">
        <v>55</v>
      </c>
      <c r="N162" s="92">
        <f t="shared" si="12"/>
        <v>8.25</v>
      </c>
      <c r="O162" s="31">
        <v>6</v>
      </c>
      <c r="P162" s="28">
        <v>0.12359000000000001</v>
      </c>
      <c r="Q162" s="36">
        <f t="shared" si="14"/>
        <v>0.74</v>
      </c>
      <c r="R162" s="92">
        <f t="shared" si="15"/>
        <v>8.99</v>
      </c>
      <c r="S162" s="49" t="s">
        <v>20</v>
      </c>
      <c r="T162" s="30">
        <v>45</v>
      </c>
      <c r="U162" s="62" t="s">
        <v>21</v>
      </c>
      <c r="V162" s="31">
        <v>24</v>
      </c>
      <c r="W162" s="45">
        <v>8</v>
      </c>
      <c r="Z162">
        <f t="shared" si="16"/>
        <v>0</v>
      </c>
    </row>
    <row r="163" spans="1:26" s="13" customFormat="1" ht="29.25" customHeight="1" x14ac:dyDescent="0.25">
      <c r="A163" s="99" t="s">
        <v>215</v>
      </c>
      <c r="B163" s="99" t="s">
        <v>215</v>
      </c>
      <c r="C163" s="99" t="s">
        <v>342</v>
      </c>
      <c r="D163" s="62" t="s">
        <v>226</v>
      </c>
      <c r="E163" s="62"/>
      <c r="F163" s="62" t="s">
        <v>227</v>
      </c>
      <c r="G163" s="98" t="s">
        <v>409</v>
      </c>
      <c r="H163" s="59" t="s">
        <v>193</v>
      </c>
      <c r="I163" s="59" t="s">
        <v>319</v>
      </c>
      <c r="J163" s="116">
        <v>26</v>
      </c>
      <c r="K163" s="28">
        <v>6.26</v>
      </c>
      <c r="L163" s="36">
        <f t="shared" si="13"/>
        <v>0.16</v>
      </c>
      <c r="M163" s="36">
        <v>55</v>
      </c>
      <c r="N163" s="92">
        <f t="shared" si="12"/>
        <v>8.8000000000000007</v>
      </c>
      <c r="O163" s="31">
        <v>6</v>
      </c>
      <c r="P163" s="28">
        <v>0.12359000000000001</v>
      </c>
      <c r="Q163" s="36">
        <f t="shared" si="14"/>
        <v>0.74</v>
      </c>
      <c r="R163" s="92">
        <f t="shared" si="15"/>
        <v>9.5400000000000009</v>
      </c>
      <c r="S163" s="49" t="s">
        <v>20</v>
      </c>
      <c r="T163" s="30">
        <v>45</v>
      </c>
      <c r="U163" s="62" t="s">
        <v>21</v>
      </c>
      <c r="V163" s="31">
        <v>26</v>
      </c>
      <c r="W163" s="45">
        <v>8</v>
      </c>
      <c r="Z163">
        <f t="shared" si="16"/>
        <v>0</v>
      </c>
    </row>
    <row r="164" spans="1:26" s="13" customFormat="1" ht="29.25" customHeight="1" x14ac:dyDescent="0.25">
      <c r="A164" s="99" t="s">
        <v>215</v>
      </c>
      <c r="B164" s="99" t="s">
        <v>215</v>
      </c>
      <c r="C164" s="99" t="s">
        <v>342</v>
      </c>
      <c r="D164" s="62" t="s">
        <v>226</v>
      </c>
      <c r="E164" s="62"/>
      <c r="F164" s="62" t="s">
        <v>228</v>
      </c>
      <c r="G164" s="98" t="s">
        <v>409</v>
      </c>
      <c r="H164" s="59" t="s">
        <v>193</v>
      </c>
      <c r="I164" s="59" t="s">
        <v>319</v>
      </c>
      <c r="J164" s="116">
        <v>50</v>
      </c>
      <c r="K164" s="28">
        <v>6.26</v>
      </c>
      <c r="L164" s="36">
        <f t="shared" si="13"/>
        <v>0.31</v>
      </c>
      <c r="M164" s="36">
        <v>55</v>
      </c>
      <c r="N164" s="92">
        <f t="shared" si="12"/>
        <v>17.05</v>
      </c>
      <c r="O164" s="31">
        <v>2</v>
      </c>
      <c r="P164" s="28">
        <v>0.12359000000000001</v>
      </c>
      <c r="Q164" s="36">
        <f t="shared" si="14"/>
        <v>0.25</v>
      </c>
      <c r="R164" s="92">
        <f t="shared" si="15"/>
        <v>17.3</v>
      </c>
      <c r="S164" s="49" t="s">
        <v>20</v>
      </c>
      <c r="T164" s="30">
        <v>45</v>
      </c>
      <c r="U164" s="62" t="s">
        <v>21</v>
      </c>
      <c r="V164" s="31">
        <v>50</v>
      </c>
      <c r="W164" s="45">
        <v>8</v>
      </c>
      <c r="Z164">
        <f t="shared" si="16"/>
        <v>0</v>
      </c>
    </row>
    <row r="165" spans="1:26" s="13" customFormat="1" ht="29.25" customHeight="1" x14ac:dyDescent="0.25">
      <c r="A165" s="99" t="s">
        <v>215</v>
      </c>
      <c r="B165" s="99" t="s">
        <v>215</v>
      </c>
      <c r="C165" s="99" t="s">
        <v>342</v>
      </c>
      <c r="D165" s="62" t="s">
        <v>229</v>
      </c>
      <c r="E165" s="62"/>
      <c r="F165" s="62" t="s">
        <v>230</v>
      </c>
      <c r="G165" s="98" t="s">
        <v>409</v>
      </c>
      <c r="H165" s="59" t="s">
        <v>193</v>
      </c>
      <c r="I165" s="60" t="s">
        <v>316</v>
      </c>
      <c r="J165" s="116">
        <v>24</v>
      </c>
      <c r="K165" s="26">
        <v>10.3</v>
      </c>
      <c r="L165" s="36">
        <f t="shared" si="13"/>
        <v>0.25</v>
      </c>
      <c r="M165" s="36">
        <v>55</v>
      </c>
      <c r="N165" s="92">
        <f t="shared" si="12"/>
        <v>13.75</v>
      </c>
      <c r="O165" s="31">
        <v>4</v>
      </c>
      <c r="P165" s="88">
        <v>0.28991</v>
      </c>
      <c r="Q165" s="36">
        <f t="shared" si="14"/>
        <v>1.1599999999999999</v>
      </c>
      <c r="R165" s="92">
        <f t="shared" si="15"/>
        <v>14.91</v>
      </c>
      <c r="S165" s="49" t="s">
        <v>20</v>
      </c>
      <c r="T165" s="30">
        <v>55</v>
      </c>
      <c r="U165" s="62" t="s">
        <v>21</v>
      </c>
      <c r="V165" s="31">
        <v>24</v>
      </c>
      <c r="W165" s="45">
        <v>8</v>
      </c>
      <c r="Z165">
        <f t="shared" si="16"/>
        <v>0</v>
      </c>
    </row>
    <row r="166" spans="1:26" s="13" customFormat="1" ht="29.25" customHeight="1" x14ac:dyDescent="0.25">
      <c r="A166" s="99" t="s">
        <v>215</v>
      </c>
      <c r="B166" s="99" t="s">
        <v>215</v>
      </c>
      <c r="C166" s="99" t="s">
        <v>342</v>
      </c>
      <c r="D166" s="62" t="s">
        <v>231</v>
      </c>
      <c r="E166" s="62"/>
      <c r="F166" s="62" t="s">
        <v>232</v>
      </c>
      <c r="G166" s="98" t="s">
        <v>383</v>
      </c>
      <c r="H166" s="59" t="s">
        <v>193</v>
      </c>
      <c r="I166" s="59" t="s">
        <v>319</v>
      </c>
      <c r="J166" s="116">
        <v>44</v>
      </c>
      <c r="K166" s="28">
        <v>6.26</v>
      </c>
      <c r="L166" s="36">
        <f t="shared" si="13"/>
        <v>0.28000000000000003</v>
      </c>
      <c r="M166" s="36">
        <v>55</v>
      </c>
      <c r="N166" s="92">
        <f t="shared" si="12"/>
        <v>15.4</v>
      </c>
      <c r="O166" s="31">
        <v>8</v>
      </c>
      <c r="P166" s="28">
        <v>0.12359000000000001</v>
      </c>
      <c r="Q166" s="36">
        <f t="shared" si="14"/>
        <v>0.99</v>
      </c>
      <c r="R166" s="92">
        <f t="shared" si="15"/>
        <v>16.39</v>
      </c>
      <c r="S166" s="49" t="s">
        <v>20</v>
      </c>
      <c r="T166" s="30">
        <v>45</v>
      </c>
      <c r="U166" s="62" t="s">
        <v>21</v>
      </c>
      <c r="V166" s="31">
        <v>44</v>
      </c>
      <c r="W166" s="45">
        <v>8</v>
      </c>
      <c r="Z166">
        <f t="shared" si="16"/>
        <v>0</v>
      </c>
    </row>
    <row r="167" spans="1:26" s="13" customFormat="1" ht="29.25" customHeight="1" x14ac:dyDescent="0.25">
      <c r="A167" s="99" t="s">
        <v>215</v>
      </c>
      <c r="B167" s="99" t="s">
        <v>215</v>
      </c>
      <c r="C167" s="99" t="s">
        <v>342</v>
      </c>
      <c r="D167" s="62" t="s">
        <v>231</v>
      </c>
      <c r="E167" s="62"/>
      <c r="F167" s="62" t="s">
        <v>232</v>
      </c>
      <c r="G167" s="98" t="s">
        <v>383</v>
      </c>
      <c r="H167" s="59" t="s">
        <v>193</v>
      </c>
      <c r="I167" s="59" t="s">
        <v>319</v>
      </c>
      <c r="J167" s="116">
        <v>36</v>
      </c>
      <c r="K167" s="28">
        <v>6.26</v>
      </c>
      <c r="L167" s="36">
        <f t="shared" si="13"/>
        <v>0.23</v>
      </c>
      <c r="M167" s="36">
        <v>55</v>
      </c>
      <c r="N167" s="92">
        <f t="shared" si="12"/>
        <v>12.65</v>
      </c>
      <c r="O167" s="31">
        <v>2</v>
      </c>
      <c r="P167" s="28">
        <v>0.12359000000000001</v>
      </c>
      <c r="Q167" s="36">
        <f t="shared" si="14"/>
        <v>0.25</v>
      </c>
      <c r="R167" s="92">
        <f t="shared" si="15"/>
        <v>12.9</v>
      </c>
      <c r="S167" s="49" t="s">
        <v>20</v>
      </c>
      <c r="T167" s="30">
        <v>45</v>
      </c>
      <c r="U167" s="62" t="s">
        <v>21</v>
      </c>
      <c r="V167" s="31">
        <v>36</v>
      </c>
      <c r="W167" s="45">
        <v>8</v>
      </c>
      <c r="Z167">
        <f t="shared" si="16"/>
        <v>0</v>
      </c>
    </row>
    <row r="168" spans="1:26" s="13" customFormat="1" ht="29.25" customHeight="1" x14ac:dyDescent="0.25">
      <c r="A168" s="99" t="s">
        <v>215</v>
      </c>
      <c r="B168" s="99" t="s">
        <v>215</v>
      </c>
      <c r="C168" s="99" t="s">
        <v>342</v>
      </c>
      <c r="D168" s="62" t="s">
        <v>231</v>
      </c>
      <c r="E168" s="62"/>
      <c r="F168" s="62" t="s">
        <v>232</v>
      </c>
      <c r="G168" s="98" t="s">
        <v>383</v>
      </c>
      <c r="H168" s="59" t="s">
        <v>193</v>
      </c>
      <c r="I168" s="59" t="s">
        <v>319</v>
      </c>
      <c r="J168" s="116">
        <v>550</v>
      </c>
      <c r="K168" s="28">
        <v>6.26</v>
      </c>
      <c r="L168" s="36">
        <f t="shared" si="13"/>
        <v>3.44</v>
      </c>
      <c r="M168" s="36">
        <v>55</v>
      </c>
      <c r="N168" s="92">
        <f t="shared" si="12"/>
        <v>189.2</v>
      </c>
      <c r="O168" s="31">
        <v>4</v>
      </c>
      <c r="P168" s="28">
        <v>0.12359000000000001</v>
      </c>
      <c r="Q168" s="36">
        <f t="shared" si="14"/>
        <v>0.49</v>
      </c>
      <c r="R168" s="92">
        <f t="shared" si="15"/>
        <v>189.69</v>
      </c>
      <c r="S168" s="49" t="s">
        <v>20</v>
      </c>
      <c r="T168" s="30">
        <v>45</v>
      </c>
      <c r="U168" s="62" t="s">
        <v>21</v>
      </c>
      <c r="V168" s="31">
        <v>550</v>
      </c>
      <c r="W168" s="45">
        <v>8</v>
      </c>
      <c r="Z168">
        <f t="shared" si="16"/>
        <v>0</v>
      </c>
    </row>
    <row r="169" spans="1:26" s="13" customFormat="1" ht="29.25" customHeight="1" x14ac:dyDescent="0.25">
      <c r="A169" s="99" t="s">
        <v>215</v>
      </c>
      <c r="B169" s="99" t="s">
        <v>215</v>
      </c>
      <c r="C169" s="99" t="s">
        <v>342</v>
      </c>
      <c r="D169" s="62" t="s">
        <v>231</v>
      </c>
      <c r="E169" s="62"/>
      <c r="F169" s="62" t="s">
        <v>233</v>
      </c>
      <c r="G169" s="98" t="s">
        <v>409</v>
      </c>
      <c r="H169" s="59" t="s">
        <v>193</v>
      </c>
      <c r="I169" s="59" t="s">
        <v>327</v>
      </c>
      <c r="J169" s="116">
        <v>36</v>
      </c>
      <c r="K169" s="28">
        <v>3.33</v>
      </c>
      <c r="L169" s="36">
        <f t="shared" si="13"/>
        <v>0.12</v>
      </c>
      <c r="M169" s="36">
        <v>55</v>
      </c>
      <c r="N169" s="92">
        <f t="shared" si="12"/>
        <v>6.6</v>
      </c>
      <c r="O169" s="31">
        <v>6</v>
      </c>
      <c r="P169" s="28">
        <v>5.4289999999999998E-2</v>
      </c>
      <c r="Q169" s="36">
        <f t="shared" si="14"/>
        <v>0.33</v>
      </c>
      <c r="R169" s="92">
        <f t="shared" si="15"/>
        <v>6.93</v>
      </c>
      <c r="S169" s="49" t="s">
        <v>20</v>
      </c>
      <c r="T169" s="30">
        <v>40</v>
      </c>
      <c r="U169" s="62" t="s">
        <v>21</v>
      </c>
      <c r="V169" s="31">
        <v>36</v>
      </c>
      <c r="W169" s="45">
        <v>8</v>
      </c>
      <c r="Z169">
        <f t="shared" si="16"/>
        <v>0</v>
      </c>
    </row>
    <row r="170" spans="1:26" s="13" customFormat="1" ht="29.25" customHeight="1" x14ac:dyDescent="0.25">
      <c r="A170" s="99" t="s">
        <v>215</v>
      </c>
      <c r="B170" s="99" t="s">
        <v>215</v>
      </c>
      <c r="C170" s="99" t="s">
        <v>342</v>
      </c>
      <c r="D170" s="62" t="s">
        <v>231</v>
      </c>
      <c r="E170" s="62"/>
      <c r="F170" s="62" t="s">
        <v>234</v>
      </c>
      <c r="G170" s="98" t="s">
        <v>409</v>
      </c>
      <c r="H170" s="59" t="s">
        <v>193</v>
      </c>
      <c r="I170" s="59" t="s">
        <v>327</v>
      </c>
      <c r="J170" s="116">
        <v>44</v>
      </c>
      <c r="K170" s="28">
        <v>3.33</v>
      </c>
      <c r="L170" s="36">
        <f t="shared" si="13"/>
        <v>0.15</v>
      </c>
      <c r="M170" s="36">
        <v>55</v>
      </c>
      <c r="N170" s="92">
        <f t="shared" si="12"/>
        <v>8.25</v>
      </c>
      <c r="O170" s="31">
        <v>6</v>
      </c>
      <c r="P170" s="28">
        <v>5.4289999999999998E-2</v>
      </c>
      <c r="Q170" s="36">
        <f t="shared" si="14"/>
        <v>0.33</v>
      </c>
      <c r="R170" s="92">
        <f t="shared" si="15"/>
        <v>8.58</v>
      </c>
      <c r="S170" s="49" t="s">
        <v>20</v>
      </c>
      <c r="T170" s="30">
        <v>40</v>
      </c>
      <c r="U170" s="62" t="s">
        <v>21</v>
      </c>
      <c r="V170" s="31">
        <v>44</v>
      </c>
      <c r="W170" s="45">
        <v>8</v>
      </c>
      <c r="Z170">
        <f t="shared" si="16"/>
        <v>0</v>
      </c>
    </row>
    <row r="171" spans="1:26" s="13" customFormat="1" ht="29.25" customHeight="1" x14ac:dyDescent="0.25">
      <c r="A171" s="99" t="s">
        <v>215</v>
      </c>
      <c r="B171" s="99" t="s">
        <v>215</v>
      </c>
      <c r="C171" s="99" t="s">
        <v>342</v>
      </c>
      <c r="D171" s="62" t="s">
        <v>231</v>
      </c>
      <c r="E171" s="62"/>
      <c r="F171" s="62" t="s">
        <v>235</v>
      </c>
      <c r="G171" s="98" t="s">
        <v>409</v>
      </c>
      <c r="H171" s="59" t="s">
        <v>193</v>
      </c>
      <c r="I171" s="59" t="s">
        <v>327</v>
      </c>
      <c r="J171" s="116">
        <v>50</v>
      </c>
      <c r="K171" s="28">
        <v>3.33</v>
      </c>
      <c r="L171" s="36">
        <f t="shared" si="13"/>
        <v>0.17</v>
      </c>
      <c r="M171" s="36">
        <v>55</v>
      </c>
      <c r="N171" s="92">
        <f t="shared" si="12"/>
        <v>9.35</v>
      </c>
      <c r="O171" s="31">
        <v>6</v>
      </c>
      <c r="P171" s="28">
        <v>5.4289999999999998E-2</v>
      </c>
      <c r="Q171" s="36">
        <f t="shared" si="14"/>
        <v>0.33</v>
      </c>
      <c r="R171" s="92">
        <f t="shared" si="15"/>
        <v>9.68</v>
      </c>
      <c r="S171" s="49" t="s">
        <v>20</v>
      </c>
      <c r="T171" s="30">
        <v>40</v>
      </c>
      <c r="U171" s="62" t="s">
        <v>21</v>
      </c>
      <c r="V171" s="31">
        <v>50</v>
      </c>
      <c r="W171" s="45">
        <v>8</v>
      </c>
      <c r="Z171">
        <f t="shared" si="16"/>
        <v>0</v>
      </c>
    </row>
    <row r="172" spans="1:26" s="13" customFormat="1" ht="29.25" customHeight="1" x14ac:dyDescent="0.25">
      <c r="A172" s="99" t="s">
        <v>215</v>
      </c>
      <c r="B172" s="99" t="s">
        <v>236</v>
      </c>
      <c r="C172" s="99" t="s">
        <v>343</v>
      </c>
      <c r="D172" s="59" t="s">
        <v>237</v>
      </c>
      <c r="E172" s="59"/>
      <c r="F172" s="59" t="s">
        <v>238</v>
      </c>
      <c r="G172" s="98" t="s">
        <v>409</v>
      </c>
      <c r="H172" s="59" t="s">
        <v>193</v>
      </c>
      <c r="I172" s="59" t="s">
        <v>319</v>
      </c>
      <c r="J172" s="116">
        <v>60</v>
      </c>
      <c r="K172" s="28">
        <v>6.26</v>
      </c>
      <c r="L172" s="36">
        <f t="shared" si="13"/>
        <v>0.38</v>
      </c>
      <c r="M172" s="36">
        <v>55</v>
      </c>
      <c r="N172" s="92">
        <f t="shared" si="12"/>
        <v>20.9</v>
      </c>
      <c r="O172" s="52">
        <v>6</v>
      </c>
      <c r="P172" s="28">
        <v>0.12359000000000001</v>
      </c>
      <c r="Q172" s="36">
        <f t="shared" si="14"/>
        <v>0.74</v>
      </c>
      <c r="R172" s="92">
        <f t="shared" si="15"/>
        <v>21.639999999999997</v>
      </c>
      <c r="S172" s="49" t="s">
        <v>20</v>
      </c>
      <c r="T172" s="28">
        <v>45</v>
      </c>
      <c r="U172" s="59" t="s">
        <v>21</v>
      </c>
      <c r="V172" s="23">
        <v>60</v>
      </c>
      <c r="W172" s="46">
        <v>8</v>
      </c>
      <c r="Z172">
        <f t="shared" si="16"/>
        <v>0</v>
      </c>
    </row>
    <row r="173" spans="1:26" s="13" customFormat="1" ht="29.25" customHeight="1" x14ac:dyDescent="0.25">
      <c r="A173" s="99" t="s">
        <v>215</v>
      </c>
      <c r="B173" s="99" t="s">
        <v>236</v>
      </c>
      <c r="C173" s="99" t="s">
        <v>343</v>
      </c>
      <c r="D173" s="59" t="s">
        <v>299</v>
      </c>
      <c r="E173" s="59"/>
      <c r="F173" s="99" t="s">
        <v>300</v>
      </c>
      <c r="G173" s="98" t="s">
        <v>383</v>
      </c>
      <c r="H173" s="59" t="s">
        <v>193</v>
      </c>
      <c r="I173" s="99" t="s">
        <v>317</v>
      </c>
      <c r="J173" s="116">
        <v>200</v>
      </c>
      <c r="K173" s="28">
        <v>31.5</v>
      </c>
      <c r="L173" s="36">
        <f t="shared" si="13"/>
        <v>6.3</v>
      </c>
      <c r="M173" s="36">
        <v>55</v>
      </c>
      <c r="N173" s="92">
        <f t="shared" si="12"/>
        <v>346.5</v>
      </c>
      <c r="O173" s="52">
        <v>4</v>
      </c>
      <c r="P173" s="28">
        <v>2.7869999999999999</v>
      </c>
      <c r="Q173" s="36">
        <f t="shared" si="14"/>
        <v>11.15</v>
      </c>
      <c r="R173" s="92">
        <f t="shared" si="15"/>
        <v>357.65</v>
      </c>
      <c r="S173" s="49" t="s">
        <v>20</v>
      </c>
      <c r="T173" s="28">
        <v>65</v>
      </c>
      <c r="U173" s="59" t="s">
        <v>21</v>
      </c>
      <c r="V173" s="23">
        <v>200</v>
      </c>
      <c r="W173" s="46">
        <v>8</v>
      </c>
      <c r="Z173">
        <f t="shared" si="16"/>
        <v>0</v>
      </c>
    </row>
    <row r="174" spans="1:26" customFormat="1" x14ac:dyDescent="0.25">
      <c r="A174" s="96" t="s">
        <v>358</v>
      </c>
      <c r="B174" s="96" t="s">
        <v>359</v>
      </c>
      <c r="C174" s="96" t="s">
        <v>378</v>
      </c>
      <c r="D174" s="105" t="s">
        <v>385</v>
      </c>
      <c r="E174" s="105"/>
      <c r="F174" s="104" t="s">
        <v>386</v>
      </c>
      <c r="G174" s="104" t="s">
        <v>18</v>
      </c>
      <c r="H174" s="2" t="s">
        <v>19</v>
      </c>
      <c r="I174" s="95" t="s">
        <v>62</v>
      </c>
      <c r="J174" s="116">
        <v>90</v>
      </c>
      <c r="K174" s="2">
        <v>4</v>
      </c>
      <c r="L174" s="2">
        <f t="shared" si="13"/>
        <v>0.36</v>
      </c>
      <c r="M174" s="36">
        <v>55</v>
      </c>
      <c r="N174" s="92">
        <f t="shared" si="12"/>
        <v>19.8</v>
      </c>
      <c r="O174" s="21">
        <v>2</v>
      </c>
      <c r="P174" s="28">
        <v>7.2770000000000001E-2</v>
      </c>
      <c r="Q174" s="36">
        <f t="shared" si="14"/>
        <v>0.15</v>
      </c>
      <c r="R174" s="92">
        <f t="shared" si="15"/>
        <v>19.95</v>
      </c>
      <c r="S174" s="57" t="s">
        <v>22</v>
      </c>
      <c r="T174" s="29">
        <v>70</v>
      </c>
      <c r="U174" s="12" t="s">
        <v>23</v>
      </c>
      <c r="V174" s="22">
        <v>2.1</v>
      </c>
      <c r="W174" s="3">
        <v>8</v>
      </c>
    </row>
    <row r="175" spans="1:26" customFormat="1" ht="25.5" x14ac:dyDescent="0.25">
      <c r="A175" s="96" t="s">
        <v>358</v>
      </c>
      <c r="B175" s="96" t="s">
        <v>359</v>
      </c>
      <c r="C175" s="96" t="s">
        <v>378</v>
      </c>
      <c r="D175" s="105" t="s">
        <v>385</v>
      </c>
      <c r="E175" s="105"/>
      <c r="F175" s="104" t="s">
        <v>387</v>
      </c>
      <c r="G175" s="104" t="s">
        <v>18</v>
      </c>
      <c r="H175" s="59" t="s">
        <v>193</v>
      </c>
      <c r="I175" s="95" t="s">
        <v>62</v>
      </c>
      <c r="J175" s="116">
        <v>30</v>
      </c>
      <c r="K175" s="2">
        <v>4</v>
      </c>
      <c r="L175" s="2">
        <f t="shared" si="13"/>
        <v>0.12</v>
      </c>
      <c r="M175" s="36">
        <v>55</v>
      </c>
      <c r="N175" s="92">
        <f t="shared" si="12"/>
        <v>6.6</v>
      </c>
      <c r="O175" s="21">
        <v>4</v>
      </c>
      <c r="P175" s="28">
        <v>7.2770000000000001E-2</v>
      </c>
      <c r="Q175" s="36">
        <f t="shared" si="14"/>
        <v>0.28999999999999998</v>
      </c>
      <c r="R175" s="92">
        <f t="shared" si="15"/>
        <v>6.89</v>
      </c>
      <c r="S175" s="57" t="s">
        <v>22</v>
      </c>
      <c r="T175" s="29">
        <v>70</v>
      </c>
      <c r="U175" s="12" t="s">
        <v>23</v>
      </c>
      <c r="V175" s="22">
        <v>0.7</v>
      </c>
      <c r="W175" s="3">
        <v>8</v>
      </c>
    </row>
    <row r="176" spans="1:26" customFormat="1" ht="25.5" x14ac:dyDescent="0.25">
      <c r="A176" s="96" t="s">
        <v>358</v>
      </c>
      <c r="B176" s="96" t="s">
        <v>359</v>
      </c>
      <c r="C176" s="96" t="s">
        <v>378</v>
      </c>
      <c r="D176" s="104" t="s">
        <v>360</v>
      </c>
      <c r="E176" s="104"/>
      <c r="F176" s="104" t="s">
        <v>361</v>
      </c>
      <c r="G176" s="59" t="s">
        <v>381</v>
      </c>
      <c r="H176" s="59" t="s">
        <v>193</v>
      </c>
      <c r="I176" s="60" t="s">
        <v>321</v>
      </c>
      <c r="J176" s="116">
        <v>250</v>
      </c>
      <c r="K176" s="26">
        <v>7.38</v>
      </c>
      <c r="L176" s="36">
        <f t="shared" ref="L176:L178" si="17">ROUND(J176*K176/1000,2)</f>
        <v>1.85</v>
      </c>
      <c r="M176" s="36">
        <v>55</v>
      </c>
      <c r="N176" s="92">
        <f t="shared" si="12"/>
        <v>101.75</v>
      </c>
      <c r="O176" s="21">
        <v>10</v>
      </c>
      <c r="P176" s="88">
        <v>0.18711</v>
      </c>
      <c r="Q176" s="36">
        <f t="shared" si="14"/>
        <v>1.87</v>
      </c>
      <c r="R176" s="92">
        <f t="shared" si="15"/>
        <v>103.62</v>
      </c>
      <c r="S176" s="57" t="s">
        <v>22</v>
      </c>
      <c r="T176" s="29">
        <v>70</v>
      </c>
      <c r="U176" s="12" t="s">
        <v>23</v>
      </c>
      <c r="V176" s="22">
        <v>7.7</v>
      </c>
      <c r="W176" s="43">
        <v>8</v>
      </c>
    </row>
    <row r="177" spans="1:26" customFormat="1" x14ac:dyDescent="0.25">
      <c r="A177" s="96" t="s">
        <v>358</v>
      </c>
      <c r="B177" s="96" t="s">
        <v>359</v>
      </c>
      <c r="C177" s="96" t="s">
        <v>378</v>
      </c>
      <c r="D177" s="104" t="s">
        <v>362</v>
      </c>
      <c r="E177" s="104"/>
      <c r="F177" s="104" t="s">
        <v>363</v>
      </c>
      <c r="G177" s="59" t="s">
        <v>381</v>
      </c>
      <c r="H177" s="59" t="s">
        <v>193</v>
      </c>
      <c r="I177" s="95" t="s">
        <v>62</v>
      </c>
      <c r="J177" s="116">
        <v>100</v>
      </c>
      <c r="K177" s="28">
        <v>4</v>
      </c>
      <c r="L177" s="36">
        <f t="shared" si="17"/>
        <v>0.4</v>
      </c>
      <c r="M177" s="36">
        <v>55</v>
      </c>
      <c r="N177" s="92">
        <f t="shared" si="12"/>
        <v>22</v>
      </c>
      <c r="O177" s="21">
        <v>4</v>
      </c>
      <c r="P177" s="28">
        <v>7.2770000000000001E-2</v>
      </c>
      <c r="Q177" s="36">
        <f t="shared" si="14"/>
        <v>0.28999999999999998</v>
      </c>
      <c r="R177" s="92">
        <f t="shared" si="15"/>
        <v>22.29</v>
      </c>
      <c r="S177" s="57" t="s">
        <v>22</v>
      </c>
      <c r="T177" s="29">
        <v>70</v>
      </c>
      <c r="U177" s="12" t="s">
        <v>23</v>
      </c>
      <c r="V177" s="22">
        <v>2.4</v>
      </c>
      <c r="W177" s="43">
        <v>8</v>
      </c>
    </row>
    <row r="178" spans="1:26" customFormat="1" x14ac:dyDescent="0.25">
      <c r="A178" s="96" t="s">
        <v>358</v>
      </c>
      <c r="B178" s="96" t="s">
        <v>364</v>
      </c>
      <c r="C178" s="96" t="s">
        <v>379</v>
      </c>
      <c r="D178" s="2" t="s">
        <v>365</v>
      </c>
      <c r="E178" s="2"/>
      <c r="F178" s="104"/>
      <c r="G178" s="104"/>
      <c r="H178" s="59" t="s">
        <v>193</v>
      </c>
      <c r="I178" s="95" t="s">
        <v>62</v>
      </c>
      <c r="J178" s="116"/>
      <c r="K178" s="28">
        <v>4</v>
      </c>
      <c r="L178" s="36">
        <f t="shared" si="17"/>
        <v>0</v>
      </c>
      <c r="M178" s="36">
        <v>55</v>
      </c>
      <c r="N178" s="92">
        <f t="shared" si="12"/>
        <v>0</v>
      </c>
      <c r="O178" s="28">
        <v>0</v>
      </c>
      <c r="P178" s="28">
        <v>7.2770000000000001E-2</v>
      </c>
      <c r="Q178" s="36">
        <f t="shared" si="14"/>
        <v>0</v>
      </c>
      <c r="R178" s="92">
        <f t="shared" si="15"/>
        <v>0</v>
      </c>
      <c r="S178" s="49" t="s">
        <v>20</v>
      </c>
      <c r="T178" s="20">
        <v>50</v>
      </c>
      <c r="U178" s="12" t="s">
        <v>21</v>
      </c>
      <c r="V178" s="22">
        <v>20</v>
      </c>
      <c r="W178" s="43">
        <v>8</v>
      </c>
      <c r="Z178">
        <f t="shared" ref="Z178:Z207" si="18">J178-V178</f>
        <v>-20</v>
      </c>
    </row>
    <row r="179" spans="1:26" customFormat="1" x14ac:dyDescent="0.25">
      <c r="A179" s="96" t="s">
        <v>358</v>
      </c>
      <c r="B179" s="96" t="s">
        <v>364</v>
      </c>
      <c r="C179" s="96" t="s">
        <v>379</v>
      </c>
      <c r="D179" s="2" t="s">
        <v>366</v>
      </c>
      <c r="E179" s="2"/>
      <c r="F179" s="104"/>
      <c r="G179" s="104"/>
      <c r="H179" s="59" t="s">
        <v>193</v>
      </c>
      <c r="I179" s="99" t="s">
        <v>318</v>
      </c>
      <c r="J179" s="116"/>
      <c r="K179" s="28">
        <v>17.100000000000001</v>
      </c>
      <c r="L179" s="36">
        <f t="shared" ref="L179:L180" si="19">ROUND(J179*K179/1000,2)</f>
        <v>0</v>
      </c>
      <c r="M179" s="36">
        <v>55</v>
      </c>
      <c r="N179" s="92">
        <f t="shared" si="12"/>
        <v>0</v>
      </c>
      <c r="O179" s="28">
        <v>0</v>
      </c>
      <c r="P179" s="28">
        <v>0.89281999999999995</v>
      </c>
      <c r="Q179" s="36">
        <f t="shared" si="14"/>
        <v>0</v>
      </c>
      <c r="R179" s="92">
        <f t="shared" si="15"/>
        <v>0</v>
      </c>
      <c r="S179" s="49" t="s">
        <v>20</v>
      </c>
      <c r="T179" s="21">
        <v>50</v>
      </c>
      <c r="U179" s="12" t="s">
        <v>21</v>
      </c>
      <c r="V179" s="22">
        <v>0.01</v>
      </c>
      <c r="W179" s="43">
        <v>8</v>
      </c>
      <c r="Z179" s="75">
        <f t="shared" si="18"/>
        <v>-0.01</v>
      </c>
    </row>
    <row r="180" spans="1:26" customFormat="1" x14ac:dyDescent="0.25">
      <c r="A180" s="96" t="s">
        <v>358</v>
      </c>
      <c r="B180" s="96" t="s">
        <v>364</v>
      </c>
      <c r="C180" s="96" t="s">
        <v>379</v>
      </c>
      <c r="D180" s="2" t="s">
        <v>367</v>
      </c>
      <c r="E180" s="2"/>
      <c r="F180" s="38"/>
      <c r="G180" s="106"/>
      <c r="H180" s="59" t="s">
        <v>193</v>
      </c>
      <c r="I180" s="95" t="s">
        <v>62</v>
      </c>
      <c r="J180" s="116"/>
      <c r="K180" s="28">
        <v>4</v>
      </c>
      <c r="L180" s="36">
        <f t="shared" si="19"/>
        <v>0</v>
      </c>
      <c r="M180" s="36">
        <v>55</v>
      </c>
      <c r="N180" s="92">
        <f t="shared" si="12"/>
        <v>0</v>
      </c>
      <c r="O180" s="28">
        <v>0</v>
      </c>
      <c r="P180" s="28">
        <v>7.2770000000000001E-2</v>
      </c>
      <c r="Q180" s="36">
        <f t="shared" si="14"/>
        <v>0</v>
      </c>
      <c r="R180" s="92">
        <f t="shared" si="15"/>
        <v>0</v>
      </c>
      <c r="S180" s="49" t="s">
        <v>20</v>
      </c>
      <c r="T180" s="54">
        <v>50</v>
      </c>
      <c r="U180" s="38" t="s">
        <v>21</v>
      </c>
      <c r="V180" s="53">
        <v>30</v>
      </c>
      <c r="W180" s="43">
        <v>8</v>
      </c>
      <c r="Z180">
        <f t="shared" si="18"/>
        <v>-30</v>
      </c>
    </row>
    <row r="181" spans="1:26" customFormat="1" x14ac:dyDescent="0.25">
      <c r="A181" s="96" t="s">
        <v>358</v>
      </c>
      <c r="B181" s="96" t="s">
        <v>364</v>
      </c>
      <c r="C181" s="96" t="s">
        <v>379</v>
      </c>
      <c r="D181" s="2" t="s">
        <v>368</v>
      </c>
      <c r="E181" s="2"/>
      <c r="F181" s="38"/>
      <c r="G181" s="106"/>
      <c r="H181" s="59" t="s">
        <v>193</v>
      </c>
      <c r="I181" s="60" t="s">
        <v>321</v>
      </c>
      <c r="J181" s="116"/>
      <c r="K181" s="26">
        <v>7.38</v>
      </c>
      <c r="L181" s="36">
        <f t="shared" ref="L181:L182" si="20">ROUND(J181*K181/1000,2)</f>
        <v>0</v>
      </c>
      <c r="M181" s="36">
        <v>55</v>
      </c>
      <c r="N181" s="92">
        <f t="shared" si="12"/>
        <v>0</v>
      </c>
      <c r="O181" s="28">
        <v>0</v>
      </c>
      <c r="P181" s="88">
        <v>0.18711</v>
      </c>
      <c r="Q181" s="36">
        <f t="shared" si="14"/>
        <v>0</v>
      </c>
      <c r="R181" s="92">
        <f t="shared" si="15"/>
        <v>0</v>
      </c>
      <c r="S181" s="49" t="s">
        <v>20</v>
      </c>
      <c r="T181" s="53">
        <v>50</v>
      </c>
      <c r="U181" s="38" t="s">
        <v>21</v>
      </c>
      <c r="V181" s="53">
        <v>70</v>
      </c>
      <c r="W181" s="43">
        <v>8</v>
      </c>
      <c r="Z181">
        <f t="shared" si="18"/>
        <v>-70</v>
      </c>
    </row>
    <row r="182" spans="1:26" customFormat="1" x14ac:dyDescent="0.25">
      <c r="A182" s="96" t="s">
        <v>358</v>
      </c>
      <c r="B182" s="96" t="s">
        <v>364</v>
      </c>
      <c r="C182" s="96" t="s">
        <v>379</v>
      </c>
      <c r="D182" s="2" t="s">
        <v>369</v>
      </c>
      <c r="E182" s="2"/>
      <c r="F182" s="38"/>
      <c r="G182" s="106"/>
      <c r="H182" s="59" t="s">
        <v>193</v>
      </c>
      <c r="I182" s="60" t="s">
        <v>316</v>
      </c>
      <c r="J182" s="116"/>
      <c r="K182" s="26">
        <v>10.3</v>
      </c>
      <c r="L182" s="36">
        <f t="shared" si="20"/>
        <v>0</v>
      </c>
      <c r="M182" s="36">
        <v>55</v>
      </c>
      <c r="N182" s="92">
        <f t="shared" si="12"/>
        <v>0</v>
      </c>
      <c r="O182" s="28">
        <v>0</v>
      </c>
      <c r="P182" s="88">
        <v>0.28991</v>
      </c>
      <c r="Q182" s="36">
        <f t="shared" si="14"/>
        <v>0</v>
      </c>
      <c r="R182" s="92">
        <f t="shared" si="15"/>
        <v>0</v>
      </c>
      <c r="S182" s="49" t="s">
        <v>20</v>
      </c>
      <c r="T182" s="53">
        <v>50</v>
      </c>
      <c r="U182" s="38" t="s">
        <v>21</v>
      </c>
      <c r="V182" s="53">
        <v>80</v>
      </c>
      <c r="W182" s="43">
        <v>8</v>
      </c>
      <c r="Z182">
        <f t="shared" si="18"/>
        <v>-80</v>
      </c>
    </row>
    <row r="183" spans="1:26" customFormat="1" x14ac:dyDescent="0.25">
      <c r="A183" s="96" t="s">
        <v>358</v>
      </c>
      <c r="B183" s="96" t="s">
        <v>364</v>
      </c>
      <c r="C183" s="96" t="s">
        <v>379</v>
      </c>
      <c r="D183" s="2" t="s">
        <v>370</v>
      </c>
      <c r="E183" s="2"/>
      <c r="F183" s="38"/>
      <c r="G183" s="106"/>
      <c r="H183" s="59" t="s">
        <v>193</v>
      </c>
      <c r="I183" s="59" t="s">
        <v>319</v>
      </c>
      <c r="J183" s="116"/>
      <c r="K183" s="28">
        <v>6.26</v>
      </c>
      <c r="L183" s="36">
        <f t="shared" si="13"/>
        <v>0</v>
      </c>
      <c r="M183" s="36">
        <v>55</v>
      </c>
      <c r="N183" s="92">
        <f t="shared" si="12"/>
        <v>0</v>
      </c>
      <c r="O183" s="28">
        <v>0</v>
      </c>
      <c r="P183" s="28">
        <v>0.12359000000000001</v>
      </c>
      <c r="Q183" s="36">
        <f t="shared" si="14"/>
        <v>0</v>
      </c>
      <c r="R183" s="92">
        <f t="shared" si="15"/>
        <v>0</v>
      </c>
      <c r="S183" s="49" t="s">
        <v>20</v>
      </c>
      <c r="T183" s="53">
        <v>50</v>
      </c>
      <c r="U183" s="38" t="s">
        <v>21</v>
      </c>
      <c r="V183" s="53">
        <v>30</v>
      </c>
      <c r="W183" s="43">
        <v>8</v>
      </c>
      <c r="Z183">
        <f t="shared" si="18"/>
        <v>-30</v>
      </c>
    </row>
    <row r="184" spans="1:26" customFormat="1" x14ac:dyDescent="0.25">
      <c r="A184" s="96" t="s">
        <v>358</v>
      </c>
      <c r="B184" s="96" t="s">
        <v>371</v>
      </c>
      <c r="C184" s="96" t="s">
        <v>380</v>
      </c>
      <c r="D184" s="2" t="s">
        <v>372</v>
      </c>
      <c r="E184" s="2"/>
      <c r="F184" s="2" t="s">
        <v>373</v>
      </c>
      <c r="G184" s="59" t="s">
        <v>381</v>
      </c>
      <c r="H184" s="59" t="s">
        <v>193</v>
      </c>
      <c r="I184" s="95" t="s">
        <v>62</v>
      </c>
      <c r="J184" s="116">
        <v>300</v>
      </c>
      <c r="K184" s="28">
        <v>4</v>
      </c>
      <c r="L184" s="36">
        <f t="shared" si="13"/>
        <v>1.2</v>
      </c>
      <c r="M184" s="36">
        <v>55</v>
      </c>
      <c r="N184" s="92">
        <f t="shared" si="12"/>
        <v>66</v>
      </c>
      <c r="O184" s="53">
        <v>8</v>
      </c>
      <c r="P184" s="28">
        <v>7.2770000000000001E-2</v>
      </c>
      <c r="Q184" s="36">
        <f t="shared" si="14"/>
        <v>0.57999999999999996</v>
      </c>
      <c r="R184" s="92">
        <f t="shared" si="15"/>
        <v>66.58</v>
      </c>
      <c r="S184" s="49" t="s">
        <v>20</v>
      </c>
      <c r="T184" s="53">
        <v>50</v>
      </c>
      <c r="U184" s="38" t="s">
        <v>21</v>
      </c>
      <c r="V184" s="53">
        <v>300</v>
      </c>
      <c r="W184" s="43">
        <v>8</v>
      </c>
      <c r="Z184">
        <f t="shared" si="18"/>
        <v>0</v>
      </c>
    </row>
    <row r="185" spans="1:26" customFormat="1" x14ac:dyDescent="0.25">
      <c r="A185" s="96" t="s">
        <v>358</v>
      </c>
      <c r="B185" s="96" t="s">
        <v>371</v>
      </c>
      <c r="C185" s="96" t="s">
        <v>380</v>
      </c>
      <c r="D185" s="2" t="s">
        <v>374</v>
      </c>
      <c r="E185" s="2"/>
      <c r="F185" s="2" t="s">
        <v>375</v>
      </c>
      <c r="G185" s="59" t="s">
        <v>381</v>
      </c>
      <c r="H185" s="59" t="s">
        <v>193</v>
      </c>
      <c r="I185" s="59" t="s">
        <v>319</v>
      </c>
      <c r="J185" s="116">
        <v>80</v>
      </c>
      <c r="K185" s="28">
        <v>6.26</v>
      </c>
      <c r="L185" s="36">
        <f t="shared" si="13"/>
        <v>0.5</v>
      </c>
      <c r="M185" s="36">
        <v>55</v>
      </c>
      <c r="N185" s="92">
        <f t="shared" si="12"/>
        <v>27.5</v>
      </c>
      <c r="O185" s="53">
        <v>4</v>
      </c>
      <c r="P185" s="28">
        <v>0.12359000000000001</v>
      </c>
      <c r="Q185" s="36">
        <f t="shared" si="14"/>
        <v>0.49</v>
      </c>
      <c r="R185" s="92">
        <f t="shared" si="15"/>
        <v>27.99</v>
      </c>
      <c r="S185" s="49" t="s">
        <v>20</v>
      </c>
      <c r="T185" s="53">
        <v>50</v>
      </c>
      <c r="U185" s="38" t="s">
        <v>21</v>
      </c>
      <c r="V185" s="53">
        <v>80</v>
      </c>
      <c r="W185" s="43">
        <v>8</v>
      </c>
      <c r="Z185">
        <f t="shared" si="18"/>
        <v>0</v>
      </c>
    </row>
    <row r="186" spans="1:26" customFormat="1" x14ac:dyDescent="0.25">
      <c r="A186" s="96" t="s">
        <v>358</v>
      </c>
      <c r="B186" s="96" t="s">
        <v>371</v>
      </c>
      <c r="C186" s="96" t="s">
        <v>380</v>
      </c>
      <c r="D186" s="2" t="s">
        <v>376</v>
      </c>
      <c r="E186" s="2"/>
      <c r="F186" s="2" t="s">
        <v>377</v>
      </c>
      <c r="G186" s="59" t="s">
        <v>381</v>
      </c>
      <c r="H186" s="59" t="s">
        <v>193</v>
      </c>
      <c r="I186" s="59" t="s">
        <v>319</v>
      </c>
      <c r="J186" s="116">
        <v>50</v>
      </c>
      <c r="K186" s="28">
        <v>6.26</v>
      </c>
      <c r="L186" s="36">
        <f t="shared" si="13"/>
        <v>0.31</v>
      </c>
      <c r="M186" s="36">
        <v>55</v>
      </c>
      <c r="N186" s="92">
        <f t="shared" si="12"/>
        <v>17.05</v>
      </c>
      <c r="O186" s="28">
        <v>0</v>
      </c>
      <c r="P186" s="28">
        <v>0.12359000000000001</v>
      </c>
      <c r="Q186" s="36">
        <f t="shared" si="14"/>
        <v>0</v>
      </c>
      <c r="R186" s="92">
        <f t="shared" si="15"/>
        <v>17.05</v>
      </c>
      <c r="S186" s="49" t="s">
        <v>20</v>
      </c>
      <c r="T186" s="53">
        <v>50</v>
      </c>
      <c r="U186" s="38" t="s">
        <v>21</v>
      </c>
      <c r="V186" s="53">
        <v>50</v>
      </c>
      <c r="W186" s="43">
        <v>9</v>
      </c>
      <c r="Z186">
        <f t="shared" si="18"/>
        <v>0</v>
      </c>
    </row>
    <row r="187" spans="1:26" customFormat="1" ht="26.1" customHeight="1" x14ac:dyDescent="0.25">
      <c r="A187" s="95" t="s">
        <v>239</v>
      </c>
      <c r="B187" s="95" t="s">
        <v>239</v>
      </c>
      <c r="C187" s="95" t="s">
        <v>344</v>
      </c>
      <c r="D187" s="61" t="s">
        <v>240</v>
      </c>
      <c r="E187" s="61"/>
      <c r="F187" s="102" t="s">
        <v>241</v>
      </c>
      <c r="G187" s="98" t="s">
        <v>409</v>
      </c>
      <c r="H187" s="59" t="s">
        <v>193</v>
      </c>
      <c r="I187" s="99" t="s">
        <v>317</v>
      </c>
      <c r="J187" s="116">
        <v>600</v>
      </c>
      <c r="K187" s="28">
        <v>31.5</v>
      </c>
      <c r="L187" s="36">
        <f>ROUND(J187*K187/1000,2)</f>
        <v>18.899999999999999</v>
      </c>
      <c r="M187" s="36">
        <v>55</v>
      </c>
      <c r="N187" s="92">
        <f t="shared" si="12"/>
        <v>1039.5</v>
      </c>
      <c r="O187" s="32">
        <v>10</v>
      </c>
      <c r="P187" s="28">
        <v>2.7869999999999999</v>
      </c>
      <c r="Q187" s="36">
        <f t="shared" si="14"/>
        <v>27.87</v>
      </c>
      <c r="R187" s="92">
        <f t="shared" si="15"/>
        <v>1067.3699999999999</v>
      </c>
      <c r="S187" s="49" t="s">
        <v>20</v>
      </c>
      <c r="T187" s="29">
        <v>65</v>
      </c>
      <c r="U187" s="12" t="s">
        <v>21</v>
      </c>
      <c r="V187" s="32">
        <v>600</v>
      </c>
      <c r="W187" s="40">
        <v>8</v>
      </c>
      <c r="Z187">
        <f t="shared" si="18"/>
        <v>0</v>
      </c>
    </row>
    <row r="188" spans="1:26" customFormat="1" ht="26.1" customHeight="1" x14ac:dyDescent="0.25">
      <c r="A188" s="95" t="s">
        <v>239</v>
      </c>
      <c r="B188" s="95" t="s">
        <v>239</v>
      </c>
      <c r="C188" s="95" t="s">
        <v>344</v>
      </c>
      <c r="D188" s="61" t="s">
        <v>240</v>
      </c>
      <c r="E188" s="61"/>
      <c r="F188" s="102" t="s">
        <v>241</v>
      </c>
      <c r="G188" s="98" t="s">
        <v>409</v>
      </c>
      <c r="H188" s="59" t="s">
        <v>193</v>
      </c>
      <c r="I188" s="99" t="s">
        <v>318</v>
      </c>
      <c r="J188" s="116">
        <v>400</v>
      </c>
      <c r="K188" s="28">
        <v>17.100000000000001</v>
      </c>
      <c r="L188" s="36">
        <f t="shared" si="13"/>
        <v>6.84</v>
      </c>
      <c r="M188" s="36">
        <v>55</v>
      </c>
      <c r="N188" s="92">
        <f t="shared" si="12"/>
        <v>376.2</v>
      </c>
      <c r="O188" s="32">
        <v>16</v>
      </c>
      <c r="P188" s="28">
        <v>0.89281999999999995</v>
      </c>
      <c r="Q188" s="36">
        <f t="shared" si="14"/>
        <v>14.29</v>
      </c>
      <c r="R188" s="92">
        <f t="shared" si="15"/>
        <v>390.49</v>
      </c>
      <c r="S188" s="49" t="s">
        <v>20</v>
      </c>
      <c r="T188" s="29">
        <v>60</v>
      </c>
      <c r="U188" s="12" t="s">
        <v>21</v>
      </c>
      <c r="V188" s="32">
        <v>400</v>
      </c>
      <c r="W188" s="40">
        <v>8</v>
      </c>
      <c r="Z188">
        <f t="shared" si="18"/>
        <v>0</v>
      </c>
    </row>
    <row r="189" spans="1:26" customFormat="1" ht="26.1" customHeight="1" x14ac:dyDescent="0.25">
      <c r="A189" s="95" t="s">
        <v>239</v>
      </c>
      <c r="B189" s="95" t="s">
        <v>239</v>
      </c>
      <c r="C189" s="95" t="s">
        <v>344</v>
      </c>
      <c r="D189" s="61" t="s">
        <v>243</v>
      </c>
      <c r="E189" s="61"/>
      <c r="F189" s="102" t="s">
        <v>244</v>
      </c>
      <c r="G189" s="98" t="s">
        <v>409</v>
      </c>
      <c r="H189" s="59" t="s">
        <v>193</v>
      </c>
      <c r="I189" s="99" t="s">
        <v>323</v>
      </c>
      <c r="J189" s="116">
        <v>100</v>
      </c>
      <c r="K189" s="28">
        <v>62.5</v>
      </c>
      <c r="L189" s="36">
        <f t="shared" si="13"/>
        <v>6.25</v>
      </c>
      <c r="M189" s="36">
        <v>55</v>
      </c>
      <c r="N189" s="92">
        <f t="shared" si="12"/>
        <v>343.75</v>
      </c>
      <c r="O189" s="32">
        <v>10</v>
      </c>
      <c r="P189" s="91">
        <v>7.3179999999999996</v>
      </c>
      <c r="Q189" s="36">
        <f t="shared" si="14"/>
        <v>73.180000000000007</v>
      </c>
      <c r="R189" s="92">
        <f t="shared" si="15"/>
        <v>416.93</v>
      </c>
      <c r="S189" s="49" t="s">
        <v>20</v>
      </c>
      <c r="T189" s="29">
        <v>75</v>
      </c>
      <c r="U189" s="12" t="s">
        <v>21</v>
      </c>
      <c r="V189" s="32">
        <v>100</v>
      </c>
      <c r="W189" s="40">
        <v>8</v>
      </c>
      <c r="Z189">
        <f t="shared" si="18"/>
        <v>0</v>
      </c>
    </row>
    <row r="190" spans="1:26" customFormat="1" ht="26.1" customHeight="1" x14ac:dyDescent="0.25">
      <c r="A190" s="95" t="s">
        <v>239</v>
      </c>
      <c r="B190" s="95" t="s">
        <v>239</v>
      </c>
      <c r="C190" s="95" t="s">
        <v>344</v>
      </c>
      <c r="D190" s="61" t="s">
        <v>243</v>
      </c>
      <c r="E190" s="61"/>
      <c r="F190" s="102" t="s">
        <v>245</v>
      </c>
      <c r="G190" s="98" t="s">
        <v>409</v>
      </c>
      <c r="H190" s="59" t="s">
        <v>193</v>
      </c>
      <c r="I190" s="99" t="s">
        <v>316</v>
      </c>
      <c r="J190" s="116">
        <v>300</v>
      </c>
      <c r="K190" s="28">
        <v>10.3</v>
      </c>
      <c r="L190" s="36">
        <f t="shared" si="13"/>
        <v>3.09</v>
      </c>
      <c r="M190" s="36">
        <v>55</v>
      </c>
      <c r="N190" s="92">
        <f t="shared" si="12"/>
        <v>169.95</v>
      </c>
      <c r="O190" s="32">
        <v>20</v>
      </c>
      <c r="P190" s="88">
        <v>0.28991</v>
      </c>
      <c r="Q190" s="36">
        <f t="shared" si="14"/>
        <v>5.8</v>
      </c>
      <c r="R190" s="92">
        <f t="shared" si="15"/>
        <v>175.75</v>
      </c>
      <c r="S190" s="49" t="s">
        <v>20</v>
      </c>
      <c r="T190" s="29">
        <v>55</v>
      </c>
      <c r="U190" s="12" t="s">
        <v>21</v>
      </c>
      <c r="V190" s="32">
        <v>300</v>
      </c>
      <c r="W190" s="40">
        <v>8</v>
      </c>
      <c r="Z190">
        <f t="shared" si="18"/>
        <v>0</v>
      </c>
    </row>
    <row r="191" spans="1:26" customFormat="1" ht="26.1" customHeight="1" x14ac:dyDescent="0.25">
      <c r="A191" s="95" t="s">
        <v>239</v>
      </c>
      <c r="B191" s="95" t="s">
        <v>239</v>
      </c>
      <c r="C191" s="95" t="s">
        <v>344</v>
      </c>
      <c r="D191" s="61" t="s">
        <v>246</v>
      </c>
      <c r="E191" s="61"/>
      <c r="F191" s="102" t="s">
        <v>247</v>
      </c>
      <c r="G191" s="98" t="s">
        <v>409</v>
      </c>
      <c r="H191" s="59" t="s">
        <v>193</v>
      </c>
      <c r="I191" s="99" t="s">
        <v>323</v>
      </c>
      <c r="J191" s="116">
        <v>1000</v>
      </c>
      <c r="K191" s="28">
        <v>62.5</v>
      </c>
      <c r="L191" s="36">
        <f t="shared" si="13"/>
        <v>62.5</v>
      </c>
      <c r="M191" s="36">
        <v>55</v>
      </c>
      <c r="N191" s="92">
        <f t="shared" si="12"/>
        <v>3437.5</v>
      </c>
      <c r="O191" s="32">
        <v>10</v>
      </c>
      <c r="P191" s="91">
        <v>7.3179999999999996</v>
      </c>
      <c r="Q191" s="36">
        <f t="shared" si="14"/>
        <v>73.180000000000007</v>
      </c>
      <c r="R191" s="92">
        <f t="shared" si="15"/>
        <v>3510.68</v>
      </c>
      <c r="S191" s="49" t="s">
        <v>20</v>
      </c>
      <c r="T191" s="29">
        <v>75</v>
      </c>
      <c r="U191" s="12" t="s">
        <v>21</v>
      </c>
      <c r="V191" s="32">
        <v>1000</v>
      </c>
      <c r="W191" s="40">
        <v>8</v>
      </c>
      <c r="Z191">
        <f t="shared" si="18"/>
        <v>0</v>
      </c>
    </row>
    <row r="192" spans="1:26" customFormat="1" ht="26.1" customHeight="1" x14ac:dyDescent="0.25">
      <c r="A192" s="95" t="s">
        <v>239</v>
      </c>
      <c r="B192" s="95" t="s">
        <v>239</v>
      </c>
      <c r="C192" s="95" t="s">
        <v>344</v>
      </c>
      <c r="D192" s="61" t="s">
        <v>248</v>
      </c>
      <c r="E192" s="61"/>
      <c r="F192" s="102" t="s">
        <v>249</v>
      </c>
      <c r="G192" s="98" t="s">
        <v>409</v>
      </c>
      <c r="H192" s="59" t="s">
        <v>193</v>
      </c>
      <c r="I192" s="99" t="s">
        <v>322</v>
      </c>
      <c r="J192" s="116">
        <v>800</v>
      </c>
      <c r="K192" s="28">
        <v>45.9</v>
      </c>
      <c r="L192" s="36">
        <f t="shared" si="13"/>
        <v>36.72</v>
      </c>
      <c r="M192" s="36">
        <v>55</v>
      </c>
      <c r="N192" s="92">
        <f t="shared" si="12"/>
        <v>2019.6</v>
      </c>
      <c r="O192" s="32">
        <v>10</v>
      </c>
      <c r="P192" s="28">
        <v>4.149</v>
      </c>
      <c r="Q192" s="36">
        <f t="shared" si="14"/>
        <v>41.49</v>
      </c>
      <c r="R192" s="92">
        <f t="shared" si="15"/>
        <v>2061.0899999999997</v>
      </c>
      <c r="S192" s="49" t="s">
        <v>20</v>
      </c>
      <c r="T192" s="29">
        <v>70</v>
      </c>
      <c r="U192" s="12" t="s">
        <v>21</v>
      </c>
      <c r="V192" s="32">
        <v>800</v>
      </c>
      <c r="W192" s="40">
        <v>8</v>
      </c>
      <c r="Z192">
        <f t="shared" si="18"/>
        <v>0</v>
      </c>
    </row>
    <row r="193" spans="1:26" customFormat="1" ht="26.1" customHeight="1" x14ac:dyDescent="0.25">
      <c r="A193" s="95" t="s">
        <v>239</v>
      </c>
      <c r="B193" s="95" t="s">
        <v>239</v>
      </c>
      <c r="C193" s="95" t="s">
        <v>344</v>
      </c>
      <c r="D193" s="61" t="s">
        <v>248</v>
      </c>
      <c r="E193" s="61"/>
      <c r="F193" s="102" t="s">
        <v>250</v>
      </c>
      <c r="G193" s="98" t="s">
        <v>409</v>
      </c>
      <c r="H193" s="59" t="s">
        <v>193</v>
      </c>
      <c r="I193" s="99" t="s">
        <v>319</v>
      </c>
      <c r="J193" s="116">
        <v>250</v>
      </c>
      <c r="K193" s="28">
        <v>6.26</v>
      </c>
      <c r="L193" s="36">
        <f t="shared" si="13"/>
        <v>1.57</v>
      </c>
      <c r="M193" s="36">
        <v>55</v>
      </c>
      <c r="N193" s="92">
        <f t="shared" si="12"/>
        <v>86.35</v>
      </c>
      <c r="O193" s="32">
        <v>20</v>
      </c>
      <c r="P193" s="28">
        <v>0.12359000000000001</v>
      </c>
      <c r="Q193" s="36">
        <f t="shared" si="14"/>
        <v>2.4700000000000002</v>
      </c>
      <c r="R193" s="92">
        <f t="shared" si="15"/>
        <v>88.82</v>
      </c>
      <c r="S193" s="49" t="s">
        <v>20</v>
      </c>
      <c r="T193" s="29">
        <v>45</v>
      </c>
      <c r="U193" s="12" t="s">
        <v>21</v>
      </c>
      <c r="V193" s="32">
        <v>250</v>
      </c>
      <c r="W193" s="40">
        <v>8</v>
      </c>
      <c r="Z193">
        <f t="shared" si="18"/>
        <v>0</v>
      </c>
    </row>
    <row r="194" spans="1:26" customFormat="1" ht="26.1" customHeight="1" x14ac:dyDescent="0.25">
      <c r="A194" s="95" t="s">
        <v>239</v>
      </c>
      <c r="B194" s="95" t="s">
        <v>239</v>
      </c>
      <c r="C194" s="95" t="s">
        <v>344</v>
      </c>
      <c r="D194" s="61" t="s">
        <v>251</v>
      </c>
      <c r="E194" s="61"/>
      <c r="F194" s="102" t="s">
        <v>252</v>
      </c>
      <c r="G194" s="98" t="s">
        <v>409</v>
      </c>
      <c r="H194" s="59" t="s">
        <v>193</v>
      </c>
      <c r="I194" s="99" t="s">
        <v>62</v>
      </c>
      <c r="J194" s="116">
        <v>468</v>
      </c>
      <c r="K194" s="28">
        <v>4</v>
      </c>
      <c r="L194" s="36">
        <f t="shared" si="13"/>
        <v>1.87</v>
      </c>
      <c r="M194" s="36">
        <v>55</v>
      </c>
      <c r="N194" s="92">
        <f t="shared" si="12"/>
        <v>102.85</v>
      </c>
      <c r="O194" s="32">
        <v>20</v>
      </c>
      <c r="P194" s="28">
        <v>7.2770000000000001E-2</v>
      </c>
      <c r="Q194" s="36">
        <f t="shared" si="14"/>
        <v>1.46</v>
      </c>
      <c r="R194" s="92">
        <f t="shared" si="15"/>
        <v>104.30999999999999</v>
      </c>
      <c r="S194" s="49" t="s">
        <v>20</v>
      </c>
      <c r="T194" s="29">
        <v>40</v>
      </c>
      <c r="U194" s="12" t="s">
        <v>21</v>
      </c>
      <c r="V194" s="32">
        <v>468</v>
      </c>
      <c r="W194" s="40">
        <v>8</v>
      </c>
      <c r="Z194">
        <f t="shared" si="18"/>
        <v>0</v>
      </c>
    </row>
    <row r="195" spans="1:26" customFormat="1" ht="26.1" customHeight="1" x14ac:dyDescent="0.25">
      <c r="A195" s="95" t="s">
        <v>239</v>
      </c>
      <c r="B195" s="95" t="s">
        <v>239</v>
      </c>
      <c r="C195" s="95" t="s">
        <v>344</v>
      </c>
      <c r="D195" s="61" t="s">
        <v>259</v>
      </c>
      <c r="E195" s="61"/>
      <c r="F195" s="102" t="s">
        <v>260</v>
      </c>
      <c r="G195" s="98" t="s">
        <v>409</v>
      </c>
      <c r="H195" s="59" t="s">
        <v>193</v>
      </c>
      <c r="I195" s="99" t="s">
        <v>321</v>
      </c>
      <c r="J195" s="116">
        <v>128</v>
      </c>
      <c r="K195" s="28">
        <v>7.38</v>
      </c>
      <c r="L195" s="36">
        <f t="shared" si="13"/>
        <v>0.94</v>
      </c>
      <c r="M195" s="36">
        <v>55</v>
      </c>
      <c r="N195" s="92">
        <f t="shared" si="12"/>
        <v>51.7</v>
      </c>
      <c r="O195" s="32">
        <v>10</v>
      </c>
      <c r="P195" s="88">
        <v>0.18711</v>
      </c>
      <c r="Q195" s="36">
        <f t="shared" si="14"/>
        <v>1.87</v>
      </c>
      <c r="R195" s="92">
        <f t="shared" si="15"/>
        <v>53.57</v>
      </c>
      <c r="S195" s="49" t="s">
        <v>20</v>
      </c>
      <c r="T195" s="29">
        <v>50</v>
      </c>
      <c r="U195" s="12" t="s">
        <v>21</v>
      </c>
      <c r="V195" s="32">
        <v>128</v>
      </c>
      <c r="W195" s="40">
        <v>8</v>
      </c>
      <c r="Z195">
        <f t="shared" si="18"/>
        <v>0</v>
      </c>
    </row>
    <row r="196" spans="1:26" s="69" customFormat="1" ht="26.1" customHeight="1" x14ac:dyDescent="0.2">
      <c r="A196" s="61" t="s">
        <v>239</v>
      </c>
      <c r="B196" s="61" t="s">
        <v>239</v>
      </c>
      <c r="C196" s="61" t="s">
        <v>344</v>
      </c>
      <c r="D196" s="61" t="s">
        <v>259</v>
      </c>
      <c r="E196" s="61"/>
      <c r="F196" s="102" t="s">
        <v>260</v>
      </c>
      <c r="G196" s="98" t="s">
        <v>409</v>
      </c>
      <c r="H196" s="102" t="s">
        <v>193</v>
      </c>
      <c r="I196" s="98" t="s">
        <v>316</v>
      </c>
      <c r="J196" s="116">
        <v>50</v>
      </c>
      <c r="K196" s="90">
        <v>10.3</v>
      </c>
      <c r="L196" s="66">
        <f t="shared" si="13"/>
        <v>0.52</v>
      </c>
      <c r="M196" s="66">
        <v>55</v>
      </c>
      <c r="N196" s="92">
        <f t="shared" si="12"/>
        <v>28.6</v>
      </c>
      <c r="O196" s="67">
        <v>10</v>
      </c>
      <c r="P196" s="88">
        <v>0.28991</v>
      </c>
      <c r="Q196" s="36">
        <f t="shared" si="14"/>
        <v>2.9</v>
      </c>
      <c r="R196" s="92">
        <f t="shared" si="15"/>
        <v>31.5</v>
      </c>
      <c r="S196" s="50" t="s">
        <v>20</v>
      </c>
      <c r="T196" s="25">
        <v>55</v>
      </c>
      <c r="U196" s="68" t="s">
        <v>21</v>
      </c>
      <c r="V196" s="67">
        <v>50</v>
      </c>
      <c r="W196" s="44">
        <v>8</v>
      </c>
      <c r="Z196" s="69">
        <f t="shared" si="18"/>
        <v>0</v>
      </c>
    </row>
    <row r="197" spans="1:26" s="69" customFormat="1" ht="26.1" customHeight="1" x14ac:dyDescent="0.25">
      <c r="A197" s="61" t="s">
        <v>239</v>
      </c>
      <c r="B197" s="61" t="s">
        <v>239</v>
      </c>
      <c r="C197" s="61" t="s">
        <v>344</v>
      </c>
      <c r="D197" s="61" t="s">
        <v>259</v>
      </c>
      <c r="E197" s="61"/>
      <c r="F197" s="102" t="s">
        <v>261</v>
      </c>
      <c r="G197" s="98" t="s">
        <v>409</v>
      </c>
      <c r="H197" s="102" t="s">
        <v>193</v>
      </c>
      <c r="I197" s="98" t="s">
        <v>317</v>
      </c>
      <c r="J197" s="116">
        <v>600</v>
      </c>
      <c r="K197" s="90">
        <v>31.5</v>
      </c>
      <c r="L197" s="66">
        <f t="shared" si="13"/>
        <v>18.899999999999999</v>
      </c>
      <c r="M197" s="66">
        <v>55</v>
      </c>
      <c r="N197" s="92">
        <f t="shared" si="12"/>
        <v>1039.5</v>
      </c>
      <c r="O197" s="67">
        <v>10</v>
      </c>
      <c r="P197" s="28">
        <v>2.7869999999999999</v>
      </c>
      <c r="Q197" s="36">
        <f t="shared" si="14"/>
        <v>27.87</v>
      </c>
      <c r="R197" s="92">
        <f t="shared" si="15"/>
        <v>1067.3699999999999</v>
      </c>
      <c r="S197" s="50" t="s">
        <v>20</v>
      </c>
      <c r="T197" s="25">
        <v>65</v>
      </c>
      <c r="U197" s="68" t="s">
        <v>21</v>
      </c>
      <c r="V197" s="67">
        <v>600</v>
      </c>
      <c r="W197" s="44">
        <v>8</v>
      </c>
      <c r="Z197" s="69">
        <f t="shared" si="18"/>
        <v>0</v>
      </c>
    </row>
    <row r="198" spans="1:26" customFormat="1" ht="26.1" customHeight="1" x14ac:dyDescent="0.25">
      <c r="A198" s="95" t="s">
        <v>239</v>
      </c>
      <c r="B198" s="95" t="s">
        <v>239</v>
      </c>
      <c r="C198" s="95" t="s">
        <v>344</v>
      </c>
      <c r="D198" s="95" t="s">
        <v>259</v>
      </c>
      <c r="E198" s="95"/>
      <c r="F198" s="102" t="s">
        <v>261</v>
      </c>
      <c r="G198" s="98" t="s">
        <v>409</v>
      </c>
      <c r="H198" s="59" t="s">
        <v>193</v>
      </c>
      <c r="I198" s="60" t="s">
        <v>316</v>
      </c>
      <c r="J198" s="116">
        <v>50</v>
      </c>
      <c r="K198" s="26">
        <v>10.3</v>
      </c>
      <c r="L198" s="36">
        <f t="shared" si="13"/>
        <v>0.52</v>
      </c>
      <c r="M198" s="36">
        <v>55</v>
      </c>
      <c r="N198" s="92">
        <f t="shared" si="12"/>
        <v>28.6</v>
      </c>
      <c r="O198" s="32">
        <v>8</v>
      </c>
      <c r="P198" s="88">
        <v>0.28991</v>
      </c>
      <c r="Q198" s="36">
        <f t="shared" si="14"/>
        <v>2.3199999999999998</v>
      </c>
      <c r="R198" s="92">
        <f t="shared" si="15"/>
        <v>30.92</v>
      </c>
      <c r="S198" s="49" t="s">
        <v>20</v>
      </c>
      <c r="T198" s="29">
        <v>55</v>
      </c>
      <c r="U198" s="12" t="s">
        <v>21</v>
      </c>
      <c r="V198" s="32">
        <v>50</v>
      </c>
      <c r="W198" s="41">
        <v>8</v>
      </c>
      <c r="Z198">
        <f t="shared" si="18"/>
        <v>0</v>
      </c>
    </row>
    <row r="199" spans="1:26" customFormat="1" ht="26.1" customHeight="1" x14ac:dyDescent="0.25">
      <c r="A199" s="95" t="s">
        <v>239</v>
      </c>
      <c r="B199" s="95" t="s">
        <v>239</v>
      </c>
      <c r="C199" s="95" t="s">
        <v>344</v>
      </c>
      <c r="D199" s="95" t="s">
        <v>259</v>
      </c>
      <c r="E199" s="95"/>
      <c r="F199" s="102" t="s">
        <v>261</v>
      </c>
      <c r="G199" s="98" t="s">
        <v>409</v>
      </c>
      <c r="H199" s="59" t="s">
        <v>193</v>
      </c>
      <c r="I199" s="60" t="s">
        <v>321</v>
      </c>
      <c r="J199" s="116">
        <v>156</v>
      </c>
      <c r="K199" s="26">
        <v>7.38</v>
      </c>
      <c r="L199" s="36">
        <f t="shared" si="13"/>
        <v>1.1499999999999999</v>
      </c>
      <c r="M199" s="36">
        <v>55</v>
      </c>
      <c r="N199" s="92">
        <f t="shared" si="12"/>
        <v>63.25</v>
      </c>
      <c r="O199" s="32">
        <v>10</v>
      </c>
      <c r="P199" s="88">
        <v>0.18711</v>
      </c>
      <c r="Q199" s="36">
        <f t="shared" si="14"/>
        <v>1.87</v>
      </c>
      <c r="R199" s="92">
        <f t="shared" si="15"/>
        <v>65.12</v>
      </c>
      <c r="S199" s="49" t="s">
        <v>20</v>
      </c>
      <c r="T199" s="29">
        <v>50</v>
      </c>
      <c r="U199" s="12" t="s">
        <v>21</v>
      </c>
      <c r="V199" s="32">
        <v>156</v>
      </c>
      <c r="W199" s="41">
        <v>8</v>
      </c>
      <c r="Z199">
        <f t="shared" si="18"/>
        <v>0</v>
      </c>
    </row>
    <row r="200" spans="1:26" customFormat="1" ht="25.5" x14ac:dyDescent="0.25">
      <c r="A200" s="95" t="s">
        <v>239</v>
      </c>
      <c r="B200" s="95" t="s">
        <v>239</v>
      </c>
      <c r="C200" s="95" t="s">
        <v>344</v>
      </c>
      <c r="D200" s="95" t="s">
        <v>259</v>
      </c>
      <c r="E200" s="95"/>
      <c r="F200" s="102" t="s">
        <v>261</v>
      </c>
      <c r="G200" s="98" t="s">
        <v>409</v>
      </c>
      <c r="H200" s="59" t="s">
        <v>193</v>
      </c>
      <c r="I200" s="95" t="s">
        <v>62</v>
      </c>
      <c r="J200" s="116">
        <v>76</v>
      </c>
      <c r="K200" s="28">
        <v>4</v>
      </c>
      <c r="L200" s="36">
        <f t="shared" si="13"/>
        <v>0.3</v>
      </c>
      <c r="M200" s="36">
        <v>55</v>
      </c>
      <c r="N200" s="92">
        <f t="shared" si="12"/>
        <v>16.5</v>
      </c>
      <c r="O200" s="32">
        <v>10</v>
      </c>
      <c r="P200" s="28">
        <v>7.2770000000000001E-2</v>
      </c>
      <c r="Q200" s="36">
        <f t="shared" si="14"/>
        <v>0.73</v>
      </c>
      <c r="R200" s="92">
        <f t="shared" si="15"/>
        <v>17.23</v>
      </c>
      <c r="S200" s="49" t="s">
        <v>20</v>
      </c>
      <c r="T200" s="29">
        <v>40</v>
      </c>
      <c r="U200" s="12" t="s">
        <v>21</v>
      </c>
      <c r="V200" s="32">
        <v>76</v>
      </c>
      <c r="W200" s="40">
        <v>8</v>
      </c>
      <c r="Z200">
        <f t="shared" si="18"/>
        <v>0</v>
      </c>
    </row>
    <row r="201" spans="1:26" customFormat="1" ht="14.45" customHeight="1" x14ac:dyDescent="0.25">
      <c r="A201" s="95" t="s">
        <v>239</v>
      </c>
      <c r="B201" s="95" t="s">
        <v>239</v>
      </c>
      <c r="C201" s="95" t="s">
        <v>344</v>
      </c>
      <c r="D201" s="95" t="s">
        <v>262</v>
      </c>
      <c r="E201" s="95"/>
      <c r="F201" s="102" t="s">
        <v>263</v>
      </c>
      <c r="G201" s="98" t="s">
        <v>409</v>
      </c>
      <c r="H201" s="59" t="s">
        <v>193</v>
      </c>
      <c r="I201" s="95" t="s">
        <v>323</v>
      </c>
      <c r="J201" s="116">
        <v>544</v>
      </c>
      <c r="K201" s="33">
        <v>62.5</v>
      </c>
      <c r="L201" s="36">
        <f t="shared" si="13"/>
        <v>34</v>
      </c>
      <c r="M201" s="36">
        <v>55</v>
      </c>
      <c r="N201" s="92">
        <f t="shared" ref="N201:N230" si="21">ROUND(L201*M201,2)</f>
        <v>1870</v>
      </c>
      <c r="O201" s="32">
        <v>12</v>
      </c>
      <c r="P201" s="91">
        <v>7.3179999999999996</v>
      </c>
      <c r="Q201" s="36">
        <f t="shared" si="14"/>
        <v>87.82</v>
      </c>
      <c r="R201" s="92">
        <f t="shared" si="15"/>
        <v>1957.82</v>
      </c>
      <c r="S201" s="49" t="s">
        <v>20</v>
      </c>
      <c r="T201" s="29">
        <v>75</v>
      </c>
      <c r="U201" s="12" t="s">
        <v>21</v>
      </c>
      <c r="V201" s="32">
        <v>544</v>
      </c>
      <c r="W201" s="40">
        <v>9</v>
      </c>
      <c r="Z201">
        <f t="shared" si="18"/>
        <v>0</v>
      </c>
    </row>
    <row r="202" spans="1:26" customFormat="1" ht="28.5" customHeight="1" x14ac:dyDescent="0.25">
      <c r="A202" s="95" t="s">
        <v>239</v>
      </c>
      <c r="B202" s="95" t="s">
        <v>239</v>
      </c>
      <c r="C202" s="95" t="s">
        <v>344</v>
      </c>
      <c r="D202" s="95" t="s">
        <v>266</v>
      </c>
      <c r="E202" s="95"/>
      <c r="F202" s="102" t="s">
        <v>268</v>
      </c>
      <c r="G202" s="98" t="s">
        <v>409</v>
      </c>
      <c r="H202" s="59" t="s">
        <v>193</v>
      </c>
      <c r="I202" s="60" t="s">
        <v>321</v>
      </c>
      <c r="J202" s="116">
        <v>220</v>
      </c>
      <c r="K202" s="26">
        <v>7.38</v>
      </c>
      <c r="L202" s="36">
        <f t="shared" si="13"/>
        <v>1.62</v>
      </c>
      <c r="M202" s="36">
        <v>55</v>
      </c>
      <c r="N202" s="92">
        <f t="shared" si="21"/>
        <v>89.1</v>
      </c>
      <c r="O202" s="29">
        <v>16</v>
      </c>
      <c r="P202" s="88">
        <v>0.18711</v>
      </c>
      <c r="Q202" s="36">
        <f t="shared" ref="Q202:Q230" si="22">ROUND(O202*P202,2)</f>
        <v>2.99</v>
      </c>
      <c r="R202" s="92">
        <f t="shared" ref="R202:R230" si="23">N202+Q202</f>
        <v>92.089999999999989</v>
      </c>
      <c r="S202" s="49" t="s">
        <v>20</v>
      </c>
      <c r="T202" s="29">
        <v>50</v>
      </c>
      <c r="U202" s="12" t="s">
        <v>21</v>
      </c>
      <c r="V202" s="29">
        <v>220</v>
      </c>
      <c r="W202" s="40">
        <v>9</v>
      </c>
      <c r="Z202">
        <f t="shared" si="18"/>
        <v>0</v>
      </c>
    </row>
    <row r="203" spans="1:26" customFormat="1" ht="14.45" customHeight="1" x14ac:dyDescent="0.25">
      <c r="A203" s="95" t="s">
        <v>239</v>
      </c>
      <c r="B203" s="95" t="s">
        <v>239</v>
      </c>
      <c r="C203" s="95" t="s">
        <v>344</v>
      </c>
      <c r="D203" s="95" t="s">
        <v>266</v>
      </c>
      <c r="E203" s="95"/>
      <c r="F203" s="102" t="s">
        <v>268</v>
      </c>
      <c r="G203" s="98" t="s">
        <v>409</v>
      </c>
      <c r="H203" s="59" t="s">
        <v>193</v>
      </c>
      <c r="I203" s="95" t="s">
        <v>322</v>
      </c>
      <c r="J203" s="116">
        <v>20</v>
      </c>
      <c r="K203" s="28">
        <v>45.9</v>
      </c>
      <c r="L203" s="36">
        <f t="shared" si="13"/>
        <v>0.92</v>
      </c>
      <c r="M203" s="36">
        <v>55</v>
      </c>
      <c r="N203" s="92">
        <f t="shared" si="21"/>
        <v>50.6</v>
      </c>
      <c r="O203" s="29">
        <v>4</v>
      </c>
      <c r="P203" s="28">
        <v>4.149</v>
      </c>
      <c r="Q203" s="36">
        <f t="shared" si="22"/>
        <v>16.600000000000001</v>
      </c>
      <c r="R203" s="92">
        <f t="shared" si="23"/>
        <v>67.2</v>
      </c>
      <c r="S203" s="49" t="s">
        <v>20</v>
      </c>
      <c r="T203" s="29">
        <v>70</v>
      </c>
      <c r="U203" s="12" t="s">
        <v>21</v>
      </c>
      <c r="V203" s="29">
        <v>20</v>
      </c>
      <c r="W203" s="40">
        <v>9</v>
      </c>
      <c r="Z203">
        <f t="shared" si="18"/>
        <v>0</v>
      </c>
    </row>
    <row r="204" spans="1:26" customFormat="1" ht="14.45" customHeight="1" x14ac:dyDescent="0.25">
      <c r="A204" s="95" t="s">
        <v>239</v>
      </c>
      <c r="B204" s="95" t="s">
        <v>239</v>
      </c>
      <c r="C204" s="95" t="s">
        <v>344</v>
      </c>
      <c r="D204" s="95" t="s">
        <v>269</v>
      </c>
      <c r="E204" s="95"/>
      <c r="F204" s="102" t="s">
        <v>270</v>
      </c>
      <c r="G204" s="98" t="s">
        <v>409</v>
      </c>
      <c r="H204" s="59" t="s">
        <v>193</v>
      </c>
      <c r="I204" s="95" t="s">
        <v>323</v>
      </c>
      <c r="J204" s="116">
        <v>100</v>
      </c>
      <c r="K204" s="33">
        <v>62.5</v>
      </c>
      <c r="L204" s="36">
        <f t="shared" si="13"/>
        <v>6.25</v>
      </c>
      <c r="M204" s="36">
        <v>55</v>
      </c>
      <c r="N204" s="92">
        <f t="shared" si="21"/>
        <v>343.75</v>
      </c>
      <c r="O204" s="29">
        <v>8</v>
      </c>
      <c r="P204" s="91">
        <v>7.3179999999999996</v>
      </c>
      <c r="Q204" s="36">
        <f t="shared" si="22"/>
        <v>58.54</v>
      </c>
      <c r="R204" s="92">
        <f t="shared" si="23"/>
        <v>402.29</v>
      </c>
      <c r="S204" s="49" t="s">
        <v>20</v>
      </c>
      <c r="T204" s="29">
        <v>75</v>
      </c>
      <c r="U204" s="12" t="s">
        <v>21</v>
      </c>
      <c r="V204" s="29">
        <v>100</v>
      </c>
      <c r="W204" s="40">
        <v>9</v>
      </c>
      <c r="Z204">
        <f t="shared" si="18"/>
        <v>0</v>
      </c>
    </row>
    <row r="205" spans="1:26" customFormat="1" ht="14.45" customHeight="1" x14ac:dyDescent="0.25">
      <c r="A205" s="95" t="s">
        <v>239</v>
      </c>
      <c r="B205" s="95" t="s">
        <v>239</v>
      </c>
      <c r="C205" s="95" t="s">
        <v>344</v>
      </c>
      <c r="D205" s="95" t="s">
        <v>274</v>
      </c>
      <c r="E205" s="95"/>
      <c r="F205" s="102" t="s">
        <v>275</v>
      </c>
      <c r="G205" s="98" t="s">
        <v>409</v>
      </c>
      <c r="H205" s="59" t="s">
        <v>193</v>
      </c>
      <c r="I205" s="95" t="s">
        <v>320</v>
      </c>
      <c r="J205" s="116">
        <v>15</v>
      </c>
      <c r="K205" s="28">
        <v>12.7</v>
      </c>
      <c r="L205" s="36">
        <f t="shared" ref="L205:L230" si="24">ROUND(J205*K205/1000,2)</f>
        <v>0.19</v>
      </c>
      <c r="M205" s="36">
        <v>55</v>
      </c>
      <c r="N205" s="92">
        <f t="shared" si="21"/>
        <v>10.45</v>
      </c>
      <c r="O205" s="29">
        <v>6</v>
      </c>
      <c r="P205" s="28">
        <v>0.54515999999999998</v>
      </c>
      <c r="Q205" s="36">
        <f t="shared" si="22"/>
        <v>3.27</v>
      </c>
      <c r="R205" s="92">
        <f t="shared" si="23"/>
        <v>13.719999999999999</v>
      </c>
      <c r="S205" s="49" t="s">
        <v>20</v>
      </c>
      <c r="T205" s="29">
        <v>55</v>
      </c>
      <c r="U205" s="12" t="s">
        <v>21</v>
      </c>
      <c r="V205" s="29">
        <v>15</v>
      </c>
      <c r="W205" s="40">
        <v>9</v>
      </c>
      <c r="Z205">
        <f t="shared" si="18"/>
        <v>0</v>
      </c>
    </row>
    <row r="206" spans="1:26" customFormat="1" ht="14.45" customHeight="1" x14ac:dyDescent="0.25">
      <c r="A206" s="95" t="s">
        <v>239</v>
      </c>
      <c r="B206" s="95" t="s">
        <v>239</v>
      </c>
      <c r="C206" s="95" t="s">
        <v>344</v>
      </c>
      <c r="D206" s="95" t="s">
        <v>274</v>
      </c>
      <c r="E206" s="95"/>
      <c r="F206" s="102" t="s">
        <v>276</v>
      </c>
      <c r="G206" s="98" t="s">
        <v>409</v>
      </c>
      <c r="H206" s="59" t="s">
        <v>193</v>
      </c>
      <c r="I206" s="60" t="s">
        <v>316</v>
      </c>
      <c r="J206" s="116">
        <v>1200</v>
      </c>
      <c r="K206" s="26">
        <v>10.3</v>
      </c>
      <c r="L206" s="36">
        <f t="shared" si="24"/>
        <v>12.36</v>
      </c>
      <c r="M206" s="36">
        <v>55</v>
      </c>
      <c r="N206" s="92">
        <f t="shared" si="21"/>
        <v>679.8</v>
      </c>
      <c r="O206" s="29">
        <v>16</v>
      </c>
      <c r="P206" s="88">
        <v>0.28991</v>
      </c>
      <c r="Q206" s="36">
        <f t="shared" si="22"/>
        <v>4.6399999999999997</v>
      </c>
      <c r="R206" s="92">
        <f t="shared" si="23"/>
        <v>684.43999999999994</v>
      </c>
      <c r="S206" s="49" t="s">
        <v>20</v>
      </c>
      <c r="T206" s="29">
        <v>55</v>
      </c>
      <c r="U206" s="12" t="s">
        <v>21</v>
      </c>
      <c r="V206" s="29">
        <v>1200</v>
      </c>
      <c r="W206" s="40">
        <v>9</v>
      </c>
      <c r="Z206">
        <f t="shared" si="18"/>
        <v>0</v>
      </c>
    </row>
    <row r="207" spans="1:26" customFormat="1" ht="14.45" customHeight="1" x14ac:dyDescent="0.25">
      <c r="A207" s="95" t="s">
        <v>239</v>
      </c>
      <c r="B207" s="95" t="s">
        <v>239</v>
      </c>
      <c r="C207" s="95" t="s">
        <v>344</v>
      </c>
      <c r="D207" s="95" t="s">
        <v>277</v>
      </c>
      <c r="E207" s="95"/>
      <c r="F207" s="102" t="s">
        <v>278</v>
      </c>
      <c r="G207" s="98" t="s">
        <v>409</v>
      </c>
      <c r="H207" s="59" t="s">
        <v>193</v>
      </c>
      <c r="I207" s="99" t="s">
        <v>318</v>
      </c>
      <c r="J207" s="116">
        <v>120</v>
      </c>
      <c r="K207" s="28">
        <v>17.100000000000001</v>
      </c>
      <c r="L207" s="36">
        <f t="shared" si="24"/>
        <v>2.0499999999999998</v>
      </c>
      <c r="M207" s="36">
        <v>55</v>
      </c>
      <c r="N207" s="92">
        <f t="shared" si="21"/>
        <v>112.75</v>
      </c>
      <c r="O207" s="29">
        <v>12</v>
      </c>
      <c r="P207" s="28">
        <v>0.89281999999999995</v>
      </c>
      <c r="Q207" s="36">
        <f t="shared" si="22"/>
        <v>10.71</v>
      </c>
      <c r="R207" s="92">
        <f t="shared" si="23"/>
        <v>123.46000000000001</v>
      </c>
      <c r="S207" s="49" t="s">
        <v>20</v>
      </c>
      <c r="T207" s="29">
        <v>60</v>
      </c>
      <c r="U207" s="12" t="s">
        <v>21</v>
      </c>
      <c r="V207" s="29">
        <v>120</v>
      </c>
      <c r="W207" s="40">
        <v>9</v>
      </c>
      <c r="Z207">
        <f t="shared" si="18"/>
        <v>0</v>
      </c>
    </row>
    <row r="208" spans="1:26" customFormat="1" ht="14.45" customHeight="1" x14ac:dyDescent="0.25">
      <c r="A208" s="96" t="s">
        <v>279</v>
      </c>
      <c r="B208" s="96" t="s">
        <v>281</v>
      </c>
      <c r="C208" s="96" t="s">
        <v>345</v>
      </c>
      <c r="D208" s="2" t="s">
        <v>17</v>
      </c>
      <c r="E208" s="2"/>
      <c r="F208" s="104" t="s">
        <v>282</v>
      </c>
      <c r="G208" s="59" t="s">
        <v>381</v>
      </c>
      <c r="H208" s="59" t="s">
        <v>193</v>
      </c>
      <c r="I208" s="99" t="s">
        <v>317</v>
      </c>
      <c r="J208" s="116">
        <v>520</v>
      </c>
      <c r="K208" s="28">
        <v>31.5</v>
      </c>
      <c r="L208" s="36">
        <f t="shared" ref="L208:L226" si="25">ROUND(J208*K208/1000,2)</f>
        <v>16.38</v>
      </c>
      <c r="M208" s="36">
        <v>55</v>
      </c>
      <c r="N208" s="92">
        <f t="shared" si="21"/>
        <v>900.9</v>
      </c>
      <c r="O208" s="21">
        <v>30</v>
      </c>
      <c r="P208" s="28">
        <v>2.7869999999999999</v>
      </c>
      <c r="Q208" s="36">
        <f t="shared" si="22"/>
        <v>83.61</v>
      </c>
      <c r="R208" s="92">
        <f t="shared" si="23"/>
        <v>984.51</v>
      </c>
      <c r="S208" s="57" t="s">
        <v>22</v>
      </c>
      <c r="T208" s="20">
        <v>100</v>
      </c>
      <c r="U208" s="12" t="s">
        <v>23</v>
      </c>
      <c r="V208" s="155">
        <v>91</v>
      </c>
      <c r="W208" s="43">
        <v>8</v>
      </c>
    </row>
    <row r="209" spans="1:26" customFormat="1" ht="14.45" customHeight="1" x14ac:dyDescent="0.25">
      <c r="A209" s="96" t="s">
        <v>279</v>
      </c>
      <c r="B209" s="96" t="s">
        <v>281</v>
      </c>
      <c r="C209" s="96" t="s">
        <v>345</v>
      </c>
      <c r="D209" s="2" t="s">
        <v>17</v>
      </c>
      <c r="E209" s="2"/>
      <c r="F209" s="104" t="s">
        <v>282</v>
      </c>
      <c r="G209" s="59" t="s">
        <v>381</v>
      </c>
      <c r="H209" s="59" t="s">
        <v>193</v>
      </c>
      <c r="I209" s="99" t="s">
        <v>318</v>
      </c>
      <c r="J209" s="116">
        <v>260</v>
      </c>
      <c r="K209" s="28">
        <v>17.100000000000001</v>
      </c>
      <c r="L209" s="36">
        <f t="shared" si="25"/>
        <v>4.45</v>
      </c>
      <c r="M209" s="36">
        <v>55</v>
      </c>
      <c r="N209" s="92">
        <f t="shared" si="21"/>
        <v>244.75</v>
      </c>
      <c r="O209" s="21">
        <v>15</v>
      </c>
      <c r="P209" s="28">
        <v>0.89281999999999995</v>
      </c>
      <c r="Q209" s="36">
        <f t="shared" si="22"/>
        <v>13.39</v>
      </c>
      <c r="R209" s="92">
        <f t="shared" si="23"/>
        <v>258.14</v>
      </c>
      <c r="S209" s="57" t="s">
        <v>22</v>
      </c>
      <c r="T209" s="21">
        <v>100</v>
      </c>
      <c r="U209" s="12" t="s">
        <v>23</v>
      </c>
      <c r="V209" s="155"/>
      <c r="W209" s="43"/>
    </row>
    <row r="210" spans="1:26" s="11" customFormat="1" ht="14.45" customHeight="1" x14ac:dyDescent="0.2">
      <c r="A210" s="60" t="s">
        <v>279</v>
      </c>
      <c r="B210" s="60" t="s">
        <v>281</v>
      </c>
      <c r="C210" s="96" t="s">
        <v>345</v>
      </c>
      <c r="D210" s="60" t="s">
        <v>17</v>
      </c>
      <c r="E210" s="60"/>
      <c r="F210" s="60" t="s">
        <v>282</v>
      </c>
      <c r="G210" s="59" t="s">
        <v>381</v>
      </c>
      <c r="H210" s="59" t="s">
        <v>193</v>
      </c>
      <c r="I210" s="60" t="s">
        <v>316</v>
      </c>
      <c r="J210" s="116">
        <v>260</v>
      </c>
      <c r="K210" s="26">
        <v>10.3</v>
      </c>
      <c r="L210" s="36">
        <f t="shared" si="25"/>
        <v>2.68</v>
      </c>
      <c r="M210" s="36">
        <v>55</v>
      </c>
      <c r="N210" s="92">
        <f t="shared" si="21"/>
        <v>147.4</v>
      </c>
      <c r="O210" s="26">
        <v>15</v>
      </c>
      <c r="P210" s="88">
        <v>0.28991</v>
      </c>
      <c r="Q210" s="36">
        <f t="shared" si="22"/>
        <v>4.3499999999999996</v>
      </c>
      <c r="R210" s="92">
        <f t="shared" si="23"/>
        <v>151.75</v>
      </c>
      <c r="S210" s="57" t="s">
        <v>22</v>
      </c>
      <c r="T210" s="26">
        <v>100</v>
      </c>
      <c r="U210" s="12" t="s">
        <v>23</v>
      </c>
      <c r="V210" s="155"/>
      <c r="W210" s="41"/>
    </row>
    <row r="211" spans="1:26" s="11" customFormat="1" ht="14.1" customHeight="1" x14ac:dyDescent="0.2">
      <c r="A211" s="60" t="s">
        <v>279</v>
      </c>
      <c r="B211" s="60" t="s">
        <v>281</v>
      </c>
      <c r="C211" s="96" t="s">
        <v>345</v>
      </c>
      <c r="D211" s="60" t="s">
        <v>17</v>
      </c>
      <c r="E211" s="60"/>
      <c r="F211" s="60" t="s">
        <v>283</v>
      </c>
      <c r="G211" s="59" t="s">
        <v>381</v>
      </c>
      <c r="H211" s="59" t="s">
        <v>193</v>
      </c>
      <c r="I211" s="99" t="s">
        <v>317</v>
      </c>
      <c r="J211" s="116">
        <v>140</v>
      </c>
      <c r="K211" s="28">
        <v>31.5</v>
      </c>
      <c r="L211" s="36">
        <f t="shared" si="25"/>
        <v>4.41</v>
      </c>
      <c r="M211" s="36">
        <v>55</v>
      </c>
      <c r="N211" s="92">
        <f t="shared" si="21"/>
        <v>242.55</v>
      </c>
      <c r="O211" s="26">
        <v>12</v>
      </c>
      <c r="P211" s="28">
        <v>2.7869999999999999</v>
      </c>
      <c r="Q211" s="36">
        <f t="shared" si="22"/>
        <v>33.44</v>
      </c>
      <c r="R211" s="92">
        <f t="shared" si="23"/>
        <v>275.99</v>
      </c>
      <c r="S211" s="57" t="s">
        <v>22</v>
      </c>
      <c r="T211" s="26">
        <v>100</v>
      </c>
      <c r="U211" s="12" t="s">
        <v>23</v>
      </c>
      <c r="V211" s="156">
        <v>16.3</v>
      </c>
      <c r="W211" s="41">
        <v>8</v>
      </c>
    </row>
    <row r="212" spans="1:26" s="11" customFormat="1" ht="12.95" customHeight="1" x14ac:dyDescent="0.2">
      <c r="A212" s="60" t="s">
        <v>279</v>
      </c>
      <c r="B212" s="60" t="s">
        <v>281</v>
      </c>
      <c r="C212" s="96" t="s">
        <v>345</v>
      </c>
      <c r="D212" s="60" t="s">
        <v>17</v>
      </c>
      <c r="E212" s="60"/>
      <c r="F212" s="60" t="s">
        <v>283</v>
      </c>
      <c r="G212" s="59" t="s">
        <v>381</v>
      </c>
      <c r="H212" s="59" t="s">
        <v>193</v>
      </c>
      <c r="I212" s="99" t="s">
        <v>318</v>
      </c>
      <c r="J212" s="116">
        <v>16</v>
      </c>
      <c r="K212" s="28">
        <v>17.100000000000001</v>
      </c>
      <c r="L212" s="36">
        <f t="shared" si="25"/>
        <v>0.27</v>
      </c>
      <c r="M212" s="36">
        <v>55</v>
      </c>
      <c r="N212" s="92">
        <f t="shared" si="21"/>
        <v>14.85</v>
      </c>
      <c r="O212" s="26">
        <v>2</v>
      </c>
      <c r="P212" s="28">
        <v>0.89281999999999995</v>
      </c>
      <c r="Q212" s="36">
        <f t="shared" si="22"/>
        <v>1.79</v>
      </c>
      <c r="R212" s="92">
        <f t="shared" si="23"/>
        <v>16.64</v>
      </c>
      <c r="S212" s="57" t="s">
        <v>22</v>
      </c>
      <c r="T212" s="26">
        <v>100</v>
      </c>
      <c r="U212" s="12" t="s">
        <v>23</v>
      </c>
      <c r="V212" s="156"/>
      <c r="W212" s="41"/>
    </row>
    <row r="213" spans="1:26" s="11" customFormat="1" ht="14.45" customHeight="1" x14ac:dyDescent="0.2">
      <c r="A213" s="60" t="s">
        <v>279</v>
      </c>
      <c r="B213" s="60" t="s">
        <v>281</v>
      </c>
      <c r="C213" s="96" t="s">
        <v>345</v>
      </c>
      <c r="D213" s="60" t="s">
        <v>17</v>
      </c>
      <c r="E213" s="60"/>
      <c r="F213" s="60" t="s">
        <v>283</v>
      </c>
      <c r="G213" s="59" t="s">
        <v>381</v>
      </c>
      <c r="H213" s="59" t="s">
        <v>193</v>
      </c>
      <c r="I213" s="60" t="s">
        <v>321</v>
      </c>
      <c r="J213" s="116">
        <v>16</v>
      </c>
      <c r="K213" s="26">
        <v>7.38</v>
      </c>
      <c r="L213" s="36">
        <f t="shared" si="25"/>
        <v>0.12</v>
      </c>
      <c r="M213" s="36">
        <v>55</v>
      </c>
      <c r="N213" s="92">
        <f t="shared" si="21"/>
        <v>6.6</v>
      </c>
      <c r="O213" s="26">
        <v>2</v>
      </c>
      <c r="P213" s="88">
        <v>0.18711</v>
      </c>
      <c r="Q213" s="36">
        <f t="shared" si="22"/>
        <v>0.37</v>
      </c>
      <c r="R213" s="92">
        <f t="shared" si="23"/>
        <v>6.97</v>
      </c>
      <c r="S213" s="57" t="s">
        <v>22</v>
      </c>
      <c r="T213" s="26">
        <v>100</v>
      </c>
      <c r="U213" s="12" t="s">
        <v>23</v>
      </c>
      <c r="V213" s="156"/>
      <c r="W213" s="41"/>
    </row>
    <row r="214" spans="1:26" s="11" customFormat="1" ht="12.95" customHeight="1" x14ac:dyDescent="0.2">
      <c r="A214" s="60" t="s">
        <v>279</v>
      </c>
      <c r="B214" s="60" t="s">
        <v>281</v>
      </c>
      <c r="C214" s="96" t="s">
        <v>345</v>
      </c>
      <c r="D214" s="60" t="s">
        <v>72</v>
      </c>
      <c r="E214" s="60"/>
      <c r="F214" s="60" t="s">
        <v>284</v>
      </c>
      <c r="G214" s="59" t="s">
        <v>381</v>
      </c>
      <c r="H214" s="59" t="s">
        <v>193</v>
      </c>
      <c r="I214" s="99" t="s">
        <v>318</v>
      </c>
      <c r="J214" s="116">
        <v>140</v>
      </c>
      <c r="K214" s="28">
        <v>17.100000000000001</v>
      </c>
      <c r="L214" s="36">
        <f t="shared" si="25"/>
        <v>2.39</v>
      </c>
      <c r="M214" s="36">
        <v>55</v>
      </c>
      <c r="N214" s="92">
        <f t="shared" si="21"/>
        <v>131.44999999999999</v>
      </c>
      <c r="O214" s="28">
        <v>0</v>
      </c>
      <c r="P214" s="28">
        <v>0.89281999999999995</v>
      </c>
      <c r="Q214" s="36">
        <f t="shared" si="22"/>
        <v>0</v>
      </c>
      <c r="R214" s="92">
        <f t="shared" si="23"/>
        <v>131.44999999999999</v>
      </c>
      <c r="S214" s="57" t="s">
        <v>22</v>
      </c>
      <c r="T214" s="26">
        <v>100</v>
      </c>
      <c r="U214" s="12" t="s">
        <v>23</v>
      </c>
      <c r="V214" s="26">
        <v>11.4</v>
      </c>
      <c r="W214" s="41">
        <v>8</v>
      </c>
    </row>
    <row r="215" spans="1:26" customFormat="1" x14ac:dyDescent="0.25">
      <c r="A215" s="60" t="s">
        <v>279</v>
      </c>
      <c r="B215" s="60" t="s">
        <v>280</v>
      </c>
      <c r="C215" s="60" t="s">
        <v>346</v>
      </c>
      <c r="D215" s="107" t="s">
        <v>285</v>
      </c>
      <c r="E215" s="107"/>
      <c r="F215" s="107" t="s">
        <v>286</v>
      </c>
      <c r="G215" s="59" t="s">
        <v>381</v>
      </c>
      <c r="H215" s="59" t="s">
        <v>193</v>
      </c>
      <c r="I215" s="95" t="s">
        <v>62</v>
      </c>
      <c r="J215" s="116">
        <v>20</v>
      </c>
      <c r="K215" s="28">
        <v>4</v>
      </c>
      <c r="L215" s="36">
        <f t="shared" si="25"/>
        <v>0.08</v>
      </c>
      <c r="M215" s="36">
        <v>55</v>
      </c>
      <c r="N215" s="92">
        <f t="shared" si="21"/>
        <v>4.4000000000000004</v>
      </c>
      <c r="O215" s="26">
        <v>8</v>
      </c>
      <c r="P215" s="28">
        <v>7.2770000000000001E-2</v>
      </c>
      <c r="Q215" s="36">
        <f t="shared" si="22"/>
        <v>0.57999999999999996</v>
      </c>
      <c r="R215" s="92">
        <f t="shared" si="23"/>
        <v>4.9800000000000004</v>
      </c>
      <c r="S215" s="49" t="s">
        <v>20</v>
      </c>
      <c r="T215" s="26">
        <v>40</v>
      </c>
      <c r="U215" s="60" t="s">
        <v>21</v>
      </c>
      <c r="V215" s="65">
        <v>20</v>
      </c>
      <c r="W215" s="41">
        <v>8</v>
      </c>
      <c r="Z215">
        <f t="shared" ref="Z215:Z221" si="26">J215-V215</f>
        <v>0</v>
      </c>
    </row>
    <row r="216" spans="1:26" customFormat="1" ht="14.45" customHeight="1" x14ac:dyDescent="0.25">
      <c r="A216" s="60" t="s">
        <v>279</v>
      </c>
      <c r="B216" s="60" t="s">
        <v>280</v>
      </c>
      <c r="C216" s="60" t="s">
        <v>346</v>
      </c>
      <c r="D216" s="107" t="s">
        <v>285</v>
      </c>
      <c r="E216" s="107"/>
      <c r="F216" s="107" t="s">
        <v>286</v>
      </c>
      <c r="G216" s="59" t="s">
        <v>381</v>
      </c>
      <c r="H216" s="59" t="s">
        <v>193</v>
      </c>
      <c r="I216" s="59" t="s">
        <v>327</v>
      </c>
      <c r="J216" s="116">
        <v>12</v>
      </c>
      <c r="K216" s="28">
        <v>3.33</v>
      </c>
      <c r="L216" s="36">
        <f t="shared" si="25"/>
        <v>0.04</v>
      </c>
      <c r="M216" s="36">
        <v>55</v>
      </c>
      <c r="N216" s="92">
        <f t="shared" si="21"/>
        <v>2.2000000000000002</v>
      </c>
      <c r="O216" s="26">
        <v>8</v>
      </c>
      <c r="P216" s="28">
        <v>5.4289999999999998E-2</v>
      </c>
      <c r="Q216" s="36">
        <f t="shared" si="22"/>
        <v>0.43</v>
      </c>
      <c r="R216" s="92">
        <f t="shared" si="23"/>
        <v>2.6300000000000003</v>
      </c>
      <c r="S216" s="49" t="s">
        <v>20</v>
      </c>
      <c r="T216" s="26">
        <v>40</v>
      </c>
      <c r="U216" s="60" t="s">
        <v>21</v>
      </c>
      <c r="V216" s="65">
        <v>12</v>
      </c>
      <c r="W216" s="41">
        <v>8</v>
      </c>
      <c r="Z216">
        <f t="shared" si="26"/>
        <v>0</v>
      </c>
    </row>
    <row r="217" spans="1:26" customFormat="1" ht="14.45" customHeight="1" x14ac:dyDescent="0.25">
      <c r="A217" s="60" t="s">
        <v>279</v>
      </c>
      <c r="B217" s="60" t="s">
        <v>280</v>
      </c>
      <c r="C217" s="60" t="s">
        <v>346</v>
      </c>
      <c r="D217" s="107" t="s">
        <v>285</v>
      </c>
      <c r="E217" s="107"/>
      <c r="F217" s="107" t="s">
        <v>286</v>
      </c>
      <c r="G217" s="59" t="s">
        <v>381</v>
      </c>
      <c r="H217" s="59" t="s">
        <v>193</v>
      </c>
      <c r="I217" s="98" t="s">
        <v>326</v>
      </c>
      <c r="J217" s="116">
        <v>12</v>
      </c>
      <c r="K217" s="28">
        <v>2.74</v>
      </c>
      <c r="L217" s="36">
        <f t="shared" si="25"/>
        <v>0.03</v>
      </c>
      <c r="M217" s="36">
        <v>55</v>
      </c>
      <c r="N217" s="92">
        <f t="shared" si="21"/>
        <v>1.65</v>
      </c>
      <c r="O217" s="28">
        <v>0</v>
      </c>
      <c r="P217" s="28">
        <v>4.1579999999999999E-2</v>
      </c>
      <c r="Q217" s="36">
        <f t="shared" si="22"/>
        <v>0</v>
      </c>
      <c r="R217" s="92">
        <f t="shared" si="23"/>
        <v>1.65</v>
      </c>
      <c r="S217" s="49" t="s">
        <v>20</v>
      </c>
      <c r="T217" s="26">
        <v>35</v>
      </c>
      <c r="U217" s="60" t="s">
        <v>21</v>
      </c>
      <c r="V217" s="65">
        <v>12</v>
      </c>
      <c r="W217" s="41">
        <v>8</v>
      </c>
      <c r="Z217">
        <f t="shared" si="26"/>
        <v>0</v>
      </c>
    </row>
    <row r="218" spans="1:26" customFormat="1" x14ac:dyDescent="0.25">
      <c r="A218" s="60" t="s">
        <v>279</v>
      </c>
      <c r="B218" s="60" t="s">
        <v>280</v>
      </c>
      <c r="C218" s="60" t="s">
        <v>346</v>
      </c>
      <c r="D218" s="107" t="s">
        <v>285</v>
      </c>
      <c r="E218" s="107"/>
      <c r="F218" s="107" t="s">
        <v>287</v>
      </c>
      <c r="G218" s="59" t="s">
        <v>381</v>
      </c>
      <c r="H218" s="59" t="s">
        <v>193</v>
      </c>
      <c r="I218" s="95" t="s">
        <v>62</v>
      </c>
      <c r="J218" s="116">
        <v>24</v>
      </c>
      <c r="K218" s="28">
        <v>4</v>
      </c>
      <c r="L218" s="36">
        <f t="shared" si="25"/>
        <v>0.1</v>
      </c>
      <c r="M218" s="36">
        <v>55</v>
      </c>
      <c r="N218" s="92">
        <f t="shared" si="21"/>
        <v>5.5</v>
      </c>
      <c r="O218" s="26">
        <v>8</v>
      </c>
      <c r="P218" s="28">
        <v>7.2770000000000001E-2</v>
      </c>
      <c r="Q218" s="36">
        <f t="shared" si="22"/>
        <v>0.57999999999999996</v>
      </c>
      <c r="R218" s="92">
        <f t="shared" si="23"/>
        <v>6.08</v>
      </c>
      <c r="S218" s="49" t="s">
        <v>20</v>
      </c>
      <c r="T218" s="26">
        <v>40</v>
      </c>
      <c r="U218" s="60" t="s">
        <v>21</v>
      </c>
      <c r="V218" s="65">
        <v>24</v>
      </c>
      <c r="W218" s="41">
        <v>8</v>
      </c>
      <c r="Z218">
        <f t="shared" si="26"/>
        <v>0</v>
      </c>
    </row>
    <row r="219" spans="1:26" customFormat="1" ht="14.45" customHeight="1" x14ac:dyDescent="0.25">
      <c r="A219" s="60" t="s">
        <v>279</v>
      </c>
      <c r="B219" s="60" t="s">
        <v>280</v>
      </c>
      <c r="C219" s="60" t="s">
        <v>346</v>
      </c>
      <c r="D219" s="107" t="s">
        <v>285</v>
      </c>
      <c r="E219" s="107"/>
      <c r="F219" s="107" t="s">
        <v>287</v>
      </c>
      <c r="G219" s="59" t="s">
        <v>381</v>
      </c>
      <c r="H219" s="59" t="s">
        <v>193</v>
      </c>
      <c r="I219" s="59" t="s">
        <v>327</v>
      </c>
      <c r="J219" s="116">
        <v>12</v>
      </c>
      <c r="K219" s="28">
        <v>3.33</v>
      </c>
      <c r="L219" s="36">
        <f t="shared" si="25"/>
        <v>0.04</v>
      </c>
      <c r="M219" s="36">
        <v>55</v>
      </c>
      <c r="N219" s="92">
        <f t="shared" si="21"/>
        <v>2.2000000000000002</v>
      </c>
      <c r="O219" s="26">
        <v>8</v>
      </c>
      <c r="P219" s="28">
        <v>5.4289999999999998E-2</v>
      </c>
      <c r="Q219" s="36">
        <f t="shared" si="22"/>
        <v>0.43</v>
      </c>
      <c r="R219" s="92">
        <f t="shared" si="23"/>
        <v>2.6300000000000003</v>
      </c>
      <c r="S219" s="49" t="s">
        <v>20</v>
      </c>
      <c r="T219" s="26">
        <v>40</v>
      </c>
      <c r="U219" s="60" t="s">
        <v>21</v>
      </c>
      <c r="V219" s="65">
        <v>12</v>
      </c>
      <c r="W219" s="41">
        <v>8</v>
      </c>
      <c r="Z219">
        <f t="shared" si="26"/>
        <v>0</v>
      </c>
    </row>
    <row r="220" spans="1:26" customFormat="1" ht="14.45" customHeight="1" x14ac:dyDescent="0.25">
      <c r="A220" s="60" t="s">
        <v>279</v>
      </c>
      <c r="B220" s="60" t="s">
        <v>280</v>
      </c>
      <c r="C220" s="60" t="s">
        <v>346</v>
      </c>
      <c r="D220" s="107" t="s">
        <v>285</v>
      </c>
      <c r="E220" s="107"/>
      <c r="F220" s="107" t="s">
        <v>287</v>
      </c>
      <c r="G220" s="59" t="s">
        <v>381</v>
      </c>
      <c r="H220" s="59" t="s">
        <v>193</v>
      </c>
      <c r="I220" s="98" t="s">
        <v>326</v>
      </c>
      <c r="J220" s="116">
        <v>12</v>
      </c>
      <c r="K220" s="28">
        <v>2.74</v>
      </c>
      <c r="L220" s="36">
        <f t="shared" si="25"/>
        <v>0.03</v>
      </c>
      <c r="M220" s="36">
        <v>55</v>
      </c>
      <c r="N220" s="92">
        <f t="shared" si="21"/>
        <v>1.65</v>
      </c>
      <c r="O220" s="28">
        <v>0</v>
      </c>
      <c r="P220" s="28">
        <v>4.1579999999999999E-2</v>
      </c>
      <c r="Q220" s="36">
        <f t="shared" si="22"/>
        <v>0</v>
      </c>
      <c r="R220" s="92">
        <f t="shared" si="23"/>
        <v>1.65</v>
      </c>
      <c r="S220" s="49" t="s">
        <v>20</v>
      </c>
      <c r="T220" s="26">
        <v>35</v>
      </c>
      <c r="U220" s="60" t="s">
        <v>21</v>
      </c>
      <c r="V220" s="65">
        <v>12</v>
      </c>
      <c r="W220" s="41">
        <v>8</v>
      </c>
      <c r="Z220">
        <f t="shared" si="26"/>
        <v>0</v>
      </c>
    </row>
    <row r="221" spans="1:26" customFormat="1" ht="14.45" customHeight="1" x14ac:dyDescent="0.25">
      <c r="A221" s="60" t="s">
        <v>279</v>
      </c>
      <c r="B221" s="60" t="s">
        <v>280</v>
      </c>
      <c r="C221" s="60" t="s">
        <v>346</v>
      </c>
      <c r="D221" s="107" t="s">
        <v>285</v>
      </c>
      <c r="E221" s="107"/>
      <c r="F221" s="107" t="s">
        <v>288</v>
      </c>
      <c r="G221" s="59" t="s">
        <v>381</v>
      </c>
      <c r="H221" s="59" t="s">
        <v>193</v>
      </c>
      <c r="I221" s="60" t="s">
        <v>316</v>
      </c>
      <c r="J221" s="116">
        <v>6</v>
      </c>
      <c r="K221" s="26">
        <v>10.3</v>
      </c>
      <c r="L221" s="36">
        <f t="shared" si="25"/>
        <v>0.06</v>
      </c>
      <c r="M221" s="36">
        <v>55</v>
      </c>
      <c r="N221" s="92">
        <f t="shared" si="21"/>
        <v>3.3</v>
      </c>
      <c r="O221" s="28">
        <v>0</v>
      </c>
      <c r="P221" s="88">
        <v>0.28991</v>
      </c>
      <c r="Q221" s="36">
        <f t="shared" si="22"/>
        <v>0</v>
      </c>
      <c r="R221" s="92">
        <f t="shared" si="23"/>
        <v>3.3</v>
      </c>
      <c r="S221" s="49" t="s">
        <v>20</v>
      </c>
      <c r="T221" s="26">
        <v>55</v>
      </c>
      <c r="U221" s="60" t="s">
        <v>21</v>
      </c>
      <c r="V221" s="65">
        <v>6</v>
      </c>
      <c r="W221" s="41">
        <v>7</v>
      </c>
      <c r="Z221">
        <f t="shared" si="26"/>
        <v>0</v>
      </c>
    </row>
    <row r="222" spans="1:26" customFormat="1" ht="15" customHeight="1" x14ac:dyDescent="0.25">
      <c r="A222" s="60" t="s">
        <v>279</v>
      </c>
      <c r="B222" s="60" t="s">
        <v>279</v>
      </c>
      <c r="C222" s="60" t="s">
        <v>347</v>
      </c>
      <c r="D222" s="107" t="s">
        <v>289</v>
      </c>
      <c r="E222" s="107"/>
      <c r="F222" s="107" t="s">
        <v>290</v>
      </c>
      <c r="G222" s="59" t="s">
        <v>381</v>
      </c>
      <c r="H222" s="59" t="s">
        <v>193</v>
      </c>
      <c r="I222" s="59" t="s">
        <v>319</v>
      </c>
      <c r="J222" s="116">
        <v>96</v>
      </c>
      <c r="K222" s="28">
        <v>6.26</v>
      </c>
      <c r="L222" s="36">
        <f t="shared" si="25"/>
        <v>0.6</v>
      </c>
      <c r="M222" s="36">
        <v>55</v>
      </c>
      <c r="N222" s="92">
        <f t="shared" si="21"/>
        <v>33</v>
      </c>
      <c r="O222" s="26">
        <v>4</v>
      </c>
      <c r="P222" s="28">
        <v>0.12359000000000001</v>
      </c>
      <c r="Q222" s="36">
        <f t="shared" si="22"/>
        <v>0.49</v>
      </c>
      <c r="R222" s="92">
        <f t="shared" si="23"/>
        <v>33.49</v>
      </c>
      <c r="S222" s="57" t="s">
        <v>22</v>
      </c>
      <c r="T222" s="26">
        <v>100</v>
      </c>
      <c r="U222" s="12" t="s">
        <v>23</v>
      </c>
      <c r="V222" s="26">
        <f>0.055*J222</f>
        <v>5.28</v>
      </c>
      <c r="W222" s="41">
        <v>8</v>
      </c>
    </row>
    <row r="223" spans="1:26" customFormat="1" ht="15" customHeight="1" x14ac:dyDescent="0.25">
      <c r="A223" s="60" t="s">
        <v>279</v>
      </c>
      <c r="B223" s="60" t="s">
        <v>279</v>
      </c>
      <c r="C223" s="60" t="s">
        <v>347</v>
      </c>
      <c r="D223" s="107" t="s">
        <v>291</v>
      </c>
      <c r="E223" s="107"/>
      <c r="F223" s="107" t="s">
        <v>292</v>
      </c>
      <c r="G223" s="59" t="s">
        <v>381</v>
      </c>
      <c r="H223" s="59" t="s">
        <v>193</v>
      </c>
      <c r="I223" s="59" t="s">
        <v>319</v>
      </c>
      <c r="J223" s="116">
        <v>100</v>
      </c>
      <c r="K223" s="28">
        <v>6.26</v>
      </c>
      <c r="L223" s="36">
        <f t="shared" si="25"/>
        <v>0.63</v>
      </c>
      <c r="M223" s="36">
        <v>55</v>
      </c>
      <c r="N223" s="92">
        <f t="shared" si="21"/>
        <v>34.65</v>
      </c>
      <c r="O223" s="26">
        <v>4</v>
      </c>
      <c r="P223" s="28">
        <v>0.12359000000000001</v>
      </c>
      <c r="Q223" s="36">
        <f t="shared" si="22"/>
        <v>0.49</v>
      </c>
      <c r="R223" s="92">
        <f t="shared" si="23"/>
        <v>35.14</v>
      </c>
      <c r="S223" s="57" t="s">
        <v>22</v>
      </c>
      <c r="T223" s="26">
        <v>100</v>
      </c>
      <c r="U223" s="12" t="s">
        <v>23</v>
      </c>
      <c r="V223" s="26">
        <f>0.055*J223</f>
        <v>5.5</v>
      </c>
      <c r="W223" s="41">
        <v>8</v>
      </c>
    </row>
    <row r="224" spans="1:26" customFormat="1" ht="14.45" customHeight="1" x14ac:dyDescent="0.25">
      <c r="A224" s="60" t="s">
        <v>279</v>
      </c>
      <c r="B224" s="60" t="s">
        <v>279</v>
      </c>
      <c r="C224" s="60" t="s">
        <v>347</v>
      </c>
      <c r="D224" s="107" t="s">
        <v>293</v>
      </c>
      <c r="E224" s="107"/>
      <c r="F224" s="107" t="s">
        <v>294</v>
      </c>
      <c r="G224" s="59" t="s">
        <v>381</v>
      </c>
      <c r="H224" s="59" t="s">
        <v>193</v>
      </c>
      <c r="I224" s="60" t="s">
        <v>316</v>
      </c>
      <c r="J224" s="116">
        <v>110</v>
      </c>
      <c r="K224" s="26">
        <v>10.3</v>
      </c>
      <c r="L224" s="36">
        <f t="shared" si="25"/>
        <v>1.1299999999999999</v>
      </c>
      <c r="M224" s="36">
        <v>55</v>
      </c>
      <c r="N224" s="92">
        <f t="shared" si="21"/>
        <v>62.15</v>
      </c>
      <c r="O224" s="26">
        <v>4</v>
      </c>
      <c r="P224" s="88">
        <v>0.28991</v>
      </c>
      <c r="Q224" s="36">
        <f t="shared" si="22"/>
        <v>1.1599999999999999</v>
      </c>
      <c r="R224" s="92">
        <f t="shared" si="23"/>
        <v>63.309999999999995</v>
      </c>
      <c r="S224" s="57" t="s">
        <v>22</v>
      </c>
      <c r="T224" s="26">
        <v>100</v>
      </c>
      <c r="U224" s="12" t="s">
        <v>23</v>
      </c>
      <c r="V224" s="26">
        <f>0.065*J224</f>
        <v>7.15</v>
      </c>
      <c r="W224" s="41">
        <v>8</v>
      </c>
    </row>
    <row r="225" spans="1:26" customFormat="1" x14ac:dyDescent="0.25">
      <c r="A225" s="60" t="s">
        <v>279</v>
      </c>
      <c r="B225" s="60" t="s">
        <v>279</v>
      </c>
      <c r="C225" s="60" t="s">
        <v>347</v>
      </c>
      <c r="D225" s="107" t="s">
        <v>293</v>
      </c>
      <c r="E225" s="107"/>
      <c r="F225" s="107" t="s">
        <v>295</v>
      </c>
      <c r="G225" s="59" t="s">
        <v>381</v>
      </c>
      <c r="H225" s="59" t="s">
        <v>193</v>
      </c>
      <c r="I225" s="95" t="s">
        <v>62</v>
      </c>
      <c r="J225" s="116">
        <v>130</v>
      </c>
      <c r="K225" s="28">
        <v>4</v>
      </c>
      <c r="L225" s="36">
        <f t="shared" si="25"/>
        <v>0.52</v>
      </c>
      <c r="M225" s="36">
        <v>55</v>
      </c>
      <c r="N225" s="92">
        <f t="shared" si="21"/>
        <v>28.6</v>
      </c>
      <c r="O225" s="28">
        <v>0</v>
      </c>
      <c r="P225" s="28">
        <v>7.2770000000000001E-2</v>
      </c>
      <c r="Q225" s="36">
        <f t="shared" si="22"/>
        <v>0</v>
      </c>
      <c r="R225" s="92">
        <f t="shared" si="23"/>
        <v>28.6</v>
      </c>
      <c r="S225" s="49" t="s">
        <v>20</v>
      </c>
      <c r="T225" s="26">
        <v>40</v>
      </c>
      <c r="U225" s="12" t="s">
        <v>23</v>
      </c>
      <c r="V225" s="26">
        <f>0.012*J225</f>
        <v>1.56</v>
      </c>
      <c r="W225" s="41">
        <v>8</v>
      </c>
    </row>
    <row r="226" spans="1:26" customFormat="1" ht="14.45" customHeight="1" x14ac:dyDescent="0.25">
      <c r="A226" s="60" t="s">
        <v>279</v>
      </c>
      <c r="B226" s="60" t="s">
        <v>279</v>
      </c>
      <c r="C226" s="60" t="s">
        <v>347</v>
      </c>
      <c r="D226" s="107" t="s">
        <v>293</v>
      </c>
      <c r="E226" s="107"/>
      <c r="F226" s="107" t="s">
        <v>296</v>
      </c>
      <c r="G226" s="59" t="s">
        <v>381</v>
      </c>
      <c r="H226" s="59" t="s">
        <v>193</v>
      </c>
      <c r="I226" s="60" t="s">
        <v>321</v>
      </c>
      <c r="J226" s="116">
        <v>215</v>
      </c>
      <c r="K226" s="26">
        <v>7.38</v>
      </c>
      <c r="L226" s="36">
        <f t="shared" si="25"/>
        <v>1.59</v>
      </c>
      <c r="M226" s="36">
        <v>55</v>
      </c>
      <c r="N226" s="92">
        <f t="shared" si="21"/>
        <v>87.45</v>
      </c>
      <c r="O226" s="26">
        <v>4</v>
      </c>
      <c r="P226" s="88">
        <v>0.18711</v>
      </c>
      <c r="Q226" s="36">
        <f t="shared" si="22"/>
        <v>0.75</v>
      </c>
      <c r="R226" s="92">
        <f t="shared" si="23"/>
        <v>88.2</v>
      </c>
      <c r="S226" s="49" t="s">
        <v>20</v>
      </c>
      <c r="T226" s="26">
        <v>50</v>
      </c>
      <c r="U226" s="12" t="s">
        <v>23</v>
      </c>
      <c r="V226" s="26">
        <f>0.022*J226</f>
        <v>4.7299999999999995</v>
      </c>
      <c r="W226" s="41">
        <v>8</v>
      </c>
    </row>
    <row r="227" spans="1:26" s="37" customFormat="1" ht="25.5" x14ac:dyDescent="0.25">
      <c r="A227" s="96" t="s">
        <v>297</v>
      </c>
      <c r="B227" s="108" t="s">
        <v>298</v>
      </c>
      <c r="C227" s="96" t="s">
        <v>357</v>
      </c>
      <c r="D227" s="104" t="s">
        <v>348</v>
      </c>
      <c r="E227" s="104"/>
      <c r="F227" s="104" t="s">
        <v>349</v>
      </c>
      <c r="G227" s="98" t="s">
        <v>383</v>
      </c>
      <c r="H227" s="59" t="s">
        <v>193</v>
      </c>
      <c r="I227" s="60" t="s">
        <v>316</v>
      </c>
      <c r="J227" s="116">
        <v>50</v>
      </c>
      <c r="K227" s="22">
        <v>10.3</v>
      </c>
      <c r="L227" s="36">
        <f t="shared" si="24"/>
        <v>0.52</v>
      </c>
      <c r="M227" s="36">
        <v>55</v>
      </c>
      <c r="N227" s="92">
        <f t="shared" si="21"/>
        <v>28.6</v>
      </c>
      <c r="O227" s="21">
        <v>6</v>
      </c>
      <c r="P227" s="88">
        <v>0.28991</v>
      </c>
      <c r="Q227" s="36">
        <f t="shared" si="22"/>
        <v>1.74</v>
      </c>
      <c r="R227" s="92">
        <f t="shared" si="23"/>
        <v>30.34</v>
      </c>
      <c r="S227" s="49" t="s">
        <v>20</v>
      </c>
      <c r="T227" s="20">
        <v>55</v>
      </c>
      <c r="U227" s="12" t="s">
        <v>21</v>
      </c>
      <c r="V227" s="22">
        <v>50</v>
      </c>
      <c r="W227" s="43">
        <v>8</v>
      </c>
      <c r="Z227">
        <f>J227-V227</f>
        <v>0</v>
      </c>
    </row>
    <row r="228" spans="1:26" s="37" customFormat="1" ht="25.5" x14ac:dyDescent="0.25">
      <c r="A228" s="96" t="s">
        <v>297</v>
      </c>
      <c r="B228" s="108" t="s">
        <v>298</v>
      </c>
      <c r="C228" s="96" t="s">
        <v>357</v>
      </c>
      <c r="D228" s="104" t="s">
        <v>350</v>
      </c>
      <c r="E228" s="104"/>
      <c r="F228" s="104" t="s">
        <v>351</v>
      </c>
      <c r="G228" s="98" t="s">
        <v>383</v>
      </c>
      <c r="H228" s="59" t="s">
        <v>193</v>
      </c>
      <c r="I228" s="95" t="s">
        <v>62</v>
      </c>
      <c r="J228" s="116">
        <v>220</v>
      </c>
      <c r="K228" s="28">
        <v>4</v>
      </c>
      <c r="L228" s="36">
        <f t="shared" si="24"/>
        <v>0.88</v>
      </c>
      <c r="M228" s="36">
        <v>55</v>
      </c>
      <c r="N228" s="92">
        <f t="shared" si="21"/>
        <v>48.4</v>
      </c>
      <c r="O228" s="21">
        <v>6</v>
      </c>
      <c r="P228" s="28">
        <v>7.2770000000000001E-2</v>
      </c>
      <c r="Q228" s="36">
        <f t="shared" si="22"/>
        <v>0.44</v>
      </c>
      <c r="R228" s="92">
        <f t="shared" si="23"/>
        <v>48.839999999999996</v>
      </c>
      <c r="S228" s="49" t="s">
        <v>20</v>
      </c>
      <c r="T228" s="21">
        <v>40</v>
      </c>
      <c r="U228" s="12" t="s">
        <v>21</v>
      </c>
      <c r="V228" s="22">
        <v>220</v>
      </c>
      <c r="W228" s="43">
        <v>8</v>
      </c>
      <c r="Z228">
        <f>J228-V228</f>
        <v>0</v>
      </c>
    </row>
    <row r="229" spans="1:26" s="37" customFormat="1" ht="25.5" x14ac:dyDescent="0.25">
      <c r="A229" s="96" t="s">
        <v>297</v>
      </c>
      <c r="B229" s="108" t="s">
        <v>298</v>
      </c>
      <c r="C229" s="96" t="s">
        <v>388</v>
      </c>
      <c r="D229" s="104" t="s">
        <v>352</v>
      </c>
      <c r="E229" s="104"/>
      <c r="F229" s="104" t="s">
        <v>353</v>
      </c>
      <c r="G229" s="104" t="s">
        <v>354</v>
      </c>
      <c r="H229" s="59" t="s">
        <v>193</v>
      </c>
      <c r="I229" s="95" t="s">
        <v>62</v>
      </c>
      <c r="J229" s="116">
        <v>110</v>
      </c>
      <c r="K229" s="28">
        <v>4</v>
      </c>
      <c r="L229" s="36">
        <f t="shared" si="24"/>
        <v>0.44</v>
      </c>
      <c r="M229" s="36">
        <v>55</v>
      </c>
      <c r="N229" s="92">
        <f t="shared" si="21"/>
        <v>24.2</v>
      </c>
      <c r="O229" s="21">
        <v>4</v>
      </c>
      <c r="P229" s="28">
        <v>7.2770000000000001E-2</v>
      </c>
      <c r="Q229" s="36">
        <f t="shared" si="22"/>
        <v>0.28999999999999998</v>
      </c>
      <c r="R229" s="92">
        <f t="shared" si="23"/>
        <v>24.49</v>
      </c>
      <c r="S229" s="49" t="s">
        <v>20</v>
      </c>
      <c r="T229" s="21">
        <v>40</v>
      </c>
      <c r="U229" s="12" t="s">
        <v>21</v>
      </c>
      <c r="V229" s="22">
        <v>110</v>
      </c>
      <c r="W229" s="43">
        <v>8</v>
      </c>
      <c r="Z229">
        <f>J229-V229</f>
        <v>0</v>
      </c>
    </row>
    <row r="230" spans="1:26" s="37" customFormat="1" ht="30" customHeight="1" x14ac:dyDescent="0.25">
      <c r="A230" s="96" t="s">
        <v>297</v>
      </c>
      <c r="B230" s="108" t="s">
        <v>298</v>
      </c>
      <c r="C230" s="96" t="s">
        <v>357</v>
      </c>
      <c r="D230" s="104" t="s">
        <v>355</v>
      </c>
      <c r="E230" s="104"/>
      <c r="F230" s="109" t="s">
        <v>356</v>
      </c>
      <c r="G230" s="98" t="s">
        <v>383</v>
      </c>
      <c r="H230" s="59" t="s">
        <v>193</v>
      </c>
      <c r="I230" s="60" t="s">
        <v>316</v>
      </c>
      <c r="J230" s="116">
        <v>480</v>
      </c>
      <c r="K230" s="22">
        <v>10.3</v>
      </c>
      <c r="L230" s="36">
        <f t="shared" si="24"/>
        <v>4.9400000000000004</v>
      </c>
      <c r="M230" s="36">
        <v>55</v>
      </c>
      <c r="N230" s="92">
        <f t="shared" si="21"/>
        <v>271.7</v>
      </c>
      <c r="O230" s="21">
        <v>12</v>
      </c>
      <c r="P230" s="88">
        <v>0.28991</v>
      </c>
      <c r="Q230" s="36">
        <f t="shared" si="22"/>
        <v>3.48</v>
      </c>
      <c r="R230" s="92">
        <f t="shared" si="23"/>
        <v>275.18</v>
      </c>
      <c r="S230" s="49" t="s">
        <v>20</v>
      </c>
      <c r="T230" s="20">
        <v>55</v>
      </c>
      <c r="U230" s="2" t="s">
        <v>21</v>
      </c>
      <c r="V230" s="22">
        <v>480</v>
      </c>
      <c r="W230" s="42">
        <v>8</v>
      </c>
      <c r="Z230">
        <f>J230-V230</f>
        <v>0</v>
      </c>
    </row>
    <row r="231" spans="1:26" s="127" customFormat="1" ht="14.45" customHeight="1" x14ac:dyDescent="0.25">
      <c r="A231" s="118"/>
      <c r="B231" s="118"/>
      <c r="C231" s="118"/>
      <c r="D231" s="119"/>
      <c r="E231" s="119"/>
      <c r="F231" s="119"/>
      <c r="G231" s="120"/>
      <c r="H231" s="119"/>
      <c r="I231" s="118"/>
      <c r="J231" s="121">
        <f>SUM(J9:J230)</f>
        <v>25950</v>
      </c>
      <c r="K231" s="122"/>
      <c r="L231" s="122">
        <f>SUM(L9:L230)</f>
        <v>482.12999999999988</v>
      </c>
      <c r="M231" s="122"/>
      <c r="N231" s="122">
        <f>SUM(N9:N230)</f>
        <v>26517.149999999998</v>
      </c>
      <c r="O231" s="122">
        <f>SUM(O9:O230)</f>
        <v>1103</v>
      </c>
      <c r="P231" s="123"/>
      <c r="Q231" s="122">
        <f t="shared" ref="Q231:R231" si="27">SUM(Q9:Q230)</f>
        <v>1111.9500000000003</v>
      </c>
      <c r="R231" s="122">
        <f t="shared" si="27"/>
        <v>27629.100000000006</v>
      </c>
      <c r="S231" s="124"/>
      <c r="T231" s="125"/>
      <c r="U231" s="118"/>
      <c r="V231" s="125"/>
      <c r="W231" s="126"/>
    </row>
    <row r="232" spans="1:26" x14ac:dyDescent="0.25">
      <c r="T232" s="55"/>
    </row>
    <row r="233" spans="1:26" ht="14.1" customHeight="1" x14ac:dyDescent="0.25">
      <c r="C233" s="59" t="s">
        <v>332</v>
      </c>
      <c r="J233" s="6">
        <f t="shared" ref="J233:J242" si="28">SUMIF($C$9:$C$230,C233,$J$9:$J$230)</f>
        <v>1050</v>
      </c>
      <c r="L233" s="6">
        <f t="shared" ref="L233:L242" si="29">SUMIF($C$9:$C$230,C233,$L$9:$L$230)</f>
        <v>12.030000000000001</v>
      </c>
      <c r="N233" s="6">
        <f>SUMIF($C$9:$C$230,C233,$N$9:$N$230)</f>
        <v>661.65</v>
      </c>
      <c r="O233" s="6">
        <f>SUMIF($C$9:$C$230,C233,$O$9:$O$230)</f>
        <v>28</v>
      </c>
      <c r="P233" s="8"/>
      <c r="Q233" s="6">
        <f>SUMIF($C$9:$C$230,C233,$Q$9:$Q$230)</f>
        <v>9.58</v>
      </c>
      <c r="R233" s="6">
        <f>SUMIF($C$9:$C$230,C233,$R$9:$R$230)</f>
        <v>671.23</v>
      </c>
    </row>
    <row r="234" spans="1:26" x14ac:dyDescent="0.25">
      <c r="C234" s="96" t="s">
        <v>333</v>
      </c>
      <c r="J234" s="6">
        <f t="shared" si="28"/>
        <v>186</v>
      </c>
      <c r="L234" s="6">
        <f t="shared" si="29"/>
        <v>1.92</v>
      </c>
      <c r="N234" s="6">
        <f>SUMIF($C$9:$C$230,C234,$N$9:$N$230)</f>
        <v>105.6</v>
      </c>
      <c r="O234" s="6">
        <f t="shared" ref="O234:O261" si="30">SUMIF($C$9:$C$230,C234,$O$9:$O$230)</f>
        <v>12</v>
      </c>
      <c r="P234" s="8"/>
      <c r="Q234" s="6">
        <f>SUMIF($C$9:$C$230,C234,$Q$9:$Q$230)</f>
        <v>3.48</v>
      </c>
      <c r="R234" s="6">
        <f t="shared" ref="R234:R242" si="31">SUMIF($C$9:$C$230,C234,$R$9:$R$230)</f>
        <v>109.08</v>
      </c>
    </row>
    <row r="235" spans="1:26" x14ac:dyDescent="0.25">
      <c r="C235" s="96" t="s">
        <v>339</v>
      </c>
      <c r="J235" s="6">
        <f t="shared" si="28"/>
        <v>427</v>
      </c>
      <c r="L235" s="6">
        <f t="shared" si="29"/>
        <v>9.49</v>
      </c>
      <c r="N235" s="6">
        <f>SUMIF($C$9:$C$230,C235,$N$9:$N$230)</f>
        <v>521.95000000000005</v>
      </c>
      <c r="O235" s="6">
        <f t="shared" si="30"/>
        <v>2</v>
      </c>
      <c r="P235" s="8"/>
      <c r="Q235" s="6">
        <f>SUMIF($C$9:$C$230,C235,$Q$9:$Q$230)</f>
        <v>5.57</v>
      </c>
      <c r="R235" s="6">
        <f t="shared" si="31"/>
        <v>527.51999999999987</v>
      </c>
    </row>
    <row r="236" spans="1:26" x14ac:dyDescent="0.25">
      <c r="C236" s="98" t="s">
        <v>338</v>
      </c>
      <c r="J236" s="6">
        <f t="shared" si="28"/>
        <v>578</v>
      </c>
      <c r="L236" s="6">
        <f t="shared" si="29"/>
        <v>12.019999999999998</v>
      </c>
      <c r="N236" s="6">
        <f>SUMIF($C$9:$C$230,C236,$N$9:$N$230)</f>
        <v>661.09999999999991</v>
      </c>
      <c r="O236" s="6">
        <f t="shared" si="30"/>
        <v>14</v>
      </c>
      <c r="P236" s="8"/>
      <c r="Q236" s="6">
        <f>SUMIF($C$9:$C$230,C236,$Q$9:$Q$230)</f>
        <v>6.04</v>
      </c>
      <c r="R236" s="6">
        <f t="shared" si="31"/>
        <v>667.13999999999987</v>
      </c>
    </row>
    <row r="237" spans="1:26" x14ac:dyDescent="0.25">
      <c r="C237" s="110" t="s">
        <v>408</v>
      </c>
      <c r="D237" s="71"/>
      <c r="E237" s="71"/>
      <c r="F237" s="71"/>
      <c r="G237" s="111"/>
      <c r="H237" s="71"/>
      <c r="I237" s="71"/>
      <c r="J237" s="71"/>
      <c r="K237" s="71"/>
      <c r="L237" s="71"/>
      <c r="M237" s="71"/>
      <c r="N237" s="71"/>
      <c r="P237" s="93"/>
      <c r="Q237" s="71"/>
      <c r="R237" s="71"/>
    </row>
    <row r="238" spans="1:26" x14ac:dyDescent="0.25">
      <c r="C238" s="96" t="s">
        <v>340</v>
      </c>
      <c r="J238" s="6">
        <f t="shared" si="28"/>
        <v>289</v>
      </c>
      <c r="L238" s="6">
        <f t="shared" si="29"/>
        <v>6.5500000000000016</v>
      </c>
      <c r="N238" s="6">
        <f>SUMIF($C$9:$C$230,C238,$N$9:$N$230)</f>
        <v>360.25</v>
      </c>
      <c r="O238" s="6">
        <f t="shared" si="30"/>
        <v>6</v>
      </c>
      <c r="P238" s="8"/>
      <c r="Q238" s="6">
        <f>SUMIF($C$9:$C$230,C238,$Q$9:$Q$230)</f>
        <v>16.75</v>
      </c>
      <c r="R238" s="6">
        <f t="shared" si="31"/>
        <v>377.00000000000006</v>
      </c>
    </row>
    <row r="239" spans="1:26" x14ac:dyDescent="0.25">
      <c r="C239" s="100" t="s">
        <v>337</v>
      </c>
      <c r="J239" s="6">
        <f t="shared" si="28"/>
        <v>1344</v>
      </c>
      <c r="L239" s="6">
        <f t="shared" si="29"/>
        <v>25.530000000000005</v>
      </c>
      <c r="N239" s="6">
        <f>SUMIF($C$9:$C$230,C239,$N$9:$N$230)</f>
        <v>1404.15</v>
      </c>
      <c r="O239" s="6">
        <f t="shared" si="30"/>
        <v>66</v>
      </c>
      <c r="P239" s="8"/>
      <c r="Q239" s="6">
        <f>SUMIF($C$9:$C$230,C239,$Q$9:$Q$230)</f>
        <v>60.410000000000004</v>
      </c>
      <c r="R239" s="6">
        <f t="shared" si="31"/>
        <v>1464.5600000000004</v>
      </c>
    </row>
    <row r="240" spans="1:26" x14ac:dyDescent="0.25">
      <c r="C240" s="61" t="s">
        <v>389</v>
      </c>
      <c r="J240" s="6">
        <f t="shared" si="28"/>
        <v>2355</v>
      </c>
      <c r="L240" s="6">
        <f t="shared" si="29"/>
        <v>25.180000000000003</v>
      </c>
      <c r="N240" s="6">
        <f>SUMIF($C$9:$C$230,C240,$N$9:$N$230)</f>
        <v>1384.8999999999999</v>
      </c>
      <c r="O240" s="6">
        <f t="shared" si="30"/>
        <v>0</v>
      </c>
      <c r="P240" s="8"/>
      <c r="Q240" s="6">
        <f>SUMIF($C$9:$C$230,C240,$Q$9:$Q$230)</f>
        <v>0</v>
      </c>
      <c r="R240" s="6">
        <f t="shared" si="31"/>
        <v>1384.8999999999999</v>
      </c>
    </row>
    <row r="241" spans="3:18" ht="14.1" customHeight="1" x14ac:dyDescent="0.2">
      <c r="C241" s="60" t="s">
        <v>346</v>
      </c>
      <c r="J241" s="6">
        <f t="shared" si="28"/>
        <v>98</v>
      </c>
      <c r="L241" s="6">
        <f t="shared" si="29"/>
        <v>0.37999999999999995</v>
      </c>
      <c r="N241" s="6">
        <f>SUMIF($C$9:$C$230,C241,$N$9:$N$230)</f>
        <v>20.9</v>
      </c>
      <c r="O241" s="6">
        <f t="shared" si="30"/>
        <v>32</v>
      </c>
      <c r="P241" s="8"/>
      <c r="Q241" s="6">
        <f>SUMIF($C$9:$C$230,C241,$Q$9:$Q$230)</f>
        <v>2.02</v>
      </c>
      <c r="R241" s="6">
        <f t="shared" si="31"/>
        <v>22.92</v>
      </c>
    </row>
    <row r="242" spans="3:18" ht="25.5" x14ac:dyDescent="0.25">
      <c r="C242" s="99" t="s">
        <v>342</v>
      </c>
      <c r="J242" s="6">
        <f t="shared" si="28"/>
        <v>2476</v>
      </c>
      <c r="L242" s="6">
        <f t="shared" si="29"/>
        <v>45.22999999999999</v>
      </c>
      <c r="N242" s="6">
        <f>SUMIF($C$9:$C$230,C242,$N$9:$N$230)</f>
        <v>2487.6500000000005</v>
      </c>
      <c r="O242" s="6">
        <f t="shared" si="30"/>
        <v>124</v>
      </c>
      <c r="P242" s="8"/>
      <c r="Q242" s="6">
        <f>SUMIF($C$9:$C$230,C242,$Q$9:$Q$230)</f>
        <v>146.58000000000004</v>
      </c>
      <c r="R242" s="6">
        <f t="shared" si="31"/>
        <v>2634.2299999999991</v>
      </c>
    </row>
    <row r="243" spans="3:18" x14ac:dyDescent="0.25">
      <c r="C243" s="110" t="s">
        <v>407</v>
      </c>
      <c r="D243" s="71"/>
      <c r="E243" s="71"/>
      <c r="F243" s="71"/>
      <c r="G243" s="111"/>
      <c r="H243" s="71"/>
      <c r="I243" s="71"/>
      <c r="J243" s="71"/>
      <c r="K243" s="71"/>
      <c r="L243" s="71"/>
      <c r="M243" s="71"/>
      <c r="N243" s="71"/>
      <c r="O243" s="6">
        <f t="shared" si="30"/>
        <v>0</v>
      </c>
      <c r="P243" s="93"/>
      <c r="Q243" s="71"/>
      <c r="R243" s="71"/>
    </row>
    <row r="244" spans="3:18" x14ac:dyDescent="0.25">
      <c r="C244" s="96" t="s">
        <v>336</v>
      </c>
      <c r="J244" s="6">
        <f>SUMIF($C$9:$C$230,C244,$J$9:$J$230)</f>
        <v>654</v>
      </c>
      <c r="L244" s="6">
        <f>SUMIF($C$9:$C$230,C244,$L$9:$L$230)</f>
        <v>3.0999999999999996</v>
      </c>
      <c r="N244" s="6">
        <f>SUMIF($C$9:$C$230,C244,$N$9:$N$230)</f>
        <v>170.50000000000003</v>
      </c>
      <c r="O244" s="6">
        <f t="shared" si="30"/>
        <v>93</v>
      </c>
      <c r="P244" s="8"/>
      <c r="Q244" s="6">
        <f>SUMIF($C$9:$C$230,C244,$Q$9:$Q$230)</f>
        <v>6.5700000000000012</v>
      </c>
      <c r="R244" s="6">
        <f>SUMIF($C$9:$C$230,C244,$R$9:$R$230)</f>
        <v>177.07000000000002</v>
      </c>
    </row>
    <row r="245" spans="3:18" x14ac:dyDescent="0.25">
      <c r="C245" s="95" t="s">
        <v>344</v>
      </c>
      <c r="J245" s="6">
        <f>SUMIF($C$9:$C$230,C245,$J$9:$J$230)</f>
        <v>7197</v>
      </c>
      <c r="L245" s="6">
        <f>SUMIF($C$9:$C$230,C245,$L$9:$L$230)</f>
        <v>217.46000000000004</v>
      </c>
      <c r="N245" s="6">
        <f>SUMIF($C$9:$C$230,C245,$N$9:$N$230)</f>
        <v>11960.300000000001</v>
      </c>
      <c r="O245" s="6">
        <f t="shared" si="30"/>
        <v>248</v>
      </c>
      <c r="P245" s="8"/>
      <c r="Q245" s="6">
        <f>SUMIF($C$9:$C$230,C245,$Q$9:$Q$230)</f>
        <v>461.87</v>
      </c>
      <c r="R245" s="6">
        <f>SUMIF($C$9:$C$230,C245,$R$9:$R$230)</f>
        <v>12422.17</v>
      </c>
    </row>
    <row r="246" spans="3:18" x14ac:dyDescent="0.25">
      <c r="C246" s="96" t="s">
        <v>378</v>
      </c>
      <c r="J246" s="6">
        <f>SUMIF($C$9:$C$230,C246,$J$9:$J$230)</f>
        <v>470</v>
      </c>
      <c r="L246" s="6">
        <f>SUMIF($C$9:$C$230,C246,$L$9:$L$230)</f>
        <v>2.73</v>
      </c>
      <c r="N246" s="6">
        <f>SUMIF($C$9:$C$230,C246,$N$9:$N$230)</f>
        <v>150.15</v>
      </c>
      <c r="O246" s="6">
        <f t="shared" si="30"/>
        <v>20</v>
      </c>
      <c r="P246" s="8"/>
      <c r="Q246" s="6">
        <f>SUMIF($C$9:$C$230,C246,$Q$9:$Q$230)</f>
        <v>2.6</v>
      </c>
      <c r="R246" s="6">
        <f>SUMIF($C$9:$C$230,C246,$R$9:$R$230)</f>
        <v>152.75</v>
      </c>
    </row>
    <row r="247" spans="3:18" ht="14.1" customHeight="1" x14ac:dyDescent="0.25">
      <c r="C247" s="96" t="s">
        <v>341</v>
      </c>
      <c r="J247" s="6">
        <f>SUMIF($C$9:$C$230,C247,$J$9:$J$230)</f>
        <v>410</v>
      </c>
      <c r="L247" s="6">
        <f>SUMIF($C$9:$C$230,C247,$L$9:$L$230)</f>
        <v>2.56</v>
      </c>
      <c r="N247" s="6">
        <f>SUMIF($C$9:$C$230,C247,$N$9:$N$230)</f>
        <v>140.79999999999998</v>
      </c>
      <c r="O247" s="6">
        <f t="shared" si="30"/>
        <v>34</v>
      </c>
      <c r="P247" s="8"/>
      <c r="Q247" s="6">
        <f>SUMIF($C$9:$C$230,C247,$Q$9:$Q$230)</f>
        <v>4.95</v>
      </c>
      <c r="R247" s="6">
        <f>SUMIF($C$9:$C$230,C247,$R$9:$R$230)</f>
        <v>145.74999999999997</v>
      </c>
    </row>
    <row r="248" spans="3:18" x14ac:dyDescent="0.2">
      <c r="C248" s="60" t="s">
        <v>347</v>
      </c>
      <c r="J248" s="6">
        <f>SUMIF($C$9:$C$230,C248,$J$9:$J$230)</f>
        <v>651</v>
      </c>
      <c r="L248" s="6">
        <f>SUMIF($C$9:$C$230,C248,$L$9:$L$230)</f>
        <v>4.47</v>
      </c>
      <c r="N248" s="6">
        <f>SUMIF($C$9:$C$230,C248,$N$9:$N$230)</f>
        <v>245.85000000000002</v>
      </c>
      <c r="O248" s="6">
        <f t="shared" si="30"/>
        <v>16</v>
      </c>
      <c r="P248" s="8"/>
      <c r="Q248" s="6">
        <f>SUMIF($C$9:$C$230,C248,$Q$9:$Q$230)</f>
        <v>2.8899999999999997</v>
      </c>
      <c r="R248" s="6">
        <f>SUMIF($C$9:$C$230,C248,$R$9:$R$230)</f>
        <v>248.74</v>
      </c>
    </row>
    <row r="249" spans="3:18" x14ac:dyDescent="0.25">
      <c r="C249" s="110" t="s">
        <v>406</v>
      </c>
      <c r="D249" s="71"/>
      <c r="E249" s="71"/>
      <c r="F249" s="71"/>
      <c r="G249" s="111"/>
      <c r="H249" s="71"/>
      <c r="I249" s="71"/>
      <c r="J249" s="71"/>
      <c r="K249" s="71"/>
      <c r="L249" s="71"/>
      <c r="M249" s="71"/>
      <c r="N249" s="71"/>
      <c r="O249" s="6">
        <f t="shared" si="30"/>
        <v>0</v>
      </c>
      <c r="P249" s="93"/>
      <c r="Q249" s="71"/>
      <c r="R249" s="71"/>
    </row>
    <row r="250" spans="3:18" x14ac:dyDescent="0.25">
      <c r="C250" s="110" t="s">
        <v>379</v>
      </c>
      <c r="D250" s="71"/>
      <c r="E250" s="71"/>
      <c r="F250" s="71"/>
      <c r="G250" s="111"/>
      <c r="H250" s="71"/>
      <c r="I250" s="71"/>
      <c r="J250" s="71">
        <f>SUMIF($C$9:$C$230,C250,$J$9:$J$230)</f>
        <v>0</v>
      </c>
      <c r="K250" s="71"/>
      <c r="L250" s="71">
        <f>SUMIF($C$9:$C$230,C250,$L$9:$L$230)</f>
        <v>0</v>
      </c>
      <c r="M250" s="71"/>
      <c r="N250" s="71">
        <f>SUMIF($C$9:$C$230,C250,$N$9:$N$230)</f>
        <v>0</v>
      </c>
      <c r="O250" s="6">
        <f t="shared" si="30"/>
        <v>0</v>
      </c>
      <c r="P250" s="93"/>
      <c r="Q250" s="71">
        <f>SUMIF($C$9:$C$230,C250,$Q$9:$Q$230)</f>
        <v>0</v>
      </c>
      <c r="R250" s="71">
        <f>SUMIF($C$9:$C$230,C250,$R$9:$R$230)</f>
        <v>0</v>
      </c>
    </row>
    <row r="251" spans="3:18" x14ac:dyDescent="0.25">
      <c r="C251" s="99" t="s">
        <v>343</v>
      </c>
      <c r="J251" s="6">
        <f>SUMIF($C$9:$C$230,C251,$J$9:$J$230)</f>
        <v>260</v>
      </c>
      <c r="L251" s="6">
        <f>SUMIF($C$9:$C$230,C251,$L$9:$L$230)</f>
        <v>6.68</v>
      </c>
      <c r="N251" s="6">
        <f>SUMIF($C$9:$C$230,C251,$N$9:$N$230)</f>
        <v>367.4</v>
      </c>
      <c r="O251" s="6">
        <f t="shared" si="30"/>
        <v>10</v>
      </c>
      <c r="P251" s="8"/>
      <c r="Q251" s="6">
        <f>SUMIF($C$9:$C$230,C251,$Q$9:$Q$230)</f>
        <v>11.89</v>
      </c>
      <c r="R251" s="6">
        <f>SUMIF($C$9:$C$230,C251,$R$9:$R$230)</f>
        <v>379.28999999999996</v>
      </c>
    </row>
    <row r="252" spans="3:18" x14ac:dyDescent="0.25">
      <c r="C252" s="110" t="s">
        <v>405</v>
      </c>
      <c r="D252" s="71"/>
      <c r="E252" s="71"/>
      <c r="F252" s="71"/>
      <c r="G252" s="111"/>
      <c r="H252" s="71"/>
      <c r="I252" s="71"/>
      <c r="J252" s="71"/>
      <c r="K252" s="71"/>
      <c r="L252" s="71"/>
      <c r="M252" s="71"/>
      <c r="N252" s="71"/>
      <c r="O252" s="6">
        <f t="shared" si="30"/>
        <v>0</v>
      </c>
      <c r="P252" s="93"/>
      <c r="Q252" s="71"/>
      <c r="R252" s="71"/>
    </row>
    <row r="253" spans="3:18" x14ac:dyDescent="0.25">
      <c r="C253" s="96" t="s">
        <v>357</v>
      </c>
      <c r="J253" s="6">
        <f>SUMIF($C$9:$C$230,C253,$J$9:$J$230)</f>
        <v>750</v>
      </c>
      <c r="L253" s="6">
        <f>SUMIF($C$9:$C$230,C253,$L$9:$L$230)</f>
        <v>6.34</v>
      </c>
      <c r="N253" s="6">
        <f>SUMIF($C$9:$C$230,C253,$N$9:$N$230)</f>
        <v>348.7</v>
      </c>
      <c r="O253" s="6">
        <f t="shared" si="30"/>
        <v>24</v>
      </c>
      <c r="P253" s="8"/>
      <c r="Q253" s="6">
        <f>SUMIF($C$9:$C$230,C253,$Q$9:$Q$230)</f>
        <v>5.66</v>
      </c>
      <c r="R253" s="6">
        <f>SUMIF($C$9:$C$230,C253,$R$9:$R$230)</f>
        <v>354.36</v>
      </c>
    </row>
    <row r="254" spans="3:18" x14ac:dyDescent="0.25">
      <c r="C254" s="96" t="s">
        <v>345</v>
      </c>
      <c r="J254" s="6">
        <f>SUMIF($C$9:$C$230,C254,$J$9:$J$230)</f>
        <v>1352</v>
      </c>
      <c r="L254" s="6">
        <f>SUMIF($C$9:$C$230,C254,$L$9:$L$230)</f>
        <v>30.7</v>
      </c>
      <c r="N254" s="6">
        <f>SUMIF($C$9:$C$230,C254,$N$9:$N$230)</f>
        <v>1688.5</v>
      </c>
      <c r="O254" s="6">
        <f t="shared" si="30"/>
        <v>76</v>
      </c>
      <c r="P254" s="8"/>
      <c r="Q254" s="6">
        <f>SUMIF($C$9:$C$230,C254,$Q$9:$Q$230)</f>
        <v>136.94999999999999</v>
      </c>
      <c r="R254" s="6">
        <f>SUMIF($C$9:$C$230,C254,$R$9:$R$230)</f>
        <v>1825.4500000000003</v>
      </c>
    </row>
    <row r="255" spans="3:18" x14ac:dyDescent="0.25">
      <c r="C255" s="96" t="s">
        <v>380</v>
      </c>
      <c r="J255" s="6">
        <f>SUMIF($C$9:$C$230,C255,$J$9:$J$230)</f>
        <v>430</v>
      </c>
      <c r="L255" s="6">
        <f>SUMIF($C$9:$C$230,C255,$L$9:$L$230)</f>
        <v>2.0099999999999998</v>
      </c>
      <c r="N255" s="6">
        <f>SUMIF($C$9:$C$230,C255,$N$9:$N$230)</f>
        <v>110.55</v>
      </c>
      <c r="O255" s="6">
        <f t="shared" si="30"/>
        <v>12</v>
      </c>
      <c r="P255" s="8"/>
      <c r="Q255" s="6">
        <f>SUMIF($C$9:$C$230,C255,$Q$9:$Q$230)</f>
        <v>1.0699999999999998</v>
      </c>
      <c r="R255" s="6">
        <f>SUMIF($C$9:$C$230,C255,$R$9:$R$230)</f>
        <v>111.61999999999999</v>
      </c>
    </row>
    <row r="256" spans="3:18" x14ac:dyDescent="0.25">
      <c r="C256" s="95" t="s">
        <v>334</v>
      </c>
      <c r="J256" s="6">
        <f>SUMIF($C$9:$C$230,C256,$J$9:$J$230)</f>
        <v>1330</v>
      </c>
      <c r="L256" s="6">
        <f>SUMIF($C$9:$C$230,C256,$L$9:$L$230)</f>
        <v>26.25</v>
      </c>
      <c r="N256" s="6">
        <f>SUMIF($C$9:$C$230,C256,$N$9:$N$230)</f>
        <v>1443.7500000000002</v>
      </c>
      <c r="O256" s="6">
        <f t="shared" si="30"/>
        <v>120</v>
      </c>
      <c r="P256" s="8"/>
      <c r="Q256" s="6">
        <f>SUMIF($C$9:$C$230,C256,$Q$9:$Q$230)</f>
        <v>155.69000000000003</v>
      </c>
      <c r="R256" s="6">
        <f>SUMIF($C$9:$C$230,C256,$R$9:$R$230)</f>
        <v>1599.4400000000003</v>
      </c>
    </row>
    <row r="257" spans="3:18" x14ac:dyDescent="0.25">
      <c r="C257" s="110" t="s">
        <v>404</v>
      </c>
      <c r="D257" s="71"/>
      <c r="E257" s="71"/>
      <c r="F257" s="71"/>
      <c r="G257" s="111"/>
      <c r="H257" s="71"/>
      <c r="I257" s="71"/>
      <c r="J257" s="71"/>
      <c r="K257" s="71"/>
      <c r="L257" s="71"/>
      <c r="M257" s="71"/>
      <c r="N257" s="71"/>
      <c r="O257" s="6">
        <f t="shared" si="30"/>
        <v>0</v>
      </c>
      <c r="P257" s="93"/>
      <c r="Q257" s="71"/>
      <c r="R257" s="71"/>
    </row>
    <row r="258" spans="3:18" x14ac:dyDescent="0.25">
      <c r="C258" s="96" t="s">
        <v>388</v>
      </c>
      <c r="J258" s="6">
        <f>SUMIF($C$9:$C$230,C258,$J$9:$J$230)</f>
        <v>110</v>
      </c>
      <c r="L258" s="6">
        <f>SUMIF($C$9:$C$230,C258,$L$9:$L$230)</f>
        <v>0.44</v>
      </c>
      <c r="N258" s="6">
        <f>SUMIF($C$9:$C$230,C258,$N$9:$N$230)</f>
        <v>24.2</v>
      </c>
      <c r="O258" s="6">
        <f t="shared" si="30"/>
        <v>4</v>
      </c>
      <c r="P258" s="8"/>
      <c r="Q258" s="6">
        <f>SUMIF($C$9:$C$230,C258,$Q$9:$Q$230)</f>
        <v>0.28999999999999998</v>
      </c>
      <c r="R258" s="6">
        <f>SUMIF($C$9:$C$230,C258,$R$9:$R$230)</f>
        <v>24.49</v>
      </c>
    </row>
    <row r="259" spans="3:18" ht="14.1" customHeight="1" x14ac:dyDescent="0.25">
      <c r="C259" s="59" t="s">
        <v>330</v>
      </c>
      <c r="J259" s="6">
        <f>SUMIF($C$9:$C$230,C259,$J$9:$J$230)</f>
        <v>442</v>
      </c>
      <c r="L259" s="6">
        <f>SUMIF($C$9:$C$230,C259,$L$9:$L$230)</f>
        <v>1.6700000000000002</v>
      </c>
      <c r="N259" s="6">
        <f>SUMIF($C$9:$C$230,C259,$N$9:$N$230)</f>
        <v>91.850000000000009</v>
      </c>
      <c r="O259" s="6">
        <f t="shared" si="30"/>
        <v>8</v>
      </c>
      <c r="P259" s="8"/>
      <c r="Q259" s="6">
        <f>SUMIF($C$9:$C$230,C259,$Q$9:$Q$230)</f>
        <v>0.57999999999999996</v>
      </c>
      <c r="R259" s="6">
        <f>SUMIF($C$9:$C$230,C259,$R$9:$R$230)</f>
        <v>92.43</v>
      </c>
    </row>
    <row r="260" spans="3:18" x14ac:dyDescent="0.25">
      <c r="C260" s="96" t="s">
        <v>335</v>
      </c>
      <c r="J260" s="6">
        <f>SUMIF($C$9:$C$230,C260,$J$9:$J$230)</f>
        <v>2760</v>
      </c>
      <c r="L260" s="6">
        <f>SUMIF($C$9:$C$230,C260,$L$9:$L$230)</f>
        <v>37.209999999999994</v>
      </c>
      <c r="N260" s="6">
        <f>SUMIF($C$9:$C$230,C260,$N$9:$N$230)</f>
        <v>2046.55</v>
      </c>
      <c r="O260" s="6">
        <f t="shared" si="30"/>
        <v>106</v>
      </c>
      <c r="P260" s="8"/>
      <c r="Q260" s="6">
        <f>SUMIF($C$9:$C$230,C260,$Q$9:$Q$230)</f>
        <v>63.769999999999989</v>
      </c>
      <c r="R260" s="6">
        <f>SUMIF($C$9:$C$230,C260,$R$9:$R$230)</f>
        <v>2110.3199999999997</v>
      </c>
    </row>
    <row r="261" spans="3:18" x14ac:dyDescent="0.2">
      <c r="C261" s="60" t="s">
        <v>331</v>
      </c>
      <c r="J261" s="6">
        <f>SUMIF($C$9:$C$230,C261,$J$9:$J$230)</f>
        <v>331</v>
      </c>
      <c r="L261" s="6">
        <f>SUMIF($C$9:$C$230,C261,$L$9:$L$230)</f>
        <v>2.1800000000000002</v>
      </c>
      <c r="N261" s="6">
        <f>SUMIF($C$9:$C$230,C261,$N$9:$N$230)</f>
        <v>119.9</v>
      </c>
      <c r="O261" s="6">
        <f t="shared" si="30"/>
        <v>48</v>
      </c>
      <c r="P261" s="8"/>
      <c r="Q261" s="6">
        <f>SUMIF($C$9:$C$230,C261,$Q$9:$Q$230)</f>
        <v>6.74</v>
      </c>
      <c r="R261" s="6">
        <f>SUMIF($C$9:$C$230,C261,$R$9:$R$230)</f>
        <v>126.63999999999999</v>
      </c>
    </row>
    <row r="262" spans="3:18" x14ac:dyDescent="0.25">
      <c r="J262" s="6">
        <f>SUM(J233:J261)</f>
        <v>25950</v>
      </c>
      <c r="L262" s="6">
        <f>SUM(L233:L261)</f>
        <v>482.13</v>
      </c>
      <c r="N262" s="6">
        <f>SUM(N233:N261)</f>
        <v>26517.15</v>
      </c>
      <c r="O262" s="6">
        <f>SUM(O233:O261)</f>
        <v>1103</v>
      </c>
      <c r="P262" s="8"/>
      <c r="Q262" s="6">
        <f>SUM(Q233:Q261)</f>
        <v>1111.95</v>
      </c>
      <c r="R262" s="6">
        <f>SUM(R233:R261)</f>
        <v>27629.100000000002</v>
      </c>
    </row>
    <row r="263" spans="3:18" x14ac:dyDescent="0.25">
      <c r="P263" s="8"/>
    </row>
    <row r="264" spans="3:18" x14ac:dyDescent="0.25">
      <c r="P264" s="8"/>
    </row>
    <row r="265" spans="3:18" x14ac:dyDescent="0.25">
      <c r="P265" s="8"/>
    </row>
    <row r="267" spans="3:18" x14ac:dyDescent="0.25">
      <c r="F267" s="59" t="s">
        <v>186</v>
      </c>
      <c r="J267" s="71">
        <f t="shared" ref="J267:J275" si="32">SUMIF($A$9:$A$230,F267,$J$9:$J$230)</f>
        <v>1823</v>
      </c>
      <c r="K267" s="72"/>
      <c r="L267" s="72">
        <f t="shared" ref="L267:L275" si="33">SUMIF($A$9:$A$230,F267,$L$9:$L$230)</f>
        <v>15.880000000000003</v>
      </c>
      <c r="N267" s="72">
        <f t="shared" ref="N267:N275" si="34">SUMIF($A$9:$A$230,F267,$N$9:$N$230)</f>
        <v>873.4</v>
      </c>
      <c r="O267" s="72">
        <f>SUMIF($A$9:$A$230,F267,$O$9:$O$230)</f>
        <v>84</v>
      </c>
      <c r="Q267" s="72">
        <f>SUMIF($A$9:$A$230,F267,$Q$9:$Q$230)</f>
        <v>16.900000000000002</v>
      </c>
      <c r="R267" s="72">
        <f>SUMIF($A$9:$A$230,F267,$R$9:$R$230)</f>
        <v>890.3</v>
      </c>
    </row>
    <row r="268" spans="3:18" x14ac:dyDescent="0.25">
      <c r="F268" s="95" t="s">
        <v>24</v>
      </c>
      <c r="J268" s="71">
        <f t="shared" si="32"/>
        <v>4930</v>
      </c>
      <c r="K268" s="72"/>
      <c r="L268" s="72">
        <f t="shared" si="33"/>
        <v>68.48</v>
      </c>
      <c r="N268" s="72">
        <f t="shared" si="34"/>
        <v>3766.4000000000005</v>
      </c>
      <c r="O268" s="72">
        <f t="shared" ref="O268:O275" si="35">SUMIF($A$9:$A$230,F268,$O$9:$O$230)</f>
        <v>331</v>
      </c>
      <c r="Q268" s="72">
        <f t="shared" ref="Q268:Q275" si="36">SUMIF($A$9:$A$230,F268,$Q$9:$Q$230)</f>
        <v>229.51</v>
      </c>
      <c r="R268" s="72">
        <f t="shared" ref="R268:R275" si="37">SUMIF($A$9:$A$230,F268,$R$9:$R$230)</f>
        <v>3995.9099999999994</v>
      </c>
    </row>
    <row r="269" spans="3:18" x14ac:dyDescent="0.25">
      <c r="F269" s="61" t="s">
        <v>88</v>
      </c>
      <c r="J269" s="71">
        <f t="shared" si="32"/>
        <v>4277</v>
      </c>
      <c r="K269" s="72"/>
      <c r="L269" s="72">
        <f t="shared" si="33"/>
        <v>62.730000000000004</v>
      </c>
      <c r="N269" s="72">
        <f t="shared" si="34"/>
        <v>3450.150000000001</v>
      </c>
      <c r="O269" s="72">
        <f t="shared" si="35"/>
        <v>80</v>
      </c>
      <c r="Q269" s="72">
        <f t="shared" si="36"/>
        <v>66.449999999999989</v>
      </c>
      <c r="R269" s="72">
        <f t="shared" si="37"/>
        <v>3516.6000000000022</v>
      </c>
    </row>
    <row r="270" spans="3:18" x14ac:dyDescent="0.25">
      <c r="F270" s="96" t="s">
        <v>154</v>
      </c>
      <c r="J270" s="71">
        <f t="shared" si="32"/>
        <v>1126</v>
      </c>
      <c r="K270" s="72"/>
      <c r="L270" s="72">
        <f t="shared" si="33"/>
        <v>18.599999999999998</v>
      </c>
      <c r="N270" s="72">
        <f t="shared" si="34"/>
        <v>1023.0000000000002</v>
      </c>
      <c r="O270" s="72">
        <f t="shared" si="35"/>
        <v>42</v>
      </c>
      <c r="Q270" s="72">
        <f t="shared" si="36"/>
        <v>27.270000000000003</v>
      </c>
      <c r="R270" s="72">
        <f t="shared" si="37"/>
        <v>1050.27</v>
      </c>
    </row>
    <row r="271" spans="3:18" x14ac:dyDescent="0.25">
      <c r="F271" s="99" t="s">
        <v>215</v>
      </c>
      <c r="J271" s="71">
        <f t="shared" si="32"/>
        <v>2736</v>
      </c>
      <c r="K271" s="72"/>
      <c r="L271" s="72">
        <f t="shared" si="33"/>
        <v>51.909999999999989</v>
      </c>
      <c r="N271" s="72">
        <f t="shared" si="34"/>
        <v>2855.0500000000006</v>
      </c>
      <c r="O271" s="72">
        <f t="shared" si="35"/>
        <v>134</v>
      </c>
      <c r="Q271" s="72">
        <f t="shared" si="36"/>
        <v>158.47000000000006</v>
      </c>
      <c r="R271" s="72">
        <f t="shared" si="37"/>
        <v>3013.5199999999991</v>
      </c>
    </row>
    <row r="272" spans="3:18" x14ac:dyDescent="0.25">
      <c r="F272" s="96" t="s">
        <v>358</v>
      </c>
      <c r="J272" s="71">
        <f t="shared" si="32"/>
        <v>900</v>
      </c>
      <c r="K272" s="72"/>
      <c r="L272" s="72">
        <f t="shared" si="33"/>
        <v>4.7399999999999993</v>
      </c>
      <c r="N272" s="72">
        <f t="shared" si="34"/>
        <v>260.7</v>
      </c>
      <c r="O272" s="72">
        <f t="shared" si="35"/>
        <v>32</v>
      </c>
      <c r="Q272" s="72">
        <f t="shared" si="36"/>
        <v>3.67</v>
      </c>
      <c r="R272" s="72">
        <f t="shared" si="37"/>
        <v>264.37</v>
      </c>
    </row>
    <row r="273" spans="6:18" x14ac:dyDescent="0.25">
      <c r="F273" s="95" t="s">
        <v>239</v>
      </c>
      <c r="J273" s="71">
        <f t="shared" si="32"/>
        <v>7197</v>
      </c>
      <c r="K273" s="72"/>
      <c r="L273" s="72">
        <f t="shared" si="33"/>
        <v>217.46000000000004</v>
      </c>
      <c r="N273" s="72">
        <f t="shared" si="34"/>
        <v>11960.300000000001</v>
      </c>
      <c r="O273" s="72">
        <f t="shared" si="35"/>
        <v>248</v>
      </c>
      <c r="Q273" s="72">
        <f t="shared" si="36"/>
        <v>461.87</v>
      </c>
      <c r="R273" s="72">
        <f t="shared" si="37"/>
        <v>12422.17</v>
      </c>
    </row>
    <row r="274" spans="6:18" x14ac:dyDescent="0.2">
      <c r="F274" s="60" t="s">
        <v>279</v>
      </c>
      <c r="J274" s="71">
        <f t="shared" si="32"/>
        <v>2101</v>
      </c>
      <c r="K274" s="72"/>
      <c r="L274" s="72">
        <f t="shared" si="33"/>
        <v>35.550000000000011</v>
      </c>
      <c r="N274" s="72">
        <f t="shared" si="34"/>
        <v>1955.2500000000005</v>
      </c>
      <c r="O274" s="72">
        <f t="shared" si="35"/>
        <v>124</v>
      </c>
      <c r="Q274" s="72">
        <f t="shared" si="36"/>
        <v>141.86000000000004</v>
      </c>
      <c r="R274" s="72">
        <f t="shared" si="37"/>
        <v>2097.1100000000006</v>
      </c>
    </row>
    <row r="275" spans="6:18" x14ac:dyDescent="0.25">
      <c r="F275" s="96" t="s">
        <v>297</v>
      </c>
      <c r="J275" s="71">
        <f t="shared" si="32"/>
        <v>860</v>
      </c>
      <c r="K275" s="72"/>
      <c r="L275" s="72">
        <f t="shared" si="33"/>
        <v>6.78</v>
      </c>
      <c r="N275" s="72">
        <f t="shared" si="34"/>
        <v>372.9</v>
      </c>
      <c r="O275" s="72">
        <f t="shared" si="35"/>
        <v>28</v>
      </c>
      <c r="Q275" s="72">
        <f t="shared" si="36"/>
        <v>5.95</v>
      </c>
      <c r="R275" s="72">
        <f t="shared" si="37"/>
        <v>378.85</v>
      </c>
    </row>
    <row r="276" spans="6:18" x14ac:dyDescent="0.25">
      <c r="J276" s="6">
        <f>SUM(J267:J275)</f>
        <v>25950</v>
      </c>
      <c r="L276" s="6">
        <f>SUM(L267:L275)</f>
        <v>482.13000000000005</v>
      </c>
      <c r="N276" s="6">
        <f>SUM(N267:N275)</f>
        <v>26517.150000000005</v>
      </c>
      <c r="O276" s="6">
        <f>SUM(O267:O275)</f>
        <v>1103</v>
      </c>
      <c r="Q276" s="6">
        <f t="shared" ref="Q276:R276" si="38">SUM(Q267:Q275)</f>
        <v>1111.9500000000003</v>
      </c>
      <c r="R276" s="6">
        <f t="shared" si="38"/>
        <v>27629.1</v>
      </c>
    </row>
    <row r="279" spans="6:18" x14ac:dyDescent="0.25">
      <c r="I279" s="98" t="s">
        <v>326</v>
      </c>
      <c r="J279" s="71">
        <f>SUMIF($I$9:$I$230,$I279,$J$9:$J$230)</f>
        <v>429</v>
      </c>
      <c r="L279" s="72">
        <f>SUMIF($I$9:$I$230,I279,$L$9:$L$230)</f>
        <v>1.1700000000000002</v>
      </c>
      <c r="N279" s="72">
        <f t="shared" ref="N279:N289" si="39">SUMIF($I$9:$I$230,I279,$N$9:$N$230)</f>
        <v>64.349999999999994</v>
      </c>
      <c r="O279" s="72">
        <f t="shared" ref="O279:O289" si="40">SUMIF($I$9:$I$230,I279,$O$9:$O$230)</f>
        <v>43</v>
      </c>
      <c r="P279" s="72"/>
      <c r="Q279" s="72">
        <f>SUMIF($I$9:$I$230,I279,$Q$9:$Q$230)</f>
        <v>1.79</v>
      </c>
      <c r="R279" s="72">
        <f>SUMIF($I$9:$I$230,I279,$R$9:$R$230)</f>
        <v>66.14</v>
      </c>
    </row>
    <row r="280" spans="6:18" x14ac:dyDescent="0.25">
      <c r="I280" s="59" t="s">
        <v>327</v>
      </c>
      <c r="J280" s="71">
        <f t="shared" ref="J280:J289" si="41">SUMIF($I$9:$I$230,$I280,$J$9:$J$230)</f>
        <v>280</v>
      </c>
      <c r="L280" s="72">
        <f>SUMIF($I$9:$I$230,I280,$L$9:$L$230)</f>
        <v>0.94000000000000017</v>
      </c>
      <c r="N280" s="72">
        <f t="shared" si="39"/>
        <v>51.70000000000001</v>
      </c>
      <c r="O280" s="72">
        <f t="shared" si="40"/>
        <v>40</v>
      </c>
      <c r="P280" s="72"/>
      <c r="Q280" s="72">
        <f t="shared" ref="Q280:Q289" si="42">SUMIF($I$9:$I$230,I280,$Q$9:$Q$230)</f>
        <v>2.1800000000000002</v>
      </c>
      <c r="R280" s="72">
        <f t="shared" ref="R280:R289" si="43">SUMIF($I$9:$I$230,I280,$R$9:$R$230)</f>
        <v>53.88</v>
      </c>
    </row>
    <row r="281" spans="6:18" x14ac:dyDescent="0.25">
      <c r="I281" s="95" t="s">
        <v>62</v>
      </c>
      <c r="J281" s="71">
        <f t="shared" si="41"/>
        <v>3458</v>
      </c>
      <c r="L281" s="72">
        <f t="shared" ref="L281:L288" si="44">SUMIF($I$9:$I$230,I281,$L$9:$L$230)</f>
        <v>13.830000000000002</v>
      </c>
      <c r="N281" s="72">
        <f t="shared" si="39"/>
        <v>760.65000000000009</v>
      </c>
      <c r="O281" s="72">
        <f t="shared" si="40"/>
        <v>178</v>
      </c>
      <c r="P281" s="72"/>
      <c r="Q281" s="72">
        <f t="shared" si="42"/>
        <v>12.97</v>
      </c>
      <c r="R281" s="72">
        <f t="shared" si="43"/>
        <v>773.62</v>
      </c>
    </row>
    <row r="282" spans="6:18" x14ac:dyDescent="0.25">
      <c r="I282" s="59" t="s">
        <v>319</v>
      </c>
      <c r="J282" s="71">
        <f t="shared" si="41"/>
        <v>2091</v>
      </c>
      <c r="L282" s="72">
        <f t="shared" si="44"/>
        <v>13.110000000000003</v>
      </c>
      <c r="N282" s="72">
        <f t="shared" si="39"/>
        <v>721.05</v>
      </c>
      <c r="O282" s="72">
        <f t="shared" si="40"/>
        <v>98</v>
      </c>
      <c r="P282" s="72"/>
      <c r="Q282" s="72">
        <f t="shared" si="42"/>
        <v>12.090000000000002</v>
      </c>
      <c r="R282" s="72">
        <f t="shared" si="43"/>
        <v>733.14</v>
      </c>
    </row>
    <row r="283" spans="6:18" x14ac:dyDescent="0.2">
      <c r="I283" s="60" t="s">
        <v>321</v>
      </c>
      <c r="J283" s="71">
        <f t="shared" si="41"/>
        <v>1877</v>
      </c>
      <c r="L283" s="72">
        <f t="shared" si="44"/>
        <v>13.85</v>
      </c>
      <c r="N283" s="72">
        <f t="shared" si="39"/>
        <v>761.75000000000011</v>
      </c>
      <c r="O283" s="72">
        <f t="shared" si="40"/>
        <v>104</v>
      </c>
      <c r="P283" s="72"/>
      <c r="Q283" s="72">
        <f t="shared" si="42"/>
        <v>19.460000000000004</v>
      </c>
      <c r="R283" s="72">
        <f t="shared" si="43"/>
        <v>781.21000000000015</v>
      </c>
    </row>
    <row r="284" spans="6:18" x14ac:dyDescent="0.2">
      <c r="I284" s="60" t="s">
        <v>316</v>
      </c>
      <c r="J284" s="71">
        <f t="shared" si="41"/>
        <v>5536</v>
      </c>
      <c r="L284" s="72">
        <f t="shared" si="44"/>
        <v>57.040000000000013</v>
      </c>
      <c r="N284" s="72">
        <f t="shared" si="39"/>
        <v>3137.1999999999994</v>
      </c>
      <c r="O284" s="72">
        <f t="shared" si="40"/>
        <v>231</v>
      </c>
      <c r="P284" s="72"/>
      <c r="Q284" s="72">
        <f t="shared" si="42"/>
        <v>66.989999999999995</v>
      </c>
      <c r="R284" s="72">
        <f t="shared" si="43"/>
        <v>3204.19</v>
      </c>
    </row>
    <row r="285" spans="6:18" x14ac:dyDescent="0.25">
      <c r="I285" s="95" t="s">
        <v>320</v>
      </c>
      <c r="J285" s="71">
        <f t="shared" si="41"/>
        <v>836</v>
      </c>
      <c r="L285" s="72">
        <f t="shared" si="44"/>
        <v>10.62</v>
      </c>
      <c r="N285" s="72">
        <f t="shared" si="39"/>
        <v>584.10000000000014</v>
      </c>
      <c r="O285" s="72">
        <f t="shared" si="40"/>
        <v>36</v>
      </c>
      <c r="P285" s="72"/>
      <c r="Q285" s="72">
        <f t="shared" si="42"/>
        <v>19.62</v>
      </c>
      <c r="R285" s="72">
        <f t="shared" si="43"/>
        <v>603.72000000000014</v>
      </c>
    </row>
    <row r="286" spans="6:18" x14ac:dyDescent="0.25">
      <c r="I286" s="99" t="s">
        <v>318</v>
      </c>
      <c r="J286" s="71">
        <f t="shared" si="41"/>
        <v>4454</v>
      </c>
      <c r="L286" s="72">
        <f t="shared" si="44"/>
        <v>76.190000000000012</v>
      </c>
      <c r="N286" s="72">
        <f t="shared" si="39"/>
        <v>4190.45</v>
      </c>
      <c r="O286" s="72">
        <f t="shared" si="40"/>
        <v>159</v>
      </c>
      <c r="P286" s="72"/>
      <c r="Q286" s="72">
        <f t="shared" si="42"/>
        <v>141.96999999999994</v>
      </c>
      <c r="R286" s="72">
        <f t="shared" si="43"/>
        <v>4332.420000000001</v>
      </c>
    </row>
    <row r="287" spans="6:18" x14ac:dyDescent="0.25">
      <c r="I287" s="99" t="s">
        <v>317</v>
      </c>
      <c r="J287" s="71">
        <f t="shared" si="41"/>
        <v>3776</v>
      </c>
      <c r="L287" s="72">
        <f t="shared" si="44"/>
        <v>118.95999999999998</v>
      </c>
      <c r="N287" s="72">
        <f t="shared" si="39"/>
        <v>6542.8</v>
      </c>
      <c r="O287" s="72">
        <f t="shared" si="40"/>
        <v>132</v>
      </c>
      <c r="P287" s="72"/>
      <c r="Q287" s="72">
        <f t="shared" si="42"/>
        <v>367.89000000000004</v>
      </c>
      <c r="R287" s="72">
        <f t="shared" si="43"/>
        <v>6910.69</v>
      </c>
    </row>
    <row r="288" spans="6:18" x14ac:dyDescent="0.25">
      <c r="I288" s="95" t="s">
        <v>322</v>
      </c>
      <c r="J288" s="71">
        <f t="shared" si="41"/>
        <v>1469</v>
      </c>
      <c r="L288" s="72">
        <f t="shared" si="44"/>
        <v>67.42</v>
      </c>
      <c r="N288" s="72">
        <f t="shared" si="39"/>
        <v>3708.1</v>
      </c>
      <c r="O288" s="72">
        <f t="shared" si="40"/>
        <v>42</v>
      </c>
      <c r="P288" s="72"/>
      <c r="Q288" s="72">
        <f t="shared" si="42"/>
        <v>174.27</v>
      </c>
      <c r="R288" s="72">
        <f t="shared" si="43"/>
        <v>3882.3699999999994</v>
      </c>
    </row>
    <row r="289" spans="1:23" x14ac:dyDescent="0.25">
      <c r="I289" s="95" t="s">
        <v>323</v>
      </c>
      <c r="J289" s="71">
        <f t="shared" si="41"/>
        <v>1744</v>
      </c>
      <c r="L289" s="72">
        <f>SUMIF($I$9:$I$230,I289,$L$9:$L$230)</f>
        <v>109</v>
      </c>
      <c r="N289" s="72">
        <f t="shared" si="39"/>
        <v>5995</v>
      </c>
      <c r="O289" s="72">
        <f t="shared" si="40"/>
        <v>40</v>
      </c>
      <c r="P289" s="72"/>
      <c r="Q289" s="72">
        <f t="shared" si="42"/>
        <v>292.72000000000003</v>
      </c>
      <c r="R289" s="72">
        <f t="shared" si="43"/>
        <v>6287.7199999999993</v>
      </c>
    </row>
    <row r="290" spans="1:23" x14ac:dyDescent="0.25">
      <c r="J290" s="6">
        <f>SUM(J279:J289)</f>
        <v>25950</v>
      </c>
      <c r="L290" s="6">
        <f>SUM(L279:L289)</f>
        <v>482.13000000000005</v>
      </c>
      <c r="N290" s="6">
        <f>SUM(N279:N289)</f>
        <v>26517.149999999998</v>
      </c>
      <c r="O290" s="6">
        <f>SUM(O279:O289)</f>
        <v>1103</v>
      </c>
      <c r="P290" s="6">
        <f t="shared" ref="P290:R290" si="45">SUM(P279:P289)</f>
        <v>0</v>
      </c>
      <c r="Q290" s="6">
        <f t="shared" si="45"/>
        <v>1111.95</v>
      </c>
      <c r="R290" s="6">
        <f t="shared" si="45"/>
        <v>27629.1</v>
      </c>
    </row>
    <row r="295" spans="1:23" customFormat="1" ht="14.45" customHeight="1" x14ac:dyDescent="0.25">
      <c r="A295" s="112" t="s">
        <v>239</v>
      </c>
      <c r="B295" s="112" t="s">
        <v>239</v>
      </c>
      <c r="C295" s="95" t="s">
        <v>344</v>
      </c>
      <c r="D295" s="95" t="s">
        <v>269</v>
      </c>
      <c r="E295" s="95"/>
      <c r="F295" s="113" t="s">
        <v>271</v>
      </c>
      <c r="G295" s="114" t="s">
        <v>242</v>
      </c>
      <c r="H295" s="115" t="s">
        <v>92</v>
      </c>
      <c r="I295" s="95" t="s">
        <v>257</v>
      </c>
      <c r="J295" s="95">
        <v>200</v>
      </c>
      <c r="K295" s="29"/>
      <c r="L295" s="36">
        <f t="shared" ref="L295:L307" si="46">ROUND(J295*K295/1000,2)</f>
        <v>0</v>
      </c>
      <c r="M295" s="70"/>
      <c r="N295" s="70"/>
      <c r="O295" s="34"/>
      <c r="P295" s="34"/>
      <c r="Q295" s="34"/>
      <c r="R295" s="34"/>
      <c r="S295" s="57"/>
      <c r="T295" s="19"/>
      <c r="U295" s="12" t="s">
        <v>21</v>
      </c>
      <c r="V295" s="19"/>
      <c r="W295" s="18"/>
    </row>
    <row r="296" spans="1:23" customFormat="1" ht="14.45" customHeight="1" x14ac:dyDescent="0.25">
      <c r="A296" s="112" t="s">
        <v>239</v>
      </c>
      <c r="B296" s="112" t="s">
        <v>239</v>
      </c>
      <c r="C296" s="95" t="s">
        <v>344</v>
      </c>
      <c r="D296" s="59" t="s">
        <v>272</v>
      </c>
      <c r="E296" s="59"/>
      <c r="F296" s="113" t="s">
        <v>273</v>
      </c>
      <c r="G296" s="114" t="s">
        <v>242</v>
      </c>
      <c r="H296" s="115" t="s">
        <v>92</v>
      </c>
      <c r="I296" s="95" t="s">
        <v>254</v>
      </c>
      <c r="J296" s="95">
        <v>80</v>
      </c>
      <c r="K296" s="29"/>
      <c r="L296" s="36">
        <f t="shared" si="46"/>
        <v>0</v>
      </c>
      <c r="M296" s="70"/>
      <c r="N296" s="70"/>
      <c r="O296" s="34"/>
      <c r="P296" s="34"/>
      <c r="Q296" s="34"/>
      <c r="R296" s="34"/>
      <c r="S296" s="57"/>
      <c r="T296" s="19"/>
      <c r="U296" s="12" t="s">
        <v>21</v>
      </c>
      <c r="V296" s="19"/>
      <c r="W296" s="18"/>
    </row>
    <row r="297" spans="1:23" customFormat="1" ht="14.45" customHeight="1" x14ac:dyDescent="0.25">
      <c r="A297" s="112" t="s">
        <v>239</v>
      </c>
      <c r="B297" s="112" t="s">
        <v>239</v>
      </c>
      <c r="C297" s="95" t="s">
        <v>344</v>
      </c>
      <c r="D297" s="59" t="s">
        <v>272</v>
      </c>
      <c r="E297" s="59"/>
      <c r="F297" s="113" t="s">
        <v>273</v>
      </c>
      <c r="G297" s="114" t="s">
        <v>242</v>
      </c>
      <c r="H297" s="115" t="s">
        <v>92</v>
      </c>
      <c r="I297" s="95" t="s">
        <v>255</v>
      </c>
      <c r="J297" s="95">
        <v>80</v>
      </c>
      <c r="K297" s="29"/>
      <c r="L297" s="36">
        <f t="shared" si="46"/>
        <v>0</v>
      </c>
      <c r="M297" s="70"/>
      <c r="N297" s="70"/>
      <c r="O297" s="34"/>
      <c r="P297" s="34"/>
      <c r="Q297" s="34"/>
      <c r="R297" s="34"/>
      <c r="S297" s="57"/>
      <c r="T297" s="19"/>
      <c r="U297" s="12" t="s">
        <v>21</v>
      </c>
      <c r="V297" s="19"/>
      <c r="W297" s="18"/>
    </row>
    <row r="298" spans="1:23" customFormat="1" ht="14.45" customHeight="1" x14ac:dyDescent="0.25">
      <c r="A298" s="112" t="s">
        <v>239</v>
      </c>
      <c r="B298" s="112" t="s">
        <v>239</v>
      </c>
      <c r="C298" s="95" t="s">
        <v>344</v>
      </c>
      <c r="D298" s="95" t="s">
        <v>274</v>
      </c>
      <c r="E298" s="95"/>
      <c r="F298" s="113" t="s">
        <v>275</v>
      </c>
      <c r="G298" s="114" t="s">
        <v>242</v>
      </c>
      <c r="H298" s="115" t="s">
        <v>92</v>
      </c>
      <c r="I298" s="95" t="s">
        <v>257</v>
      </c>
      <c r="J298" s="95">
        <v>300</v>
      </c>
      <c r="K298" s="29"/>
      <c r="L298" s="36">
        <f t="shared" si="46"/>
        <v>0</v>
      </c>
      <c r="M298" s="70"/>
      <c r="N298" s="70"/>
      <c r="O298" s="34"/>
      <c r="P298" s="34"/>
      <c r="Q298" s="34"/>
      <c r="R298" s="34"/>
      <c r="S298" s="57"/>
      <c r="T298" s="19"/>
      <c r="U298" s="12" t="s">
        <v>21</v>
      </c>
      <c r="V298" s="19"/>
      <c r="W298" s="18"/>
    </row>
    <row r="299" spans="1:23" customFormat="1" ht="14.45" customHeight="1" x14ac:dyDescent="0.25">
      <c r="A299" s="112" t="s">
        <v>239</v>
      </c>
      <c r="B299" s="112" t="s">
        <v>239</v>
      </c>
      <c r="C299" s="95" t="s">
        <v>344</v>
      </c>
      <c r="D299" s="95" t="s">
        <v>262</v>
      </c>
      <c r="E299" s="95"/>
      <c r="F299" s="113" t="s">
        <v>264</v>
      </c>
      <c r="G299" s="114" t="s">
        <v>242</v>
      </c>
      <c r="H299" s="115" t="s">
        <v>92</v>
      </c>
      <c r="I299" s="95" t="s">
        <v>254</v>
      </c>
      <c r="J299" s="117">
        <v>200</v>
      </c>
      <c r="K299" s="32"/>
      <c r="L299" s="36">
        <f t="shared" si="46"/>
        <v>0</v>
      </c>
      <c r="M299" s="70"/>
      <c r="N299" s="70"/>
      <c r="O299" s="35"/>
      <c r="P299" s="35"/>
      <c r="Q299" s="35"/>
      <c r="R299" s="35"/>
      <c r="S299" s="57"/>
      <c r="T299" s="19"/>
      <c r="U299" s="12" t="s">
        <v>21</v>
      </c>
      <c r="V299" s="27"/>
      <c r="W299" s="18"/>
    </row>
    <row r="300" spans="1:23" customFormat="1" ht="14.45" customHeight="1" x14ac:dyDescent="0.25">
      <c r="A300" s="112" t="s">
        <v>239</v>
      </c>
      <c r="B300" s="112" t="s">
        <v>239</v>
      </c>
      <c r="C300" s="95" t="s">
        <v>344</v>
      </c>
      <c r="D300" s="95" t="s">
        <v>262</v>
      </c>
      <c r="E300" s="95"/>
      <c r="F300" s="113" t="s">
        <v>264</v>
      </c>
      <c r="G300" s="114" t="s">
        <v>242</v>
      </c>
      <c r="H300" s="115" t="s">
        <v>92</v>
      </c>
      <c r="I300" s="95" t="s">
        <v>265</v>
      </c>
      <c r="J300" s="117">
        <v>60</v>
      </c>
      <c r="K300" s="32"/>
      <c r="L300" s="36">
        <f t="shared" si="46"/>
        <v>0</v>
      </c>
      <c r="M300" s="70"/>
      <c r="N300" s="70"/>
      <c r="O300" s="35"/>
      <c r="P300" s="35"/>
      <c r="Q300" s="35"/>
      <c r="R300" s="35"/>
      <c r="S300" s="57"/>
      <c r="T300" s="19"/>
      <c r="U300" s="12" t="s">
        <v>21</v>
      </c>
      <c r="V300" s="27"/>
      <c r="W300" s="18"/>
    </row>
    <row r="301" spans="1:23" customFormat="1" ht="14.45" customHeight="1" x14ac:dyDescent="0.25">
      <c r="A301" s="112" t="s">
        <v>239</v>
      </c>
      <c r="B301" s="112" t="s">
        <v>239</v>
      </c>
      <c r="C301" s="95" t="s">
        <v>344</v>
      </c>
      <c r="D301" s="95" t="s">
        <v>262</v>
      </c>
      <c r="E301" s="95"/>
      <c r="F301" s="113" t="s">
        <v>264</v>
      </c>
      <c r="G301" s="114" t="s">
        <v>242</v>
      </c>
      <c r="H301" s="115" t="s">
        <v>92</v>
      </c>
      <c r="I301" s="95" t="s">
        <v>255</v>
      </c>
      <c r="J301" s="117">
        <v>260</v>
      </c>
      <c r="K301" s="32"/>
      <c r="L301" s="36">
        <f t="shared" si="46"/>
        <v>0</v>
      </c>
      <c r="M301" s="70"/>
      <c r="N301" s="70"/>
      <c r="O301" s="35"/>
      <c r="P301" s="35"/>
      <c r="Q301" s="35"/>
      <c r="R301" s="35"/>
      <c r="S301" s="57"/>
      <c r="T301" s="19"/>
      <c r="U301" s="12" t="s">
        <v>21</v>
      </c>
      <c r="V301" s="27"/>
      <c r="W301" s="18"/>
    </row>
    <row r="302" spans="1:23" customFormat="1" ht="14.45" customHeight="1" x14ac:dyDescent="0.25">
      <c r="A302" s="112" t="s">
        <v>239</v>
      </c>
      <c r="B302" s="112" t="s">
        <v>239</v>
      </c>
      <c r="C302" s="95" t="s">
        <v>344</v>
      </c>
      <c r="D302" s="60" t="s">
        <v>266</v>
      </c>
      <c r="E302" s="60"/>
      <c r="F302" s="113" t="s">
        <v>267</v>
      </c>
      <c r="G302" s="114" t="s">
        <v>242</v>
      </c>
      <c r="H302" s="115" t="s">
        <v>92</v>
      </c>
      <c r="I302" s="95" t="s">
        <v>258</v>
      </c>
      <c r="J302" s="117">
        <v>200</v>
      </c>
      <c r="K302" s="32"/>
      <c r="L302" s="36">
        <f t="shared" si="46"/>
        <v>0</v>
      </c>
      <c r="M302" s="70"/>
      <c r="N302" s="70"/>
      <c r="O302" s="35"/>
      <c r="P302" s="35"/>
      <c r="Q302" s="35"/>
      <c r="R302" s="35"/>
      <c r="S302" s="57"/>
      <c r="T302" s="19"/>
      <c r="U302" s="12" t="s">
        <v>21</v>
      </c>
      <c r="V302" s="27"/>
      <c r="W302" s="18"/>
    </row>
    <row r="303" spans="1:23" customFormat="1" ht="14.45" customHeight="1" x14ac:dyDescent="0.25">
      <c r="A303" s="112" t="s">
        <v>239</v>
      </c>
      <c r="B303" s="112" t="s">
        <v>239</v>
      </c>
      <c r="C303" s="95" t="s">
        <v>344</v>
      </c>
      <c r="D303" s="61" t="s">
        <v>251</v>
      </c>
      <c r="E303" s="61"/>
      <c r="F303" s="113" t="s">
        <v>256</v>
      </c>
      <c r="G303" s="114" t="s">
        <v>242</v>
      </c>
      <c r="H303" s="115" t="s">
        <v>92</v>
      </c>
      <c r="I303" s="95" t="s">
        <v>258</v>
      </c>
      <c r="J303" s="117">
        <v>110</v>
      </c>
      <c r="K303" s="32"/>
      <c r="L303" s="36">
        <f t="shared" si="46"/>
        <v>0</v>
      </c>
      <c r="M303" s="70"/>
      <c r="N303" s="70"/>
      <c r="O303" s="35"/>
      <c r="P303" s="35"/>
      <c r="Q303" s="35"/>
      <c r="R303" s="35"/>
      <c r="S303" s="57"/>
      <c r="T303" s="19"/>
      <c r="U303" s="12" t="s">
        <v>21</v>
      </c>
      <c r="V303" s="27"/>
      <c r="W303" s="18"/>
    </row>
    <row r="304" spans="1:23" customFormat="1" ht="14.45" customHeight="1" x14ac:dyDescent="0.25">
      <c r="A304" s="112" t="s">
        <v>239</v>
      </c>
      <c r="B304" s="112" t="s">
        <v>239</v>
      </c>
      <c r="C304" s="95" t="s">
        <v>344</v>
      </c>
      <c r="D304" s="61" t="s">
        <v>251</v>
      </c>
      <c r="E304" s="61"/>
      <c r="F304" s="113" t="s">
        <v>256</v>
      </c>
      <c r="G304" s="114" t="s">
        <v>242</v>
      </c>
      <c r="H304" s="115" t="s">
        <v>92</v>
      </c>
      <c r="I304" s="95" t="s">
        <v>254</v>
      </c>
      <c r="J304" s="117">
        <v>50</v>
      </c>
      <c r="K304" s="32"/>
      <c r="L304" s="36">
        <f t="shared" si="46"/>
        <v>0</v>
      </c>
      <c r="M304" s="70"/>
      <c r="N304" s="70"/>
      <c r="O304" s="35"/>
      <c r="P304" s="35"/>
      <c r="Q304" s="35"/>
      <c r="R304" s="35"/>
      <c r="S304" s="57"/>
      <c r="T304" s="19"/>
      <c r="U304" s="12" t="s">
        <v>21</v>
      </c>
      <c r="V304" s="27"/>
      <c r="W304" s="18"/>
    </row>
    <row r="305" spans="1:23" customFormat="1" ht="25.5" customHeight="1" x14ac:dyDescent="0.25">
      <c r="A305" s="112" t="s">
        <v>239</v>
      </c>
      <c r="B305" s="112" t="s">
        <v>239</v>
      </c>
      <c r="C305" s="95" t="s">
        <v>344</v>
      </c>
      <c r="D305" s="61" t="s">
        <v>251</v>
      </c>
      <c r="E305" s="61"/>
      <c r="F305" s="113" t="s">
        <v>253</v>
      </c>
      <c r="G305" s="114" t="s">
        <v>242</v>
      </c>
      <c r="H305" s="115" t="s">
        <v>92</v>
      </c>
      <c r="I305" s="95" t="s">
        <v>254</v>
      </c>
      <c r="J305" s="117">
        <v>40</v>
      </c>
      <c r="K305" s="32"/>
      <c r="L305" s="36">
        <f t="shared" si="46"/>
        <v>0</v>
      </c>
      <c r="M305" s="70"/>
      <c r="N305" s="70"/>
      <c r="O305" s="35">
        <v>10</v>
      </c>
      <c r="P305" s="35"/>
      <c r="Q305" s="35"/>
      <c r="R305" s="35"/>
      <c r="S305" s="57"/>
      <c r="T305" s="19"/>
      <c r="U305" s="12" t="s">
        <v>21</v>
      </c>
      <c r="V305" s="27"/>
      <c r="W305" s="18"/>
    </row>
    <row r="306" spans="1:23" customFormat="1" ht="14.45" customHeight="1" x14ac:dyDescent="0.25">
      <c r="A306" s="112" t="s">
        <v>239</v>
      </c>
      <c r="B306" s="112" t="s">
        <v>239</v>
      </c>
      <c r="C306" s="95" t="s">
        <v>344</v>
      </c>
      <c r="D306" s="61" t="s">
        <v>251</v>
      </c>
      <c r="E306" s="61"/>
      <c r="F306" s="113" t="s">
        <v>253</v>
      </c>
      <c r="G306" s="114" t="s">
        <v>242</v>
      </c>
      <c r="H306" s="115" t="s">
        <v>92</v>
      </c>
      <c r="I306" s="95" t="s">
        <v>255</v>
      </c>
      <c r="J306" s="117">
        <v>84</v>
      </c>
      <c r="K306" s="32"/>
      <c r="L306" s="36">
        <f t="shared" si="46"/>
        <v>0</v>
      </c>
      <c r="M306" s="70"/>
      <c r="N306" s="70"/>
      <c r="O306" s="35">
        <v>10</v>
      </c>
      <c r="P306" s="35"/>
      <c r="Q306" s="35"/>
      <c r="R306" s="35"/>
      <c r="S306" s="57"/>
      <c r="T306" s="19"/>
      <c r="U306" s="12" t="s">
        <v>21</v>
      </c>
      <c r="V306" s="27"/>
      <c r="W306" s="18"/>
    </row>
    <row r="307" spans="1:23" customFormat="1" ht="14.45" customHeight="1" x14ac:dyDescent="0.25">
      <c r="A307" s="112" t="s">
        <v>239</v>
      </c>
      <c r="B307" s="112" t="s">
        <v>239</v>
      </c>
      <c r="C307" s="95" t="s">
        <v>344</v>
      </c>
      <c r="D307" s="61" t="s">
        <v>251</v>
      </c>
      <c r="E307" s="61"/>
      <c r="F307" s="113" t="s">
        <v>256</v>
      </c>
      <c r="G307" s="114" t="s">
        <v>242</v>
      </c>
      <c r="H307" s="115" t="s">
        <v>92</v>
      </c>
      <c r="I307" s="95" t="s">
        <v>257</v>
      </c>
      <c r="J307" s="117">
        <v>170</v>
      </c>
      <c r="K307" s="32"/>
      <c r="L307" s="36">
        <f t="shared" si="46"/>
        <v>0</v>
      </c>
      <c r="M307" s="70"/>
      <c r="N307" s="70"/>
      <c r="O307" s="35"/>
      <c r="P307" s="35"/>
      <c r="Q307" s="35"/>
      <c r="R307" s="35"/>
      <c r="S307" s="57"/>
      <c r="T307" s="19"/>
      <c r="U307" s="12" t="s">
        <v>21</v>
      </c>
      <c r="V307" s="27"/>
      <c r="W307" s="18"/>
    </row>
  </sheetData>
  <autoFilter ref="A8:W231"/>
  <sortState ref="D261:D282">
    <sortCondition ref="D261:D282"/>
  </sortState>
  <mergeCells count="22">
    <mergeCell ref="S1:U1"/>
    <mergeCell ref="S2:U2"/>
    <mergeCell ref="S3:U3"/>
    <mergeCell ref="V208:V210"/>
    <mergeCell ref="V211:V213"/>
    <mergeCell ref="A5:A7"/>
    <mergeCell ref="B5:B7"/>
    <mergeCell ref="D5:D7"/>
    <mergeCell ref="F5:F7"/>
    <mergeCell ref="G5:G7"/>
    <mergeCell ref="X56:X67"/>
    <mergeCell ref="C5:C7"/>
    <mergeCell ref="X32:X37"/>
    <mergeCell ref="X41:X44"/>
    <mergeCell ref="H5:H7"/>
    <mergeCell ref="S5:V5"/>
    <mergeCell ref="W5:W7"/>
    <mergeCell ref="E5:E7"/>
    <mergeCell ref="I5:R5"/>
    <mergeCell ref="I6:N6"/>
    <mergeCell ref="O6:Q6"/>
    <mergeCell ref="R6:R7"/>
  </mergeCells>
  <pageMargins left="0.39370078740157483" right="0.70866141732283472" top="0.39370078740157483" bottom="0.39370078740157483" header="0.31496062992125984" footer="0.31496062992125984"/>
  <pageSetup paperSize="9" scale="71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opLeftCell="B1" workbookViewId="0">
      <selection activeCell="N34" sqref="N34"/>
    </sheetView>
  </sheetViews>
  <sheetFormatPr defaultColWidth="8.7109375" defaultRowHeight="15" x14ac:dyDescent="0.25"/>
  <cols>
    <col min="1" max="1" width="4" style="1" hidden="1" customWidth="1"/>
    <col min="2" max="2" width="23.42578125" style="128" customWidth="1"/>
    <col min="3" max="8" width="12.5703125" style="128" customWidth="1"/>
    <col min="9" max="16384" width="8.7109375" style="1"/>
  </cols>
  <sheetData>
    <row r="1" spans="1:8" x14ac:dyDescent="0.25">
      <c r="B1" s="8" t="s">
        <v>0</v>
      </c>
    </row>
    <row r="2" spans="1:8" x14ac:dyDescent="0.25">
      <c r="B2" s="8" t="s">
        <v>2</v>
      </c>
    </row>
    <row r="3" spans="1:8" x14ac:dyDescent="0.25">
      <c r="B3" s="8" t="s">
        <v>3</v>
      </c>
    </row>
    <row r="4" spans="1:8" ht="14.1" x14ac:dyDescent="0.3">
      <c r="A4" s="8"/>
    </row>
    <row r="5" spans="1:8" s="77" customFormat="1" ht="60" x14ac:dyDescent="0.25">
      <c r="A5" s="76" t="s">
        <v>396</v>
      </c>
      <c r="B5" s="79" t="s">
        <v>397</v>
      </c>
      <c r="C5" s="79" t="s">
        <v>12</v>
      </c>
      <c r="D5" s="79" t="s">
        <v>417</v>
      </c>
      <c r="E5" s="79" t="s">
        <v>418</v>
      </c>
      <c r="F5" s="79" t="s">
        <v>419</v>
      </c>
      <c r="G5" s="79" t="s">
        <v>420</v>
      </c>
      <c r="H5" s="79" t="s">
        <v>421</v>
      </c>
    </row>
    <row r="6" spans="1:8" ht="14.1" x14ac:dyDescent="0.3">
      <c r="A6" s="78"/>
      <c r="B6" s="129" t="str">
        <f>'т. сети с изопроф'!C233</f>
        <v>Анучинский МР</v>
      </c>
      <c r="C6" s="130">
        <f>'т. сети с изопроф'!J233</f>
        <v>1050</v>
      </c>
      <c r="D6" s="131">
        <f>'т. сети с изопроф'!L233</f>
        <v>12.030000000000001</v>
      </c>
      <c r="E6" s="131">
        <f>'т. сети с изопроф'!N233</f>
        <v>661.65</v>
      </c>
      <c r="F6" s="130">
        <f>'т. сети с изопроф'!O233</f>
        <v>28</v>
      </c>
      <c r="G6" s="131">
        <f>'т. сети с изопроф'!Q233</f>
        <v>9.58</v>
      </c>
      <c r="H6" s="131">
        <f>'т. сети с изопроф'!R233</f>
        <v>671.23</v>
      </c>
    </row>
    <row r="7" spans="1:8" ht="14.1" x14ac:dyDescent="0.3">
      <c r="A7" s="78"/>
      <c r="B7" s="129" t="str">
        <f>'т. сети с изопроф'!C234</f>
        <v>Артемовский ГО</v>
      </c>
      <c r="C7" s="130">
        <f>'т. сети с изопроф'!J234</f>
        <v>186</v>
      </c>
      <c r="D7" s="131">
        <f>'т. сети с изопроф'!L234</f>
        <v>1.92</v>
      </c>
      <c r="E7" s="131">
        <f>'т. сети с изопроф'!N234</f>
        <v>105.6</v>
      </c>
      <c r="F7" s="130">
        <f>'т. сети с изопроф'!O234</f>
        <v>12</v>
      </c>
      <c r="G7" s="131">
        <f>'т. сети с изопроф'!Q234</f>
        <v>3.48</v>
      </c>
      <c r="H7" s="131">
        <f>'т. сети с изопроф'!R234</f>
        <v>109.08</v>
      </c>
    </row>
    <row r="8" spans="1:8" ht="14.1" x14ac:dyDescent="0.3">
      <c r="A8" s="78"/>
      <c r="B8" s="129" t="str">
        <f>'т. сети с изопроф'!C235</f>
        <v>Дальнегорский ГО</v>
      </c>
      <c r="C8" s="130">
        <f>'т. сети с изопроф'!J235</f>
        <v>427</v>
      </c>
      <c r="D8" s="131">
        <f>'т. сети с изопроф'!L235</f>
        <v>9.49</v>
      </c>
      <c r="E8" s="131">
        <f>'т. сети с изопроф'!N235</f>
        <v>521.95000000000005</v>
      </c>
      <c r="F8" s="130">
        <f>'т. сети с изопроф'!O235</f>
        <v>2</v>
      </c>
      <c r="G8" s="131">
        <f>'т. сети с изопроф'!Q235</f>
        <v>5.57</v>
      </c>
      <c r="H8" s="131">
        <f>'т. сети с изопроф'!R235</f>
        <v>527.51999999999987</v>
      </c>
    </row>
    <row r="9" spans="1:8" ht="14.1" x14ac:dyDescent="0.3">
      <c r="A9" s="78"/>
      <c r="B9" s="129" t="str">
        <f>'т. сети с изопроф'!C236</f>
        <v>Дальнереченский ГО</v>
      </c>
      <c r="C9" s="130">
        <f>'т. сети с изопроф'!J236</f>
        <v>578</v>
      </c>
      <c r="D9" s="131">
        <f>'т. сети с изопроф'!L236</f>
        <v>12.019999999999998</v>
      </c>
      <c r="E9" s="131">
        <f>'т. сети с изопроф'!N236</f>
        <v>661.09999999999991</v>
      </c>
      <c r="F9" s="130">
        <f>'т. сети с изопроф'!O236</f>
        <v>14</v>
      </c>
      <c r="G9" s="131">
        <f>'т. сети с изопроф'!Q236</f>
        <v>6.04</v>
      </c>
      <c r="H9" s="131">
        <f>'т. сети с изопроф'!R236</f>
        <v>667.13999999999987</v>
      </c>
    </row>
    <row r="10" spans="1:8" x14ac:dyDescent="0.25">
      <c r="A10" s="87">
        <v>5</v>
      </c>
      <c r="B10" s="110" t="s">
        <v>408</v>
      </c>
      <c r="C10" s="132">
        <v>0</v>
      </c>
      <c r="D10" s="133">
        <v>0</v>
      </c>
      <c r="E10" s="133">
        <v>0</v>
      </c>
      <c r="F10" s="132">
        <f>'т. сети с изопроф'!O237</f>
        <v>0</v>
      </c>
      <c r="G10" s="133"/>
      <c r="H10" s="133"/>
    </row>
    <row r="11" spans="1:8" ht="14.1" x14ac:dyDescent="0.3">
      <c r="A11" s="78"/>
      <c r="B11" s="129" t="str">
        <f>'т. сети с изопроф'!C238</f>
        <v>Кавалеровский МР</v>
      </c>
      <c r="C11" s="130">
        <f>'т. сети с изопроф'!J238</f>
        <v>289</v>
      </c>
      <c r="D11" s="131">
        <f>'т. сети с изопроф'!L238</f>
        <v>6.5500000000000016</v>
      </c>
      <c r="E11" s="131">
        <f>'т. сети с изопроф'!N238</f>
        <v>360.25</v>
      </c>
      <c r="F11" s="130">
        <f>'т. сети с изопроф'!O238</f>
        <v>6</v>
      </c>
      <c r="G11" s="131">
        <f>'т. сети с изопроф'!Q238</f>
        <v>16.75</v>
      </c>
      <c r="H11" s="131">
        <f>'т. сети с изопроф'!R238</f>
        <v>377.00000000000006</v>
      </c>
    </row>
    <row r="12" spans="1:8" ht="14.1" x14ac:dyDescent="0.3">
      <c r="A12" s="78"/>
      <c r="B12" s="110" t="str">
        <f>'т. сети с изопроф'!C239</f>
        <v>Кировский МР</v>
      </c>
      <c r="C12" s="132">
        <f>'т. сети с изопроф'!J239</f>
        <v>1344</v>
      </c>
      <c r="D12" s="133">
        <f>'т. сети с изопроф'!L239</f>
        <v>25.530000000000005</v>
      </c>
      <c r="E12" s="133">
        <f>'т. сети с изопроф'!N239</f>
        <v>1404.15</v>
      </c>
      <c r="F12" s="132">
        <f>'т. сети с изопроф'!O239</f>
        <v>66</v>
      </c>
      <c r="G12" s="133">
        <f>'т. сети с изопроф'!Q239</f>
        <v>60.410000000000004</v>
      </c>
      <c r="H12" s="133">
        <f>'т. сети с изопроф'!R239</f>
        <v>1464.5600000000004</v>
      </c>
    </row>
    <row r="13" spans="1:8" ht="14.1" x14ac:dyDescent="0.3">
      <c r="A13" s="78"/>
      <c r="B13" s="110" t="str">
        <f>'т. сети с изопроф'!C240</f>
        <v>Красноармейский МР</v>
      </c>
      <c r="C13" s="132">
        <f>'т. сети с изопроф'!J240</f>
        <v>2355</v>
      </c>
      <c r="D13" s="133">
        <f>'т. сети с изопроф'!L240</f>
        <v>25.180000000000003</v>
      </c>
      <c r="E13" s="133">
        <f>'т. сети с изопроф'!N240</f>
        <v>1384.8999999999999</v>
      </c>
      <c r="F13" s="132">
        <f>'т. сети с изопроф'!O240</f>
        <v>0</v>
      </c>
      <c r="G13" s="133">
        <f>'т. сети с изопроф'!Q240</f>
        <v>0</v>
      </c>
      <c r="H13" s="133">
        <f>'т. сети с изопроф'!R240</f>
        <v>1384.8999999999999</v>
      </c>
    </row>
    <row r="14" spans="1:8" ht="14.1" x14ac:dyDescent="0.3">
      <c r="A14" s="78"/>
      <c r="B14" s="129" t="str">
        <f>'т. сети с изопроф'!C241</f>
        <v>Лазовский МР</v>
      </c>
      <c r="C14" s="130">
        <f>'т. сети с изопроф'!J241</f>
        <v>98</v>
      </c>
      <c r="D14" s="131">
        <f>'т. сети с изопроф'!L241</f>
        <v>0.37999999999999995</v>
      </c>
      <c r="E14" s="131">
        <f>'т. сети с изопроф'!N241</f>
        <v>20.9</v>
      </c>
      <c r="F14" s="130">
        <f>'т. сети с изопроф'!O241</f>
        <v>32</v>
      </c>
      <c r="G14" s="131">
        <f>'т. сети с изопроф'!Q241</f>
        <v>2.02</v>
      </c>
      <c r="H14" s="131">
        <f>'т. сети с изопроф'!R241</f>
        <v>22.92</v>
      </c>
    </row>
    <row r="15" spans="1:8" ht="14.1" x14ac:dyDescent="0.3">
      <c r="A15" s="78"/>
      <c r="B15" s="110" t="str">
        <f>'т. сети с изопроф'!C242</f>
        <v>Лесозаводский ГО и МР</v>
      </c>
      <c r="C15" s="132">
        <f>'т. сети с изопроф'!J242</f>
        <v>2476</v>
      </c>
      <c r="D15" s="133">
        <f>'т. сети с изопроф'!L242</f>
        <v>45.22999999999999</v>
      </c>
      <c r="E15" s="133">
        <f>'т. сети с изопроф'!N242</f>
        <v>2487.6500000000005</v>
      </c>
      <c r="F15" s="132">
        <f>'т. сети с изопроф'!O242</f>
        <v>124</v>
      </c>
      <c r="G15" s="133">
        <f>'т. сети с изопроф'!Q242</f>
        <v>146.58000000000004</v>
      </c>
      <c r="H15" s="133">
        <f>'т. сети с изопроф'!R242</f>
        <v>2634.2299999999991</v>
      </c>
    </row>
    <row r="16" spans="1:8" x14ac:dyDescent="0.25">
      <c r="A16" s="87">
        <v>11</v>
      </c>
      <c r="B16" s="110" t="s">
        <v>407</v>
      </c>
      <c r="C16" s="132">
        <v>0</v>
      </c>
      <c r="D16" s="133">
        <v>0</v>
      </c>
      <c r="E16" s="133">
        <v>0</v>
      </c>
      <c r="F16" s="132">
        <f>'т. сети с изопроф'!O243</f>
        <v>0</v>
      </c>
      <c r="G16" s="133">
        <f>'т. сети с изопроф'!Q243</f>
        <v>0</v>
      </c>
      <c r="H16" s="133">
        <f>'т. сети с изопроф'!R243</f>
        <v>0</v>
      </c>
    </row>
    <row r="17" spans="1:8" ht="14.1" x14ac:dyDescent="0.3">
      <c r="A17" s="78"/>
      <c r="B17" s="129" t="str">
        <f>'т. сети с изопроф'!C244</f>
        <v>Надеждинский МР</v>
      </c>
      <c r="C17" s="130">
        <f>'т. сети с изопроф'!J244</f>
        <v>654</v>
      </c>
      <c r="D17" s="131">
        <f>'т. сети с изопроф'!L244</f>
        <v>3.0999999999999996</v>
      </c>
      <c r="E17" s="131">
        <f>'т. сети с изопроф'!N244</f>
        <v>170.50000000000003</v>
      </c>
      <c r="F17" s="130">
        <f>'т. сети с изопроф'!O244</f>
        <v>93</v>
      </c>
      <c r="G17" s="131">
        <f>'т. сети с изопроф'!Q244</f>
        <v>6.5700000000000012</v>
      </c>
      <c r="H17" s="131">
        <f>'т. сети с изопроф'!R244</f>
        <v>177.07000000000002</v>
      </c>
    </row>
    <row r="18" spans="1:8" ht="14.1" x14ac:dyDescent="0.3">
      <c r="A18" s="78"/>
      <c r="B18" s="110" t="str">
        <f>'т. сети с изопроф'!C245</f>
        <v>Находкинский ГО</v>
      </c>
      <c r="C18" s="132">
        <f>'т. сети с изопроф'!J245</f>
        <v>7197</v>
      </c>
      <c r="D18" s="133">
        <f>'т. сети с изопроф'!L245</f>
        <v>217.46000000000004</v>
      </c>
      <c r="E18" s="133">
        <f>'т. сети с изопроф'!N245</f>
        <v>11960.300000000001</v>
      </c>
      <c r="F18" s="132">
        <f>'т. сети с изопроф'!O245</f>
        <v>248</v>
      </c>
      <c r="G18" s="133">
        <f>'т. сети с изопроф'!Q245</f>
        <v>461.87</v>
      </c>
      <c r="H18" s="133">
        <f>'т. сети с изопроф'!R245</f>
        <v>12422.17</v>
      </c>
    </row>
    <row r="19" spans="1:8" ht="14.1" x14ac:dyDescent="0.3">
      <c r="A19" s="78"/>
      <c r="B19" s="129" t="str">
        <f>'т. сети с изопроф'!C246</f>
        <v>Октябрьский МР</v>
      </c>
      <c r="C19" s="130">
        <f>'т. сети с изопроф'!J246</f>
        <v>470</v>
      </c>
      <c r="D19" s="131">
        <f>'т. сети с изопроф'!L246</f>
        <v>2.73</v>
      </c>
      <c r="E19" s="131">
        <f>'т. сети с изопроф'!N246</f>
        <v>150.15</v>
      </c>
      <c r="F19" s="130">
        <f>'т. сети с изопроф'!O246</f>
        <v>20</v>
      </c>
      <c r="G19" s="131">
        <f>'т. сети с изопроф'!Q246</f>
        <v>2.6</v>
      </c>
      <c r="H19" s="131">
        <f>'т. сети с изопроф'!R246</f>
        <v>152.75</v>
      </c>
    </row>
    <row r="20" spans="1:8" ht="14.1" x14ac:dyDescent="0.3">
      <c r="A20" s="78"/>
      <c r="B20" s="129" t="str">
        <f>'т. сети с изопроф'!C247</f>
        <v>Ольгинский МР</v>
      </c>
      <c r="C20" s="130">
        <f>'т. сети с изопроф'!J247</f>
        <v>410</v>
      </c>
      <c r="D20" s="131">
        <f>'т. сети с изопроф'!L247</f>
        <v>2.56</v>
      </c>
      <c r="E20" s="131">
        <f>'т. сети с изопроф'!N247</f>
        <v>140.79999999999998</v>
      </c>
      <c r="F20" s="130">
        <f>'т. сети с изопроф'!O247</f>
        <v>34</v>
      </c>
      <c r="G20" s="131">
        <f>'т. сети с изопроф'!Q247</f>
        <v>4.95</v>
      </c>
      <c r="H20" s="131">
        <f>'т. сети с изопроф'!R247</f>
        <v>145.74999999999997</v>
      </c>
    </row>
    <row r="21" spans="1:8" ht="14.1" x14ac:dyDescent="0.3">
      <c r="A21" s="78"/>
      <c r="B21" s="129" t="str">
        <f>'т. сети с изопроф'!C248</f>
        <v>Партизанский ГО</v>
      </c>
      <c r="C21" s="130">
        <f>'т. сети с изопроф'!J248</f>
        <v>651</v>
      </c>
      <c r="D21" s="131">
        <f>'т. сети с изопроф'!L248</f>
        <v>4.47</v>
      </c>
      <c r="E21" s="131">
        <f>'т. сети с изопроф'!N248</f>
        <v>245.85000000000002</v>
      </c>
      <c r="F21" s="130">
        <f>'т. сети с изопроф'!O248</f>
        <v>16</v>
      </c>
      <c r="G21" s="131">
        <f>'т. сети с изопроф'!Q248</f>
        <v>2.8899999999999997</v>
      </c>
      <c r="H21" s="131">
        <f>'т. сети с изопроф'!R248</f>
        <v>248.74</v>
      </c>
    </row>
    <row r="22" spans="1:8" x14ac:dyDescent="0.25">
      <c r="A22" s="87">
        <v>17</v>
      </c>
      <c r="B22" s="110" t="s">
        <v>406</v>
      </c>
      <c r="C22" s="132">
        <v>0</v>
      </c>
      <c r="D22" s="133">
        <v>0</v>
      </c>
      <c r="E22" s="133">
        <v>0</v>
      </c>
      <c r="F22" s="132">
        <f>'т. сети с изопроф'!O249</f>
        <v>0</v>
      </c>
      <c r="G22" s="133"/>
      <c r="H22" s="133"/>
    </row>
    <row r="23" spans="1:8" ht="14.1" x14ac:dyDescent="0.3">
      <c r="A23" s="87">
        <v>18</v>
      </c>
      <c r="B23" s="110" t="str">
        <f>'т. сети с изопроф'!C250</f>
        <v>Пограничный МР</v>
      </c>
      <c r="C23" s="132">
        <f>'т. сети с изопроф'!J250</f>
        <v>0</v>
      </c>
      <c r="D23" s="133">
        <f>'т. сети с изопроф'!L250</f>
        <v>0</v>
      </c>
      <c r="E23" s="133">
        <f>'т. сети с изопроф'!N250</f>
        <v>0</v>
      </c>
      <c r="F23" s="132">
        <f>'т. сети с изопроф'!O250</f>
        <v>0</v>
      </c>
      <c r="G23" s="133"/>
      <c r="H23" s="133"/>
    </row>
    <row r="24" spans="1:8" ht="14.1" x14ac:dyDescent="0.3">
      <c r="A24" s="78"/>
      <c r="B24" s="129" t="str">
        <f>'т. сети с изопроф'!C251</f>
        <v>Пожарский МР</v>
      </c>
      <c r="C24" s="130">
        <f>'т. сети с изопроф'!J251</f>
        <v>260</v>
      </c>
      <c r="D24" s="131">
        <f>'т. сети с изопроф'!L251</f>
        <v>6.68</v>
      </c>
      <c r="E24" s="131">
        <f>'т. сети с изопроф'!N251</f>
        <v>367.4</v>
      </c>
      <c r="F24" s="130">
        <f>'т. сети с изопроф'!O251</f>
        <v>10</v>
      </c>
      <c r="G24" s="131">
        <f>'т. сети с изопроф'!Q251</f>
        <v>11.89</v>
      </c>
      <c r="H24" s="131">
        <f>'т. сети с изопроф'!R251</f>
        <v>379.28999999999996</v>
      </c>
    </row>
    <row r="25" spans="1:8" x14ac:dyDescent="0.25">
      <c r="A25" s="87">
        <v>20</v>
      </c>
      <c r="B25" s="110" t="s">
        <v>405</v>
      </c>
      <c r="C25" s="132">
        <v>0</v>
      </c>
      <c r="D25" s="133">
        <v>0</v>
      </c>
      <c r="E25" s="133">
        <v>0</v>
      </c>
      <c r="F25" s="132">
        <f>'т. сети с изопроф'!O252</f>
        <v>0</v>
      </c>
      <c r="G25" s="133"/>
      <c r="H25" s="133"/>
    </row>
    <row r="26" spans="1:8" ht="14.1" x14ac:dyDescent="0.3">
      <c r="A26" s="78"/>
      <c r="B26" s="129" t="str">
        <f>'т. сети с изопроф'!C253</f>
        <v>Спасский МР</v>
      </c>
      <c r="C26" s="130">
        <f>'т. сети с изопроф'!J253</f>
        <v>750</v>
      </c>
      <c r="D26" s="131">
        <f>'т. сети с изопроф'!L253</f>
        <v>6.34</v>
      </c>
      <c r="E26" s="131">
        <f>'т. сети с изопроф'!N253</f>
        <v>348.7</v>
      </c>
      <c r="F26" s="130">
        <f>'т. сети с изопроф'!O253</f>
        <v>24</v>
      </c>
      <c r="G26" s="131">
        <f>'т. сети с изопроф'!Q253</f>
        <v>5.66</v>
      </c>
      <c r="H26" s="131">
        <f>'т. сети с изопроф'!R253</f>
        <v>354.36</v>
      </c>
    </row>
    <row r="27" spans="1:8" ht="14.1" x14ac:dyDescent="0.3">
      <c r="A27" s="78"/>
      <c r="B27" s="110" t="str">
        <f>'т. сети с изопроф'!C254</f>
        <v>Фокино ГО ЗАТО</v>
      </c>
      <c r="C27" s="132">
        <f>'т. сети с изопроф'!J254</f>
        <v>1352</v>
      </c>
      <c r="D27" s="133">
        <f>'т. сети с изопроф'!L254</f>
        <v>30.7</v>
      </c>
      <c r="E27" s="133">
        <f>'т. сети с изопроф'!N254</f>
        <v>1688.5</v>
      </c>
      <c r="F27" s="132">
        <f>'т. сети с изопроф'!O254</f>
        <v>76</v>
      </c>
      <c r="G27" s="133">
        <f>'т. сети с изопроф'!Q254</f>
        <v>136.94999999999999</v>
      </c>
      <c r="H27" s="133">
        <f>'т. сети с изопроф'!R254</f>
        <v>1825.4500000000003</v>
      </c>
    </row>
    <row r="28" spans="1:8" ht="14.1" x14ac:dyDescent="0.3">
      <c r="A28" s="78"/>
      <c r="B28" s="129" t="str">
        <f>'т. сети с изопроф'!C255</f>
        <v>Ханкайский МР</v>
      </c>
      <c r="C28" s="130">
        <f>'т. сети с изопроф'!J255</f>
        <v>430</v>
      </c>
      <c r="D28" s="131">
        <f>'т. сети с изопроф'!L255</f>
        <v>2.0099999999999998</v>
      </c>
      <c r="E28" s="131">
        <f>'т. сети с изопроф'!N255</f>
        <v>110.55</v>
      </c>
      <c r="F28" s="130">
        <f>'т. сети с изопроф'!O255</f>
        <v>12</v>
      </c>
      <c r="G28" s="131">
        <f>'т. сети с изопроф'!Q255</f>
        <v>1.0699999999999998</v>
      </c>
      <c r="H28" s="131">
        <f>'т. сети с изопроф'!R255</f>
        <v>111.61999999999999</v>
      </c>
    </row>
    <row r="29" spans="1:8" ht="14.1" x14ac:dyDescent="0.3">
      <c r="A29" s="78"/>
      <c r="B29" s="110" t="str">
        <f>'т. сети с изопроф'!C256</f>
        <v>Хасанский МР</v>
      </c>
      <c r="C29" s="132">
        <f>'т. сети с изопроф'!J256</f>
        <v>1330</v>
      </c>
      <c r="D29" s="133">
        <f>'т. сети с изопроф'!L256</f>
        <v>26.25</v>
      </c>
      <c r="E29" s="133">
        <f>'т. сети с изопроф'!N256</f>
        <v>1443.7500000000002</v>
      </c>
      <c r="F29" s="132">
        <f>'т. сети с изопроф'!O256</f>
        <v>120</v>
      </c>
      <c r="G29" s="133">
        <f>'т. сети с изопроф'!Q256</f>
        <v>155.69000000000003</v>
      </c>
      <c r="H29" s="133">
        <f>'т. сети с изопроф'!R256</f>
        <v>1599.4400000000003</v>
      </c>
    </row>
    <row r="30" spans="1:8" x14ac:dyDescent="0.25">
      <c r="A30" s="87">
        <v>25</v>
      </c>
      <c r="B30" s="110" t="s">
        <v>404</v>
      </c>
      <c r="C30" s="132">
        <v>0</v>
      </c>
      <c r="D30" s="133">
        <v>0</v>
      </c>
      <c r="E30" s="133">
        <v>0</v>
      </c>
      <c r="F30" s="132">
        <f>'т. сети с изопроф'!O257</f>
        <v>0</v>
      </c>
      <c r="G30" s="133">
        <v>0</v>
      </c>
      <c r="H30" s="133">
        <v>0</v>
      </c>
    </row>
    <row r="31" spans="1:8" ht="14.1" x14ac:dyDescent="0.3">
      <c r="A31" s="78"/>
      <c r="B31" s="129" t="str">
        <f>'т. сети с изопроф'!C258</f>
        <v>Черниговский МР</v>
      </c>
      <c r="C31" s="130">
        <f>'т. сети с изопроф'!J258</f>
        <v>110</v>
      </c>
      <c r="D31" s="131">
        <f>'т. сети с изопроф'!L258</f>
        <v>0.44</v>
      </c>
      <c r="E31" s="131">
        <f>'т. сети с изопроф'!N258</f>
        <v>24.2</v>
      </c>
      <c r="F31" s="130">
        <f>'т. сети с изопроф'!O258</f>
        <v>4</v>
      </c>
      <c r="G31" s="131">
        <f>'т. сети с изопроф'!Q258</f>
        <v>0.28999999999999998</v>
      </c>
      <c r="H31" s="131">
        <f>'т. сети с изопроф'!R258</f>
        <v>24.49</v>
      </c>
    </row>
    <row r="32" spans="1:8" x14ac:dyDescent="0.25">
      <c r="A32" s="78"/>
      <c r="B32" s="129" t="str">
        <f>'т. сети с изопроф'!C259</f>
        <v>Чугуевский МР</v>
      </c>
      <c r="C32" s="130">
        <f>'т. сети с изопроф'!J259</f>
        <v>442</v>
      </c>
      <c r="D32" s="131">
        <f>'т. сети с изопроф'!L259</f>
        <v>1.6700000000000002</v>
      </c>
      <c r="E32" s="131">
        <f>'т. сети с изопроф'!N259</f>
        <v>91.850000000000009</v>
      </c>
      <c r="F32" s="130">
        <f>'т. сети с изопроф'!O259</f>
        <v>8</v>
      </c>
      <c r="G32" s="131">
        <f>'т. сети с изопроф'!Q259</f>
        <v>0.57999999999999996</v>
      </c>
      <c r="H32" s="131">
        <f>'т. сети с изопроф'!R259</f>
        <v>92.43</v>
      </c>
    </row>
    <row r="33" spans="1:8" x14ac:dyDescent="0.25">
      <c r="A33" s="78"/>
      <c r="B33" s="110" t="str">
        <f>'т. сети с изопроф'!C260</f>
        <v>Шкотовский МР</v>
      </c>
      <c r="C33" s="132">
        <f>'т. сети с изопроф'!J260</f>
        <v>2760</v>
      </c>
      <c r="D33" s="133">
        <f>'т. сети с изопроф'!L260</f>
        <v>37.209999999999994</v>
      </c>
      <c r="E33" s="133">
        <f>'т. сети с изопроф'!N260</f>
        <v>2046.55</v>
      </c>
      <c r="F33" s="132">
        <f>'т. сети с изопроф'!O260</f>
        <v>106</v>
      </c>
      <c r="G33" s="133">
        <f>'т. сети с изопроф'!Q260</f>
        <v>63.769999999999989</v>
      </c>
      <c r="H33" s="133">
        <f>'т. сети с изопроф'!R260</f>
        <v>2110.3199999999997</v>
      </c>
    </row>
    <row r="34" spans="1:8" x14ac:dyDescent="0.25">
      <c r="A34" s="78"/>
      <c r="B34" s="129" t="str">
        <f>'т. сети с изопроф'!C261</f>
        <v>Яковлевский МР</v>
      </c>
      <c r="C34" s="130">
        <f>'т. сети с изопроф'!J261</f>
        <v>331</v>
      </c>
      <c r="D34" s="131">
        <f>'т. сети с изопроф'!L261</f>
        <v>2.1800000000000002</v>
      </c>
      <c r="E34" s="131">
        <f>'т. сети с изопроф'!N261</f>
        <v>119.9</v>
      </c>
      <c r="F34" s="130">
        <f>'т. сети с изопроф'!O261</f>
        <v>48</v>
      </c>
      <c r="G34" s="131">
        <f>'т. сети с изопроф'!Q261</f>
        <v>6.74</v>
      </c>
      <c r="H34" s="131">
        <f>'т. сети с изопроф'!R261</f>
        <v>126.63999999999999</v>
      </c>
    </row>
    <row r="35" spans="1:8" s="138" customFormat="1" ht="14.25" x14ac:dyDescent="0.2">
      <c r="A35" s="134"/>
      <c r="B35" s="135" t="s">
        <v>398</v>
      </c>
      <c r="C35" s="136">
        <f>'т. сети с изопроф'!J262</f>
        <v>25950</v>
      </c>
      <c r="D35" s="137">
        <f>'т. сети с изопроф'!L262</f>
        <v>482.13</v>
      </c>
      <c r="E35" s="137">
        <f>'т. сети с изопроф'!N262</f>
        <v>26517.15</v>
      </c>
      <c r="F35" s="136">
        <f>'т. сети с изопроф'!O262</f>
        <v>1103</v>
      </c>
      <c r="G35" s="137">
        <f>'т. сети с изопроф'!Q262</f>
        <v>1111.95</v>
      </c>
      <c r="H35" s="137">
        <f>'т. сети с изопроф'!R262</f>
        <v>27629.100000000002</v>
      </c>
    </row>
  </sheetData>
  <autoFilter ref="A5:H35"/>
  <pageMargins left="0.39370078740157483" right="0.39370078740157483" top="0.39370078740157483" bottom="0.39370078740157483" header="0.31496062992125984" footer="0.31496062992125984"/>
  <pageSetup paperSize="9" scale="9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C15" sqref="C15"/>
    </sheetView>
  </sheetViews>
  <sheetFormatPr defaultColWidth="8.7109375" defaultRowHeight="15" x14ac:dyDescent="0.25"/>
  <cols>
    <col min="1" max="1" width="4" style="1" customWidth="1"/>
    <col min="2" max="2" width="23.42578125" style="1" customWidth="1"/>
    <col min="3" max="3" width="12.7109375" style="1" customWidth="1"/>
    <col min="4" max="4" width="8.7109375" style="1"/>
    <col min="5" max="5" width="10.7109375" style="1" customWidth="1"/>
    <col min="6" max="8" width="10.42578125" style="1" customWidth="1"/>
    <col min="9" max="16384" width="8.7109375" style="1"/>
  </cols>
  <sheetData>
    <row r="1" spans="1:8" x14ac:dyDescent="0.25">
      <c r="A1" s="8" t="s">
        <v>0</v>
      </c>
    </row>
    <row r="2" spans="1:8" x14ac:dyDescent="0.25">
      <c r="A2" s="8" t="s">
        <v>2</v>
      </c>
    </row>
    <row r="3" spans="1:8" x14ac:dyDescent="0.25">
      <c r="A3" s="8" t="s">
        <v>3</v>
      </c>
    </row>
    <row r="4" spans="1:8" ht="14.1" x14ac:dyDescent="0.3">
      <c r="A4" s="8"/>
    </row>
    <row r="5" spans="1:8" s="77" customFormat="1" ht="60" x14ac:dyDescent="0.25">
      <c r="A5" s="76" t="s">
        <v>396</v>
      </c>
      <c r="B5" s="79" t="s">
        <v>397</v>
      </c>
      <c r="C5" s="79" t="s">
        <v>399</v>
      </c>
      <c r="D5" s="79" t="s">
        <v>402</v>
      </c>
      <c r="E5" s="79" t="s">
        <v>403</v>
      </c>
      <c r="F5" s="79" t="s">
        <v>419</v>
      </c>
      <c r="G5" s="79" t="s">
        <v>420</v>
      </c>
      <c r="H5" s="79" t="s">
        <v>421</v>
      </c>
    </row>
    <row r="6" spans="1:8" ht="14.1" x14ac:dyDescent="0.3">
      <c r="A6" s="78">
        <v>1</v>
      </c>
      <c r="B6" s="78" t="str">
        <f>'т. сети с изопроф'!F267</f>
        <v>Арсеньевский</v>
      </c>
      <c r="C6" s="80">
        <f>'т. сети с изопроф'!J267</f>
        <v>1823</v>
      </c>
      <c r="D6" s="81">
        <f>'т. сети с изопроф'!L267</f>
        <v>15.880000000000003</v>
      </c>
      <c r="E6" s="81">
        <f>'т. сети с изопроф'!N267</f>
        <v>873.4</v>
      </c>
      <c r="F6" s="78">
        <f>'т. сети с изопроф'!O267</f>
        <v>84</v>
      </c>
      <c r="G6" s="81">
        <f>'т. сети с изопроф'!Q267</f>
        <v>16.900000000000002</v>
      </c>
      <c r="H6" s="81">
        <f>'т. сети с изопроф'!R267</f>
        <v>890.3</v>
      </c>
    </row>
    <row r="7" spans="1:8" ht="14.1" x14ac:dyDescent="0.3">
      <c r="A7" s="78">
        <v>2</v>
      </c>
      <c r="B7" s="78" t="str">
        <f>'т. сети с изопроф'!F268</f>
        <v>Артёмовский</v>
      </c>
      <c r="C7" s="80">
        <f>'т. сети с изопроф'!J268</f>
        <v>4930</v>
      </c>
      <c r="D7" s="81">
        <f>'т. сети с изопроф'!L268</f>
        <v>68.48</v>
      </c>
      <c r="E7" s="81">
        <f>'т. сети с изопроф'!N268</f>
        <v>3766.4000000000005</v>
      </c>
      <c r="F7" s="78">
        <f>'т. сети с изопроф'!O268</f>
        <v>331</v>
      </c>
      <c r="G7" s="81">
        <f>'т. сети с изопроф'!Q268</f>
        <v>229.51</v>
      </c>
      <c r="H7" s="81">
        <f>'т. сети с изопроф'!R268</f>
        <v>3995.9099999999994</v>
      </c>
    </row>
    <row r="8" spans="1:8" ht="14.1" x14ac:dyDescent="0.3">
      <c r="A8" s="78">
        <v>3</v>
      </c>
      <c r="B8" s="78" t="str">
        <f>'т. сети с изопроф'!F269</f>
        <v>Горноключевской</v>
      </c>
      <c r="C8" s="80">
        <f>'т. сети с изопроф'!J269</f>
        <v>4277</v>
      </c>
      <c r="D8" s="81">
        <f>'т. сети с изопроф'!L269</f>
        <v>62.730000000000004</v>
      </c>
      <c r="E8" s="81">
        <f>'т. сети с изопроф'!N269</f>
        <v>3450.150000000001</v>
      </c>
      <c r="F8" s="78">
        <f>'т. сети с изопроф'!O269</f>
        <v>80</v>
      </c>
      <c r="G8" s="81">
        <f>'т. сети с изопроф'!Q269</f>
        <v>66.449999999999989</v>
      </c>
      <c r="H8" s="81">
        <f>'т. сети с изопроф'!R269</f>
        <v>3516.6000000000022</v>
      </c>
    </row>
    <row r="9" spans="1:8" ht="14.1" x14ac:dyDescent="0.3">
      <c r="A9" s="78">
        <v>4</v>
      </c>
      <c r="B9" s="78" t="str">
        <f>'т. сети с изопроф'!F270</f>
        <v>Дальнегорский</v>
      </c>
      <c r="C9" s="80">
        <f>'т. сети с изопроф'!J270</f>
        <v>1126</v>
      </c>
      <c r="D9" s="81">
        <f>'т. сети с изопроф'!L270</f>
        <v>18.599999999999998</v>
      </c>
      <c r="E9" s="81">
        <f>'т. сети с изопроф'!N270</f>
        <v>1023.0000000000002</v>
      </c>
      <c r="F9" s="78">
        <f>'т. сети с изопроф'!O270</f>
        <v>42</v>
      </c>
      <c r="G9" s="81">
        <f>'т. сети с изопроф'!Q270</f>
        <v>27.270000000000003</v>
      </c>
      <c r="H9" s="81">
        <f>'т. сети с изопроф'!R270</f>
        <v>1050.27</v>
      </c>
    </row>
    <row r="10" spans="1:8" ht="14.1" x14ac:dyDescent="0.3">
      <c r="A10" s="78">
        <v>5</v>
      </c>
      <c r="B10" s="78" t="str">
        <f>'т. сети с изопроф'!F271</f>
        <v>Лесозаводский</v>
      </c>
      <c r="C10" s="80">
        <f>'т. сети с изопроф'!J271</f>
        <v>2736</v>
      </c>
      <c r="D10" s="81">
        <f>'т. сети с изопроф'!L271</f>
        <v>51.909999999999989</v>
      </c>
      <c r="E10" s="81">
        <f>'т. сети с изопроф'!N271</f>
        <v>2855.0500000000006</v>
      </c>
      <c r="F10" s="78">
        <f>'т. сети с изопроф'!O271</f>
        <v>134</v>
      </c>
      <c r="G10" s="81">
        <f>'т. сети с изопроф'!Q271</f>
        <v>158.47000000000006</v>
      </c>
      <c r="H10" s="81">
        <f>'т. сети с изопроф'!R271</f>
        <v>3013.5199999999991</v>
      </c>
    </row>
    <row r="11" spans="1:8" ht="14.1" x14ac:dyDescent="0.3">
      <c r="A11" s="78">
        <v>6</v>
      </c>
      <c r="B11" s="78" t="str">
        <f>'т. сети с изопроф'!F272</f>
        <v>Михайловский</v>
      </c>
      <c r="C11" s="80">
        <f>'т. сети с изопроф'!J272</f>
        <v>900</v>
      </c>
      <c r="D11" s="81">
        <f>'т. сети с изопроф'!L272</f>
        <v>4.7399999999999993</v>
      </c>
      <c r="E11" s="81">
        <f>'т. сети с изопроф'!N272</f>
        <v>260.7</v>
      </c>
      <c r="F11" s="78">
        <f>'т. сети с изопроф'!O272</f>
        <v>32</v>
      </c>
      <c r="G11" s="81">
        <f>'т. сети с изопроф'!Q272</f>
        <v>3.67</v>
      </c>
      <c r="H11" s="81">
        <f>'т. сети с изопроф'!R272</f>
        <v>264.37</v>
      </c>
    </row>
    <row r="12" spans="1:8" ht="14.1" x14ac:dyDescent="0.3">
      <c r="A12" s="78">
        <v>7</v>
      </c>
      <c r="B12" s="78" t="str">
        <f>'т. сети с изопроф'!F273</f>
        <v>Находкинский</v>
      </c>
      <c r="C12" s="80">
        <f>'т. сети с изопроф'!J273</f>
        <v>7197</v>
      </c>
      <c r="D12" s="81">
        <f>'т. сети с изопроф'!L273</f>
        <v>217.46000000000004</v>
      </c>
      <c r="E12" s="81">
        <f>'т. сети с изопроф'!N273</f>
        <v>11960.300000000001</v>
      </c>
      <c r="F12" s="78">
        <f>'т. сети с изопроф'!O273</f>
        <v>248</v>
      </c>
      <c r="G12" s="81">
        <f>'т. сети с изопроф'!Q273</f>
        <v>461.87</v>
      </c>
      <c r="H12" s="81">
        <f>'т. сети с изопроф'!R273</f>
        <v>12422.17</v>
      </c>
    </row>
    <row r="13" spans="1:8" ht="14.1" x14ac:dyDescent="0.3">
      <c r="A13" s="78">
        <v>8</v>
      </c>
      <c r="B13" s="78" t="str">
        <f>'т. сети с изопроф'!F274</f>
        <v>Партизанский</v>
      </c>
      <c r="C13" s="80">
        <f>'т. сети с изопроф'!J274</f>
        <v>2101</v>
      </c>
      <c r="D13" s="81">
        <f>'т. сети с изопроф'!L274</f>
        <v>35.550000000000011</v>
      </c>
      <c r="E13" s="81">
        <f>'т. сети с изопроф'!N274</f>
        <v>1955.2500000000005</v>
      </c>
      <c r="F13" s="78">
        <f>'т. сети с изопроф'!O274</f>
        <v>124</v>
      </c>
      <c r="G13" s="81">
        <f>'т. сети с изопроф'!Q274</f>
        <v>141.86000000000004</v>
      </c>
      <c r="H13" s="81">
        <f>'т. сети с изопроф'!R274</f>
        <v>2097.1100000000006</v>
      </c>
    </row>
    <row r="14" spans="1:8" ht="14.1" x14ac:dyDescent="0.3">
      <c r="A14" s="78">
        <v>9</v>
      </c>
      <c r="B14" s="78" t="str">
        <f>'т. сети с изопроф'!F275</f>
        <v>Спасский</v>
      </c>
      <c r="C14" s="80">
        <f>'т. сети с изопроф'!J275</f>
        <v>860</v>
      </c>
      <c r="D14" s="81">
        <f>'т. сети с изопроф'!L275</f>
        <v>6.78</v>
      </c>
      <c r="E14" s="81">
        <f>'т. сети с изопроф'!N275</f>
        <v>372.9</v>
      </c>
      <c r="F14" s="78">
        <f>'т. сети с изопроф'!O275</f>
        <v>28</v>
      </c>
      <c r="G14" s="81">
        <f>'т. сети с изопроф'!Q275</f>
        <v>5.95</v>
      </c>
      <c r="H14" s="81">
        <f>'т. сети с изопроф'!R275</f>
        <v>378.85</v>
      </c>
    </row>
    <row r="15" spans="1:8" x14ac:dyDescent="0.25">
      <c r="A15" s="78"/>
      <c r="B15" s="78" t="s">
        <v>398</v>
      </c>
      <c r="C15" s="80">
        <f>'т. сети с изопроф'!J276</f>
        <v>25950</v>
      </c>
      <c r="D15" s="81">
        <f>'т. сети с изопроф'!L276</f>
        <v>482.13000000000005</v>
      </c>
      <c r="E15" s="81">
        <f>'т. сети с изопроф'!N276</f>
        <v>26517.150000000005</v>
      </c>
      <c r="F15" s="78">
        <f>SUM(F6:F14)</f>
        <v>1103</v>
      </c>
      <c r="G15" s="81">
        <f t="shared" ref="G15:H15" si="0">SUM(G6:G14)</f>
        <v>1111.9500000000003</v>
      </c>
      <c r="H15" s="81">
        <f t="shared" si="0"/>
        <v>27629.1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K16" sqref="K16"/>
    </sheetView>
  </sheetViews>
  <sheetFormatPr defaultColWidth="8.7109375" defaultRowHeight="15" x14ac:dyDescent="0.25"/>
  <cols>
    <col min="1" max="1" width="4.140625" style="1" customWidth="1"/>
    <col min="2" max="2" width="13.42578125" style="1" customWidth="1"/>
    <col min="3" max="3" width="11.42578125" style="1" customWidth="1"/>
    <col min="4" max="6" width="10.42578125" style="1" customWidth="1"/>
    <col min="7" max="16384" width="8.7109375" style="1"/>
  </cols>
  <sheetData>
    <row r="1" spans="1:8" x14ac:dyDescent="0.25">
      <c r="A1" s="8" t="s">
        <v>0</v>
      </c>
    </row>
    <row r="2" spans="1:8" x14ac:dyDescent="0.25">
      <c r="A2" s="8" t="s">
        <v>2</v>
      </c>
    </row>
    <row r="3" spans="1:8" x14ac:dyDescent="0.25">
      <c r="A3" s="8" t="s">
        <v>3</v>
      </c>
    </row>
    <row r="4" spans="1:8" ht="14.1" x14ac:dyDescent="0.3">
      <c r="A4" s="82"/>
      <c r="B4" s="82"/>
      <c r="C4" s="82"/>
      <c r="D4" s="82"/>
      <c r="E4" s="82"/>
    </row>
    <row r="5" spans="1:8" ht="14.45" customHeight="1" x14ac:dyDescent="0.25">
      <c r="A5" s="157" t="s">
        <v>396</v>
      </c>
      <c r="B5" s="159" t="s">
        <v>10</v>
      </c>
      <c r="C5" s="160"/>
      <c r="D5" s="160"/>
      <c r="E5" s="160"/>
      <c r="F5" s="160"/>
      <c r="G5" s="160"/>
      <c r="H5" s="160"/>
    </row>
    <row r="6" spans="1:8" s="83" customFormat="1" ht="75" x14ac:dyDescent="0.25">
      <c r="A6" s="158"/>
      <c r="B6" s="79" t="s">
        <v>395</v>
      </c>
      <c r="C6" s="79" t="s">
        <v>399</v>
      </c>
      <c r="D6" s="79" t="s">
        <v>400</v>
      </c>
      <c r="E6" s="79" t="s">
        <v>384</v>
      </c>
      <c r="F6" s="79" t="s">
        <v>401</v>
      </c>
      <c r="G6" s="79" t="s">
        <v>420</v>
      </c>
      <c r="H6" s="79" t="s">
        <v>421</v>
      </c>
    </row>
    <row r="7" spans="1:8" x14ac:dyDescent="0.25">
      <c r="A7" s="84">
        <v>1</v>
      </c>
      <c r="B7" s="84" t="str">
        <f>'т. сети с изопроф'!I279</f>
        <v>40х3</v>
      </c>
      <c r="C7" s="85">
        <f>'т. сети с изопроф'!J279</f>
        <v>429</v>
      </c>
      <c r="D7" s="86">
        <f>'т. сети с изопроф'!L279</f>
        <v>1.1700000000000002</v>
      </c>
      <c r="E7" s="86">
        <f>'т. сети с изопроф'!N279</f>
        <v>64.349999999999994</v>
      </c>
      <c r="F7" s="80">
        <f>'т. сети с изопроф'!O279</f>
        <v>43</v>
      </c>
      <c r="G7" s="86">
        <f>'т. сети с изопроф'!Q279</f>
        <v>1.79</v>
      </c>
      <c r="H7" s="86">
        <f>'т. сети с изопроф'!R279</f>
        <v>66.14</v>
      </c>
    </row>
    <row r="8" spans="1:8" x14ac:dyDescent="0.25">
      <c r="A8" s="84">
        <v>2</v>
      </c>
      <c r="B8" s="84" t="str">
        <f>'т. сети с изопроф'!I280</f>
        <v>48х3</v>
      </c>
      <c r="C8" s="85">
        <f>'т. сети с изопроф'!J280</f>
        <v>280</v>
      </c>
      <c r="D8" s="86">
        <f>'т. сети с изопроф'!L280</f>
        <v>0.94000000000000017</v>
      </c>
      <c r="E8" s="86">
        <f>'т. сети с изопроф'!N280</f>
        <v>51.70000000000001</v>
      </c>
      <c r="F8" s="80">
        <f>'т. сети с изопроф'!O280</f>
        <v>40</v>
      </c>
      <c r="G8" s="86">
        <f>'т. сети с изопроф'!Q280</f>
        <v>2.1800000000000002</v>
      </c>
      <c r="H8" s="86">
        <f>'т. сети с изопроф'!R280</f>
        <v>53.88</v>
      </c>
    </row>
    <row r="9" spans="1:8" x14ac:dyDescent="0.25">
      <c r="A9" s="84">
        <v>3</v>
      </c>
      <c r="B9" s="84" t="str">
        <f>'т. сети с изопроф'!I281</f>
        <v>57х3</v>
      </c>
      <c r="C9" s="85">
        <f>'т. сети с изопроф'!J281</f>
        <v>3458</v>
      </c>
      <c r="D9" s="86">
        <f>'т. сети с изопроф'!L281</f>
        <v>13.830000000000002</v>
      </c>
      <c r="E9" s="86">
        <f>'т. сети с изопроф'!N281</f>
        <v>760.65000000000009</v>
      </c>
      <c r="F9" s="80">
        <f>'т. сети с изопроф'!O281</f>
        <v>178</v>
      </c>
      <c r="G9" s="86">
        <f>'т. сети с изопроф'!Q281</f>
        <v>12.97</v>
      </c>
      <c r="H9" s="86">
        <f>'т. сети с изопроф'!R281</f>
        <v>773.62</v>
      </c>
    </row>
    <row r="10" spans="1:8" x14ac:dyDescent="0.25">
      <c r="A10" s="84">
        <v>4</v>
      </c>
      <c r="B10" s="84" t="str">
        <f>'т. сети с изопроф'!I282</f>
        <v>76х3,5</v>
      </c>
      <c r="C10" s="85">
        <f>'т. сети с изопроф'!J282</f>
        <v>2091</v>
      </c>
      <c r="D10" s="86">
        <f>'т. сети с изопроф'!L282</f>
        <v>13.110000000000003</v>
      </c>
      <c r="E10" s="86">
        <f>'т. сети с изопроф'!N282</f>
        <v>721.05</v>
      </c>
      <c r="F10" s="80">
        <f>'т. сети с изопроф'!O282</f>
        <v>98</v>
      </c>
      <c r="G10" s="86">
        <f>'т. сети с изопроф'!Q282</f>
        <v>12.090000000000002</v>
      </c>
      <c r="H10" s="86">
        <f>'т. сети с изопроф'!R282</f>
        <v>733.14</v>
      </c>
    </row>
    <row r="11" spans="1:8" x14ac:dyDescent="0.25">
      <c r="A11" s="84">
        <v>5</v>
      </c>
      <c r="B11" s="84" t="str">
        <f>'т. сети с изопроф'!I283</f>
        <v>89х3,5</v>
      </c>
      <c r="C11" s="85">
        <f>'т. сети с изопроф'!J283</f>
        <v>1877</v>
      </c>
      <c r="D11" s="86">
        <f>'т. сети с изопроф'!L283</f>
        <v>13.85</v>
      </c>
      <c r="E11" s="86">
        <f>'т. сети с изопроф'!N283</f>
        <v>761.75000000000011</v>
      </c>
      <c r="F11" s="80">
        <f>'т. сети с изопроф'!O283</f>
        <v>104</v>
      </c>
      <c r="G11" s="86">
        <f>'т. сети с изопроф'!Q283</f>
        <v>19.460000000000004</v>
      </c>
      <c r="H11" s="86">
        <f>'т. сети с изопроф'!R283</f>
        <v>781.21000000000015</v>
      </c>
    </row>
    <row r="12" spans="1:8" x14ac:dyDescent="0.25">
      <c r="A12" s="84">
        <v>6</v>
      </c>
      <c r="B12" s="84" t="str">
        <f>'т. сети с изопроф'!I284</f>
        <v>108х4</v>
      </c>
      <c r="C12" s="85">
        <f>'т. сети с изопроф'!J284</f>
        <v>5536</v>
      </c>
      <c r="D12" s="86">
        <f>'т. сети с изопроф'!L284</f>
        <v>57.040000000000013</v>
      </c>
      <c r="E12" s="86">
        <f>'т. сети с изопроф'!N284</f>
        <v>3137.1999999999994</v>
      </c>
      <c r="F12" s="80">
        <f>'т. сети с изопроф'!O284</f>
        <v>231</v>
      </c>
      <c r="G12" s="86">
        <f>'т. сети с изопроф'!Q284</f>
        <v>66.989999999999995</v>
      </c>
      <c r="H12" s="86">
        <f>'т. сети с изопроф'!R284</f>
        <v>3204.19</v>
      </c>
    </row>
    <row r="13" spans="1:8" x14ac:dyDescent="0.25">
      <c r="A13" s="84">
        <v>7</v>
      </c>
      <c r="B13" s="84" t="str">
        <f>'т. сети с изопроф'!I285</f>
        <v>133х4</v>
      </c>
      <c r="C13" s="85">
        <f>'т. сети с изопроф'!J285</f>
        <v>836</v>
      </c>
      <c r="D13" s="86">
        <f>'т. сети с изопроф'!L285</f>
        <v>10.62</v>
      </c>
      <c r="E13" s="86">
        <f>'т. сети с изопроф'!N285</f>
        <v>584.10000000000014</v>
      </c>
      <c r="F13" s="80">
        <f>'т. сети с изопроф'!O285</f>
        <v>36</v>
      </c>
      <c r="G13" s="86">
        <f>'т. сети с изопроф'!Q285</f>
        <v>19.62</v>
      </c>
      <c r="H13" s="86">
        <f>'т. сети с изопроф'!R285</f>
        <v>603.72000000000014</v>
      </c>
    </row>
    <row r="14" spans="1:8" x14ac:dyDescent="0.25">
      <c r="A14" s="84">
        <v>8</v>
      </c>
      <c r="B14" s="84" t="str">
        <f>'т. сети с изопроф'!I286</f>
        <v>159х4,5</v>
      </c>
      <c r="C14" s="85">
        <f>'т. сети с изопроф'!J286</f>
        <v>4454</v>
      </c>
      <c r="D14" s="86">
        <f>'т. сети с изопроф'!L286</f>
        <v>76.190000000000012</v>
      </c>
      <c r="E14" s="86">
        <f>'т. сети с изопроф'!N286</f>
        <v>4190.45</v>
      </c>
      <c r="F14" s="80">
        <f>'т. сети с изопроф'!O286</f>
        <v>159</v>
      </c>
      <c r="G14" s="86">
        <f>'т. сети с изопроф'!Q286</f>
        <v>141.96999999999994</v>
      </c>
      <c r="H14" s="86">
        <f>'т. сети с изопроф'!R286</f>
        <v>4332.420000000001</v>
      </c>
    </row>
    <row r="15" spans="1:8" x14ac:dyDescent="0.25">
      <c r="A15" s="84">
        <v>9</v>
      </c>
      <c r="B15" s="84" t="str">
        <f>'т. сети с изопроф'!I287</f>
        <v>219х6</v>
      </c>
      <c r="C15" s="85">
        <f>'т. сети с изопроф'!J287</f>
        <v>3776</v>
      </c>
      <c r="D15" s="86">
        <f>'т. сети с изопроф'!L287</f>
        <v>118.95999999999998</v>
      </c>
      <c r="E15" s="86">
        <f>'т. сети с изопроф'!N287</f>
        <v>6542.8</v>
      </c>
      <c r="F15" s="80">
        <f>'т. сети с изопроф'!O287</f>
        <v>132</v>
      </c>
      <c r="G15" s="86">
        <f>'т. сети с изопроф'!Q287</f>
        <v>367.89000000000004</v>
      </c>
      <c r="H15" s="86">
        <f>'т. сети с изопроф'!R287</f>
        <v>6910.69</v>
      </c>
    </row>
    <row r="16" spans="1:8" x14ac:dyDescent="0.25">
      <c r="A16" s="84">
        <v>10</v>
      </c>
      <c r="B16" s="84" t="str">
        <f>'т. сети с изопроф'!I288</f>
        <v>273х7</v>
      </c>
      <c r="C16" s="85">
        <f>'т. сети с изопроф'!J288</f>
        <v>1469</v>
      </c>
      <c r="D16" s="86">
        <f>'т. сети с изопроф'!L288</f>
        <v>67.42</v>
      </c>
      <c r="E16" s="86">
        <f>'т. сети с изопроф'!N288</f>
        <v>3708.1</v>
      </c>
      <c r="F16" s="80">
        <f>'т. сети с изопроф'!O288</f>
        <v>42</v>
      </c>
      <c r="G16" s="86">
        <f>'т. сети с изопроф'!Q288</f>
        <v>174.27</v>
      </c>
      <c r="H16" s="86">
        <f>'т. сети с изопроф'!R288</f>
        <v>3882.3699999999994</v>
      </c>
    </row>
    <row r="17" spans="1:8" x14ac:dyDescent="0.25">
      <c r="A17" s="84">
        <v>11</v>
      </c>
      <c r="B17" s="84" t="str">
        <f>'т. сети с изопроф'!I289</f>
        <v>325х8</v>
      </c>
      <c r="C17" s="85">
        <f>'т. сети с изопроф'!J289</f>
        <v>1744</v>
      </c>
      <c r="D17" s="86">
        <f>'т. сети с изопроф'!L289</f>
        <v>109</v>
      </c>
      <c r="E17" s="86">
        <f>'т. сети с изопроф'!N289</f>
        <v>5995</v>
      </c>
      <c r="F17" s="80">
        <f>'т. сети с изопроф'!O289</f>
        <v>40</v>
      </c>
      <c r="G17" s="86">
        <f>'т. сети с изопроф'!Q289</f>
        <v>292.72000000000003</v>
      </c>
      <c r="H17" s="86">
        <f>'т. сети с изопроф'!R289</f>
        <v>6287.7199999999993</v>
      </c>
    </row>
    <row r="18" spans="1:8" ht="14.1" x14ac:dyDescent="0.3">
      <c r="A18" s="78"/>
      <c r="B18" s="84">
        <f>'т. сети с изопроф'!I290</f>
        <v>0</v>
      </c>
      <c r="C18" s="85">
        <f>'т. сети с изопроф'!J290</f>
        <v>25950</v>
      </c>
      <c r="D18" s="86">
        <f>'т. сети с изопроф'!L290</f>
        <v>482.13000000000005</v>
      </c>
      <c r="E18" s="86">
        <f>'т. сети с изопроф'!N290</f>
        <v>26517.149999999998</v>
      </c>
      <c r="F18" s="80">
        <f>'т. сети с изопроф'!O290</f>
        <v>1103</v>
      </c>
      <c r="G18" s="86">
        <f>SUM(G7:G17)</f>
        <v>1111.95</v>
      </c>
      <c r="H18" s="86">
        <f>SUM(H7:H17)</f>
        <v>27629.1</v>
      </c>
    </row>
  </sheetData>
  <mergeCells count="2">
    <mergeCell ref="A5:A6"/>
    <mergeCell ref="B5:H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R14" sqref="R14"/>
    </sheetView>
  </sheetViews>
  <sheetFormatPr defaultRowHeight="15" x14ac:dyDescent="0.25"/>
  <cols>
    <col min="1" max="1" width="23.140625" style="37" customWidth="1"/>
    <col min="2" max="2" width="8.5703125" style="37" customWidth="1"/>
    <col min="3" max="3" width="9.28515625" style="37" bestFit="1" customWidth="1"/>
    <col min="4" max="4" width="10.140625" style="37" bestFit="1" customWidth="1"/>
    <col min="5" max="6" width="9.28515625" style="37" bestFit="1" customWidth="1"/>
    <col min="7" max="8" width="10.140625" style="37" bestFit="1" customWidth="1"/>
    <col min="9" max="9" width="8" style="37" customWidth="1"/>
    <col min="10" max="10" width="10.28515625" style="37" customWidth="1"/>
    <col min="11" max="11" width="10.140625" style="37" bestFit="1" customWidth="1"/>
    <col min="12" max="12" width="7" style="37" customWidth="1"/>
    <col min="13" max="13" width="10.140625" style="37" bestFit="1" customWidth="1"/>
    <col min="14" max="16384" width="9.140625" style="37"/>
  </cols>
  <sheetData>
    <row r="1" spans="1:13" ht="23.25" customHeight="1" x14ac:dyDescent="0.25">
      <c r="A1" s="161" t="s">
        <v>431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x14ac:dyDescent="0.25">
      <c r="A2" s="166" t="s">
        <v>397</v>
      </c>
      <c r="B2" s="167" t="s">
        <v>425</v>
      </c>
      <c r="C2" s="167"/>
      <c r="D2" s="167"/>
      <c r="E2" s="167"/>
      <c r="F2" s="167"/>
      <c r="G2" s="167"/>
      <c r="H2" s="167" t="s">
        <v>426</v>
      </c>
      <c r="I2" s="167"/>
      <c r="J2" s="167"/>
      <c r="K2" s="167" t="s">
        <v>398</v>
      </c>
      <c r="L2" s="167"/>
      <c r="M2" s="167"/>
    </row>
    <row r="3" spans="1:13" ht="60" x14ac:dyDescent="0.25">
      <c r="A3" s="166"/>
      <c r="B3" s="168" t="s">
        <v>12</v>
      </c>
      <c r="C3" s="168" t="s">
        <v>417</v>
      </c>
      <c r="D3" s="168" t="s">
        <v>418</v>
      </c>
      <c r="E3" s="168" t="s">
        <v>419</v>
      </c>
      <c r="F3" s="168" t="s">
        <v>420</v>
      </c>
      <c r="G3" s="168" t="s">
        <v>421</v>
      </c>
      <c r="H3" s="168" t="s">
        <v>422</v>
      </c>
      <c r="I3" s="168" t="s">
        <v>423</v>
      </c>
      <c r="J3" s="168" t="s">
        <v>424</v>
      </c>
      <c r="K3" s="169" t="s">
        <v>429</v>
      </c>
      <c r="L3" s="169" t="s">
        <v>428</v>
      </c>
      <c r="M3" s="169" t="s">
        <v>430</v>
      </c>
    </row>
    <row r="4" spans="1:13" x14ac:dyDescent="0.25">
      <c r="A4" s="170" t="s">
        <v>333</v>
      </c>
      <c r="B4" s="162">
        <v>186</v>
      </c>
      <c r="C4" s="162">
        <v>1.92</v>
      </c>
      <c r="D4" s="162">
        <v>105.6</v>
      </c>
      <c r="E4" s="162">
        <v>12</v>
      </c>
      <c r="F4" s="162">
        <v>3.48</v>
      </c>
      <c r="G4" s="162">
        <v>109.08</v>
      </c>
      <c r="H4" s="165"/>
      <c r="I4" s="165"/>
      <c r="J4" s="165"/>
      <c r="K4" s="165">
        <f>B4+H4</f>
        <v>186</v>
      </c>
      <c r="L4" s="165">
        <f>C4+I4</f>
        <v>1.92</v>
      </c>
      <c r="M4" s="165">
        <f>G4+J4</f>
        <v>109.08</v>
      </c>
    </row>
    <row r="5" spans="1:13" x14ac:dyDescent="0.25">
      <c r="A5" s="164" t="s">
        <v>427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</row>
    <row r="6" spans="1:13" x14ac:dyDescent="0.25">
      <c r="A6" s="170" t="s">
        <v>339</v>
      </c>
      <c r="B6" s="162">
        <v>427</v>
      </c>
      <c r="C6" s="162">
        <v>9.49</v>
      </c>
      <c r="D6" s="162">
        <v>521.95000000000005</v>
      </c>
      <c r="E6" s="162">
        <v>2</v>
      </c>
      <c r="F6" s="162">
        <v>5.57</v>
      </c>
      <c r="G6" s="162">
        <v>527.51999999999987</v>
      </c>
      <c r="H6" s="165"/>
      <c r="I6" s="165"/>
      <c r="J6" s="165"/>
      <c r="K6" s="165">
        <f t="shared" ref="K6:K34" si="0">B6+H6</f>
        <v>427</v>
      </c>
      <c r="L6" s="165">
        <f t="shared" ref="L6:L34" si="1">C6+I6</f>
        <v>9.49</v>
      </c>
      <c r="M6" s="165">
        <f t="shared" ref="M6:M34" si="2">G6+J6</f>
        <v>527.51999999999987</v>
      </c>
    </row>
    <row r="7" spans="1:13" x14ac:dyDescent="0.25">
      <c r="A7" s="170" t="s">
        <v>338</v>
      </c>
      <c r="B7" s="162">
        <v>578</v>
      </c>
      <c r="C7" s="162">
        <v>12.019999999999998</v>
      </c>
      <c r="D7" s="162">
        <v>661.09999999999991</v>
      </c>
      <c r="E7" s="162">
        <v>14</v>
      </c>
      <c r="F7" s="162">
        <v>6.04</v>
      </c>
      <c r="G7" s="162">
        <v>667.13999999999987</v>
      </c>
      <c r="H7" s="162">
        <v>643</v>
      </c>
      <c r="I7" s="162">
        <v>3.63</v>
      </c>
      <c r="J7" s="162">
        <v>268.995</v>
      </c>
      <c r="K7" s="165">
        <f t="shared" si="0"/>
        <v>1221</v>
      </c>
      <c r="L7" s="165">
        <f t="shared" si="1"/>
        <v>15.649999999999999</v>
      </c>
      <c r="M7" s="165">
        <f t="shared" si="2"/>
        <v>936.13499999999988</v>
      </c>
    </row>
    <row r="8" spans="1:13" x14ac:dyDescent="0.25">
      <c r="A8" s="171" t="s">
        <v>342</v>
      </c>
      <c r="B8" s="163">
        <v>2476</v>
      </c>
      <c r="C8" s="163">
        <v>45.22999999999999</v>
      </c>
      <c r="D8" s="163">
        <v>2487.6500000000005</v>
      </c>
      <c r="E8" s="163">
        <v>124</v>
      </c>
      <c r="F8" s="163">
        <v>146.58000000000004</v>
      </c>
      <c r="G8" s="163">
        <v>2634.2299999999991</v>
      </c>
      <c r="H8" s="162">
        <v>30</v>
      </c>
      <c r="I8" s="162">
        <v>0.14000000000000001</v>
      </c>
      <c r="J8" s="162">
        <v>10.09</v>
      </c>
      <c r="K8" s="165">
        <f t="shared" si="0"/>
        <v>2506</v>
      </c>
      <c r="L8" s="165">
        <f t="shared" si="1"/>
        <v>45.36999999999999</v>
      </c>
      <c r="M8" s="165">
        <f t="shared" si="2"/>
        <v>2644.3199999999993</v>
      </c>
    </row>
    <row r="9" spans="1:13" x14ac:dyDescent="0.25">
      <c r="A9" s="171" t="s">
        <v>344</v>
      </c>
      <c r="B9" s="163">
        <v>7197</v>
      </c>
      <c r="C9" s="163">
        <v>217.46000000000004</v>
      </c>
      <c r="D9" s="163">
        <v>11960.300000000001</v>
      </c>
      <c r="E9" s="163">
        <v>248</v>
      </c>
      <c r="F9" s="163">
        <v>461.87</v>
      </c>
      <c r="G9" s="163">
        <v>12422.17</v>
      </c>
      <c r="H9" s="162">
        <v>762.62</v>
      </c>
      <c r="I9" s="162">
        <v>5.35</v>
      </c>
      <c r="J9" s="162">
        <v>385.85300000000001</v>
      </c>
      <c r="K9" s="165">
        <f t="shared" si="0"/>
        <v>7959.62</v>
      </c>
      <c r="L9" s="165">
        <f t="shared" si="1"/>
        <v>222.81000000000003</v>
      </c>
      <c r="M9" s="165">
        <f t="shared" si="2"/>
        <v>12808.022999999999</v>
      </c>
    </row>
    <row r="10" spans="1:13" x14ac:dyDescent="0.25">
      <c r="A10" s="170" t="s">
        <v>347</v>
      </c>
      <c r="B10" s="162">
        <v>651</v>
      </c>
      <c r="C10" s="162">
        <v>4.47</v>
      </c>
      <c r="D10" s="162">
        <v>245.85000000000002</v>
      </c>
      <c r="E10" s="162">
        <v>16</v>
      </c>
      <c r="F10" s="162">
        <v>2.8899999999999997</v>
      </c>
      <c r="G10" s="162">
        <v>248.74</v>
      </c>
      <c r="H10" s="162">
        <v>241</v>
      </c>
      <c r="I10" s="162">
        <v>0.62000000000000011</v>
      </c>
      <c r="J10" s="162">
        <v>46.236999999999995</v>
      </c>
      <c r="K10" s="165">
        <f t="shared" si="0"/>
        <v>892</v>
      </c>
      <c r="L10" s="165">
        <f t="shared" si="1"/>
        <v>5.09</v>
      </c>
      <c r="M10" s="165">
        <f t="shared" si="2"/>
        <v>294.97699999999998</v>
      </c>
    </row>
    <row r="11" spans="1:13" x14ac:dyDescent="0.25">
      <c r="A11" s="171" t="s">
        <v>405</v>
      </c>
      <c r="B11" s="163">
        <v>0</v>
      </c>
      <c r="C11" s="163">
        <v>0</v>
      </c>
      <c r="D11" s="163">
        <v>0</v>
      </c>
      <c r="E11" s="163">
        <v>0</v>
      </c>
      <c r="F11" s="163"/>
      <c r="G11" s="163"/>
      <c r="H11" s="162">
        <v>1070</v>
      </c>
      <c r="I11" s="162">
        <v>4.1100000000000003</v>
      </c>
      <c r="J11" s="162">
        <v>304.87199999999996</v>
      </c>
      <c r="K11" s="165">
        <f t="shared" si="0"/>
        <v>1070</v>
      </c>
      <c r="L11" s="165">
        <f t="shared" si="1"/>
        <v>4.1100000000000003</v>
      </c>
      <c r="M11" s="165">
        <f t="shared" si="2"/>
        <v>304.87199999999996</v>
      </c>
    </row>
    <row r="12" spans="1:13" x14ac:dyDescent="0.25">
      <c r="A12" s="171" t="s">
        <v>345</v>
      </c>
      <c r="B12" s="163">
        <v>1352</v>
      </c>
      <c r="C12" s="163">
        <v>30.7</v>
      </c>
      <c r="D12" s="163">
        <v>1688.5</v>
      </c>
      <c r="E12" s="163">
        <v>76</v>
      </c>
      <c r="F12" s="163">
        <v>136.94999999999999</v>
      </c>
      <c r="G12" s="163">
        <v>1825.4500000000003</v>
      </c>
      <c r="H12" s="165"/>
      <c r="I12" s="165"/>
      <c r="J12" s="165"/>
      <c r="K12" s="165">
        <f t="shared" si="0"/>
        <v>1352</v>
      </c>
      <c r="L12" s="165">
        <f t="shared" si="1"/>
        <v>30.7</v>
      </c>
      <c r="M12" s="165">
        <f t="shared" si="2"/>
        <v>1825.4500000000003</v>
      </c>
    </row>
    <row r="13" spans="1:13" x14ac:dyDescent="0.25">
      <c r="A13" s="170" t="s">
        <v>332</v>
      </c>
      <c r="B13" s="162">
        <v>1050</v>
      </c>
      <c r="C13" s="162">
        <v>12.030000000000001</v>
      </c>
      <c r="D13" s="162">
        <v>661.65</v>
      </c>
      <c r="E13" s="162">
        <v>28</v>
      </c>
      <c r="F13" s="162">
        <v>9.58</v>
      </c>
      <c r="G13" s="162">
        <v>671.23</v>
      </c>
      <c r="H13" s="165"/>
      <c r="I13" s="165"/>
      <c r="J13" s="165"/>
      <c r="K13" s="165">
        <f t="shared" si="0"/>
        <v>1050</v>
      </c>
      <c r="L13" s="165">
        <f t="shared" si="1"/>
        <v>12.030000000000001</v>
      </c>
      <c r="M13" s="165">
        <f t="shared" si="2"/>
        <v>671.23</v>
      </c>
    </row>
    <row r="14" spans="1:13" x14ac:dyDescent="0.25">
      <c r="A14" s="171" t="s">
        <v>408</v>
      </c>
      <c r="B14" s="163">
        <v>0</v>
      </c>
      <c r="C14" s="163">
        <v>0</v>
      </c>
      <c r="D14" s="163">
        <v>0</v>
      </c>
      <c r="E14" s="163">
        <v>0</v>
      </c>
      <c r="F14" s="163"/>
      <c r="G14" s="163"/>
      <c r="H14" s="162">
        <v>1260</v>
      </c>
      <c r="I14" s="162">
        <v>3.0399999999999996</v>
      </c>
      <c r="J14" s="162">
        <v>228.94100000000003</v>
      </c>
      <c r="K14" s="165">
        <f t="shared" si="0"/>
        <v>1260</v>
      </c>
      <c r="L14" s="165">
        <f t="shared" si="1"/>
        <v>3.0399999999999996</v>
      </c>
      <c r="M14" s="165">
        <f t="shared" si="2"/>
        <v>228.94100000000003</v>
      </c>
    </row>
    <row r="15" spans="1:13" x14ac:dyDescent="0.25">
      <c r="A15" s="170" t="s">
        <v>340</v>
      </c>
      <c r="B15" s="162">
        <v>289</v>
      </c>
      <c r="C15" s="162">
        <v>6.5500000000000016</v>
      </c>
      <c r="D15" s="162">
        <v>360.25</v>
      </c>
      <c r="E15" s="162">
        <v>6</v>
      </c>
      <c r="F15" s="162">
        <v>16.75</v>
      </c>
      <c r="G15" s="162">
        <v>377.00000000000006</v>
      </c>
      <c r="H15" s="162">
        <v>1761</v>
      </c>
      <c r="I15" s="162">
        <v>5.87</v>
      </c>
      <c r="J15" s="162">
        <v>244.08600000000001</v>
      </c>
      <c r="K15" s="165">
        <f t="shared" si="0"/>
        <v>2050</v>
      </c>
      <c r="L15" s="165">
        <f t="shared" si="1"/>
        <v>12.420000000000002</v>
      </c>
      <c r="M15" s="165">
        <f t="shared" si="2"/>
        <v>621.08600000000001</v>
      </c>
    </row>
    <row r="16" spans="1:13" x14ac:dyDescent="0.25">
      <c r="A16" s="171" t="s">
        <v>337</v>
      </c>
      <c r="B16" s="163">
        <v>1344</v>
      </c>
      <c r="C16" s="163">
        <v>25.530000000000005</v>
      </c>
      <c r="D16" s="163">
        <v>1404.15</v>
      </c>
      <c r="E16" s="163">
        <v>66</v>
      </c>
      <c r="F16" s="163">
        <v>60.410000000000004</v>
      </c>
      <c r="G16" s="163">
        <v>1464.5600000000004</v>
      </c>
      <c r="H16" s="162">
        <v>752</v>
      </c>
      <c r="I16" s="162">
        <v>3.6599999999999993</v>
      </c>
      <c r="J16" s="162">
        <v>266.21500000000003</v>
      </c>
      <c r="K16" s="165">
        <f t="shared" si="0"/>
        <v>2096</v>
      </c>
      <c r="L16" s="165">
        <f t="shared" si="1"/>
        <v>29.190000000000005</v>
      </c>
      <c r="M16" s="165">
        <f t="shared" si="2"/>
        <v>1730.7750000000005</v>
      </c>
    </row>
    <row r="17" spans="1:13" x14ac:dyDescent="0.25">
      <c r="A17" s="171" t="s">
        <v>389</v>
      </c>
      <c r="B17" s="163">
        <v>2355</v>
      </c>
      <c r="C17" s="163">
        <v>25.180000000000003</v>
      </c>
      <c r="D17" s="163">
        <v>1384.8999999999999</v>
      </c>
      <c r="E17" s="163">
        <v>0</v>
      </c>
      <c r="F17" s="163">
        <v>0</v>
      </c>
      <c r="G17" s="163">
        <v>1384.8999999999999</v>
      </c>
      <c r="H17" s="165"/>
      <c r="I17" s="165"/>
      <c r="J17" s="165"/>
      <c r="K17" s="165">
        <f t="shared" si="0"/>
        <v>2355</v>
      </c>
      <c r="L17" s="165">
        <f t="shared" si="1"/>
        <v>25.180000000000003</v>
      </c>
      <c r="M17" s="165">
        <f t="shared" si="2"/>
        <v>1384.8999999999999</v>
      </c>
    </row>
    <row r="18" spans="1:13" x14ac:dyDescent="0.25">
      <c r="A18" s="170" t="s">
        <v>346</v>
      </c>
      <c r="B18" s="162">
        <v>98</v>
      </c>
      <c r="C18" s="162">
        <v>0.37999999999999995</v>
      </c>
      <c r="D18" s="162">
        <v>20.9</v>
      </c>
      <c r="E18" s="162">
        <v>32</v>
      </c>
      <c r="F18" s="162">
        <v>2.02</v>
      </c>
      <c r="G18" s="162">
        <v>22.92</v>
      </c>
      <c r="H18" s="162">
        <v>30</v>
      </c>
      <c r="I18" s="162">
        <v>0.14000000000000001</v>
      </c>
      <c r="J18" s="162">
        <v>10.09</v>
      </c>
      <c r="K18" s="165">
        <f t="shared" si="0"/>
        <v>128</v>
      </c>
      <c r="L18" s="165">
        <f t="shared" si="1"/>
        <v>0.52</v>
      </c>
      <c r="M18" s="165">
        <f t="shared" si="2"/>
        <v>33.010000000000005</v>
      </c>
    </row>
    <row r="19" spans="1:13" x14ac:dyDescent="0.25">
      <c r="A19" s="171" t="s">
        <v>407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5"/>
      <c r="I19" s="165"/>
      <c r="J19" s="165"/>
      <c r="K19" s="165">
        <f t="shared" si="0"/>
        <v>0</v>
      </c>
      <c r="L19" s="165">
        <f t="shared" si="1"/>
        <v>0</v>
      </c>
      <c r="M19" s="165">
        <f t="shared" si="2"/>
        <v>0</v>
      </c>
    </row>
    <row r="20" spans="1:13" x14ac:dyDescent="0.25">
      <c r="A20" s="170" t="s">
        <v>336</v>
      </c>
      <c r="B20" s="162">
        <v>654</v>
      </c>
      <c r="C20" s="162">
        <v>3.0999999999999996</v>
      </c>
      <c r="D20" s="162">
        <v>170.50000000000003</v>
      </c>
      <c r="E20" s="162">
        <v>93</v>
      </c>
      <c r="F20" s="162">
        <v>6.5700000000000012</v>
      </c>
      <c r="G20" s="162">
        <v>177.07000000000002</v>
      </c>
      <c r="H20" s="165"/>
      <c r="I20" s="165"/>
      <c r="J20" s="165"/>
      <c r="K20" s="165">
        <f t="shared" si="0"/>
        <v>654</v>
      </c>
      <c r="L20" s="165">
        <f t="shared" si="1"/>
        <v>3.0999999999999996</v>
      </c>
      <c r="M20" s="165">
        <f t="shared" si="2"/>
        <v>177.07000000000002</v>
      </c>
    </row>
    <row r="21" spans="1:13" x14ac:dyDescent="0.25">
      <c r="A21" s="170" t="s">
        <v>378</v>
      </c>
      <c r="B21" s="162">
        <v>470</v>
      </c>
      <c r="C21" s="162">
        <v>2.73</v>
      </c>
      <c r="D21" s="162">
        <v>150.15</v>
      </c>
      <c r="E21" s="162">
        <v>20</v>
      </c>
      <c r="F21" s="162">
        <v>2.6</v>
      </c>
      <c r="G21" s="162">
        <v>152.75</v>
      </c>
      <c r="H21" s="165"/>
      <c r="I21" s="165"/>
      <c r="J21" s="165"/>
      <c r="K21" s="165">
        <f t="shared" si="0"/>
        <v>470</v>
      </c>
      <c r="L21" s="165">
        <f t="shared" si="1"/>
        <v>2.73</v>
      </c>
      <c r="M21" s="165">
        <f t="shared" si="2"/>
        <v>152.75</v>
      </c>
    </row>
    <row r="22" spans="1:13" x14ac:dyDescent="0.25">
      <c r="A22" s="170" t="s">
        <v>341</v>
      </c>
      <c r="B22" s="162">
        <v>410</v>
      </c>
      <c r="C22" s="162">
        <v>2.56</v>
      </c>
      <c r="D22" s="162">
        <v>140.79999999999998</v>
      </c>
      <c r="E22" s="162">
        <v>34</v>
      </c>
      <c r="F22" s="162">
        <v>4.95</v>
      </c>
      <c r="G22" s="162">
        <v>145.74999999999997</v>
      </c>
      <c r="H22" s="165"/>
      <c r="I22" s="165"/>
      <c r="J22" s="165"/>
      <c r="K22" s="165">
        <f t="shared" si="0"/>
        <v>410</v>
      </c>
      <c r="L22" s="165">
        <f t="shared" si="1"/>
        <v>2.56</v>
      </c>
      <c r="M22" s="165">
        <f t="shared" si="2"/>
        <v>145.74999999999997</v>
      </c>
    </row>
    <row r="23" spans="1:13" x14ac:dyDescent="0.25">
      <c r="A23" s="171" t="s">
        <v>406</v>
      </c>
      <c r="B23" s="163">
        <v>0</v>
      </c>
      <c r="C23" s="163">
        <v>0</v>
      </c>
      <c r="D23" s="163">
        <v>0</v>
      </c>
      <c r="E23" s="163">
        <v>0</v>
      </c>
      <c r="F23" s="163"/>
      <c r="G23" s="163"/>
      <c r="H23" s="162">
        <v>406</v>
      </c>
      <c r="I23" s="162">
        <v>1.08</v>
      </c>
      <c r="J23" s="162">
        <v>82.037999999999997</v>
      </c>
      <c r="K23" s="165">
        <f t="shared" si="0"/>
        <v>406</v>
      </c>
      <c r="L23" s="165">
        <f t="shared" si="1"/>
        <v>1.08</v>
      </c>
      <c r="M23" s="165">
        <f t="shared" si="2"/>
        <v>82.037999999999997</v>
      </c>
    </row>
    <row r="24" spans="1:13" x14ac:dyDescent="0.25">
      <c r="A24" s="171" t="s">
        <v>379</v>
      </c>
      <c r="B24" s="163">
        <v>0</v>
      </c>
      <c r="C24" s="163">
        <v>0</v>
      </c>
      <c r="D24" s="163">
        <v>0</v>
      </c>
      <c r="E24" s="163">
        <v>0</v>
      </c>
      <c r="F24" s="163"/>
      <c r="G24" s="163"/>
      <c r="H24" s="165"/>
      <c r="I24" s="165"/>
      <c r="J24" s="165"/>
      <c r="K24" s="165">
        <f t="shared" si="0"/>
        <v>0</v>
      </c>
      <c r="L24" s="165">
        <f t="shared" si="1"/>
        <v>0</v>
      </c>
      <c r="M24" s="165">
        <f t="shared" si="2"/>
        <v>0</v>
      </c>
    </row>
    <row r="25" spans="1:13" x14ac:dyDescent="0.25">
      <c r="A25" s="164"/>
      <c r="B25" s="165"/>
      <c r="C25" s="165"/>
      <c r="D25" s="165"/>
      <c r="E25" s="165"/>
      <c r="F25" s="165"/>
      <c r="G25" s="165"/>
      <c r="H25" s="165"/>
      <c r="I25" s="165"/>
      <c r="J25" s="165"/>
      <c r="K25" s="165">
        <f t="shared" si="0"/>
        <v>0</v>
      </c>
      <c r="L25" s="165">
        <f t="shared" si="1"/>
        <v>0</v>
      </c>
      <c r="M25" s="165">
        <f t="shared" si="2"/>
        <v>0</v>
      </c>
    </row>
    <row r="26" spans="1:13" x14ac:dyDescent="0.25">
      <c r="A26" s="170" t="s">
        <v>388</v>
      </c>
      <c r="B26" s="162">
        <v>110</v>
      </c>
      <c r="C26" s="162">
        <v>0.44</v>
      </c>
      <c r="D26" s="162">
        <v>24.2</v>
      </c>
      <c r="E26" s="162">
        <v>4</v>
      </c>
      <c r="F26" s="162">
        <v>0.28999999999999998</v>
      </c>
      <c r="G26" s="162">
        <v>24.49</v>
      </c>
      <c r="H26" s="165"/>
      <c r="I26" s="165"/>
      <c r="J26" s="165"/>
      <c r="K26" s="165">
        <f t="shared" si="0"/>
        <v>110</v>
      </c>
      <c r="L26" s="165">
        <f t="shared" si="1"/>
        <v>0.44</v>
      </c>
      <c r="M26" s="165">
        <f t="shared" si="2"/>
        <v>24.49</v>
      </c>
    </row>
    <row r="27" spans="1:13" x14ac:dyDescent="0.25">
      <c r="A27" s="170" t="s">
        <v>330</v>
      </c>
      <c r="B27" s="162">
        <v>442</v>
      </c>
      <c r="C27" s="162">
        <v>1.6700000000000002</v>
      </c>
      <c r="D27" s="162">
        <v>91.850000000000009</v>
      </c>
      <c r="E27" s="162">
        <v>8</v>
      </c>
      <c r="F27" s="162">
        <v>0.57999999999999996</v>
      </c>
      <c r="G27" s="162">
        <v>92.43</v>
      </c>
      <c r="H27" s="162">
        <v>0</v>
      </c>
      <c r="I27" s="162">
        <v>0</v>
      </c>
      <c r="J27" s="162">
        <v>0</v>
      </c>
      <c r="K27" s="165">
        <f t="shared" si="0"/>
        <v>442</v>
      </c>
      <c r="L27" s="165">
        <f t="shared" si="1"/>
        <v>1.6700000000000002</v>
      </c>
      <c r="M27" s="165">
        <f t="shared" si="2"/>
        <v>92.43</v>
      </c>
    </row>
    <row r="28" spans="1:13" x14ac:dyDescent="0.25">
      <c r="A28" s="171" t="s">
        <v>335</v>
      </c>
      <c r="B28" s="163">
        <v>2760</v>
      </c>
      <c r="C28" s="163">
        <v>37.209999999999994</v>
      </c>
      <c r="D28" s="163">
        <v>2046.55</v>
      </c>
      <c r="E28" s="163">
        <v>106</v>
      </c>
      <c r="F28" s="163">
        <v>63.769999999999989</v>
      </c>
      <c r="G28" s="163">
        <v>2110.3199999999997</v>
      </c>
      <c r="H28" s="162">
        <v>141</v>
      </c>
      <c r="I28" s="162">
        <v>0.64</v>
      </c>
      <c r="J28" s="162">
        <v>47.932000000000002</v>
      </c>
      <c r="K28" s="165">
        <f t="shared" si="0"/>
        <v>2901</v>
      </c>
      <c r="L28" s="165">
        <f t="shared" si="1"/>
        <v>37.849999999999994</v>
      </c>
      <c r="M28" s="165">
        <f t="shared" si="2"/>
        <v>2158.2519999999995</v>
      </c>
    </row>
    <row r="29" spans="1:13" x14ac:dyDescent="0.25">
      <c r="A29" s="171" t="s">
        <v>404</v>
      </c>
      <c r="B29" s="163">
        <v>0</v>
      </c>
      <c r="C29" s="163">
        <v>0</v>
      </c>
      <c r="D29" s="163">
        <v>0</v>
      </c>
      <c r="E29" s="163">
        <v>0</v>
      </c>
      <c r="F29" s="163">
        <v>0</v>
      </c>
      <c r="G29" s="163">
        <v>0</v>
      </c>
      <c r="H29" s="165"/>
      <c r="I29" s="165"/>
      <c r="J29" s="165"/>
      <c r="K29" s="165">
        <f t="shared" si="0"/>
        <v>0</v>
      </c>
      <c r="L29" s="165">
        <f t="shared" si="1"/>
        <v>0</v>
      </c>
      <c r="M29" s="165">
        <f t="shared" si="2"/>
        <v>0</v>
      </c>
    </row>
    <row r="30" spans="1:13" x14ac:dyDescent="0.25">
      <c r="A30" s="171" t="s">
        <v>334</v>
      </c>
      <c r="B30" s="163">
        <v>1330</v>
      </c>
      <c r="C30" s="163">
        <v>26.25</v>
      </c>
      <c r="D30" s="163">
        <v>1443.7500000000002</v>
      </c>
      <c r="E30" s="163">
        <v>120</v>
      </c>
      <c r="F30" s="163">
        <v>155.69000000000003</v>
      </c>
      <c r="G30" s="163">
        <v>1599.4400000000003</v>
      </c>
      <c r="H30" s="165"/>
      <c r="I30" s="165"/>
      <c r="J30" s="165"/>
      <c r="K30" s="165">
        <f t="shared" si="0"/>
        <v>1330</v>
      </c>
      <c r="L30" s="165">
        <f t="shared" si="1"/>
        <v>26.25</v>
      </c>
      <c r="M30" s="165">
        <f t="shared" si="2"/>
        <v>1599.4400000000003</v>
      </c>
    </row>
    <row r="31" spans="1:13" x14ac:dyDescent="0.25">
      <c r="A31" s="170" t="s">
        <v>343</v>
      </c>
      <c r="B31" s="162">
        <v>260</v>
      </c>
      <c r="C31" s="162">
        <v>6.68</v>
      </c>
      <c r="D31" s="162">
        <v>367.4</v>
      </c>
      <c r="E31" s="162">
        <v>10</v>
      </c>
      <c r="F31" s="162">
        <v>11.89</v>
      </c>
      <c r="G31" s="162">
        <v>379.28999999999996</v>
      </c>
      <c r="H31" s="162">
        <v>2036</v>
      </c>
      <c r="I31" s="162">
        <v>8.35</v>
      </c>
      <c r="J31" s="162">
        <v>641.94799999999998</v>
      </c>
      <c r="K31" s="165">
        <f t="shared" si="0"/>
        <v>2296</v>
      </c>
      <c r="L31" s="165">
        <f t="shared" si="1"/>
        <v>15.03</v>
      </c>
      <c r="M31" s="165">
        <f t="shared" si="2"/>
        <v>1021.2379999999999</v>
      </c>
    </row>
    <row r="32" spans="1:13" x14ac:dyDescent="0.25">
      <c r="A32" s="170" t="s">
        <v>380</v>
      </c>
      <c r="B32" s="162">
        <v>430</v>
      </c>
      <c r="C32" s="162">
        <v>2.0099999999999998</v>
      </c>
      <c r="D32" s="162">
        <v>110.55</v>
      </c>
      <c r="E32" s="162">
        <v>12</v>
      </c>
      <c r="F32" s="162">
        <v>1.0699999999999998</v>
      </c>
      <c r="G32" s="162">
        <v>111.61999999999999</v>
      </c>
      <c r="H32" s="165"/>
      <c r="I32" s="165"/>
      <c r="J32" s="165"/>
      <c r="K32" s="165">
        <f t="shared" si="0"/>
        <v>430</v>
      </c>
      <c r="L32" s="165">
        <f t="shared" si="1"/>
        <v>2.0099999999999998</v>
      </c>
      <c r="M32" s="165">
        <f t="shared" si="2"/>
        <v>111.61999999999999</v>
      </c>
    </row>
    <row r="33" spans="1:13" x14ac:dyDescent="0.25">
      <c r="A33" s="170" t="s">
        <v>357</v>
      </c>
      <c r="B33" s="162">
        <v>750</v>
      </c>
      <c r="C33" s="162">
        <v>6.34</v>
      </c>
      <c r="D33" s="162">
        <v>348.7</v>
      </c>
      <c r="E33" s="162">
        <v>24</v>
      </c>
      <c r="F33" s="162">
        <v>5.66</v>
      </c>
      <c r="G33" s="162">
        <v>354.36</v>
      </c>
      <c r="H33" s="162">
        <v>1780</v>
      </c>
      <c r="I33" s="162">
        <v>5.5299999999999994</v>
      </c>
      <c r="J33" s="162">
        <v>420.14699999999999</v>
      </c>
      <c r="K33" s="165">
        <f t="shared" si="0"/>
        <v>2530</v>
      </c>
      <c r="L33" s="165">
        <f t="shared" si="1"/>
        <v>11.87</v>
      </c>
      <c r="M33" s="165">
        <f t="shared" si="2"/>
        <v>774.50700000000006</v>
      </c>
    </row>
    <row r="34" spans="1:13" x14ac:dyDescent="0.25">
      <c r="A34" s="170" t="s">
        <v>331</v>
      </c>
      <c r="B34" s="162">
        <v>331</v>
      </c>
      <c r="C34" s="162">
        <v>2.1800000000000002</v>
      </c>
      <c r="D34" s="162">
        <v>119.9</v>
      </c>
      <c r="E34" s="162">
        <v>48</v>
      </c>
      <c r="F34" s="162">
        <v>6.74</v>
      </c>
      <c r="G34" s="162">
        <v>126.63999999999999</v>
      </c>
      <c r="H34" s="162">
        <v>6623.4099999999989</v>
      </c>
      <c r="I34" s="162">
        <v>31.02</v>
      </c>
      <c r="J34" s="162">
        <v>2296.1999999999998</v>
      </c>
      <c r="K34" s="165">
        <f t="shared" si="0"/>
        <v>6954.4099999999989</v>
      </c>
      <c r="L34" s="165">
        <f t="shared" si="1"/>
        <v>33.200000000000003</v>
      </c>
      <c r="M34" s="165">
        <f t="shared" si="2"/>
        <v>2422.8399999999997</v>
      </c>
    </row>
    <row r="35" spans="1:13" x14ac:dyDescent="0.25">
      <c r="A35" s="164"/>
      <c r="B35" s="165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</row>
    <row r="36" spans="1:13" x14ac:dyDescent="0.25">
      <c r="A36" s="172" t="s">
        <v>398</v>
      </c>
      <c r="B36" s="173">
        <f>SUM(B4:B35)</f>
        <v>25950</v>
      </c>
      <c r="C36" s="173">
        <f t="shared" ref="C36:G36" si="3">SUM(C4:C35)</f>
        <v>482.13000000000011</v>
      </c>
      <c r="D36" s="173">
        <f t="shared" si="3"/>
        <v>26517.150000000012</v>
      </c>
      <c r="E36" s="173">
        <f t="shared" si="3"/>
        <v>1103</v>
      </c>
      <c r="F36" s="173">
        <f t="shared" si="3"/>
        <v>1111.9500000000003</v>
      </c>
      <c r="G36" s="173">
        <f t="shared" si="3"/>
        <v>27629.100000000002</v>
      </c>
      <c r="H36" s="173">
        <f t="shared" ref="H36:M36" si="4">SUM(H4:H35)</f>
        <v>17536.03</v>
      </c>
      <c r="I36" s="173">
        <f t="shared" si="4"/>
        <v>73.180000000000007</v>
      </c>
      <c r="J36" s="173">
        <f t="shared" si="4"/>
        <v>5253.6439999999993</v>
      </c>
      <c r="K36" s="173">
        <f t="shared" si="4"/>
        <v>43486.029999999992</v>
      </c>
      <c r="L36" s="173">
        <f t="shared" si="4"/>
        <v>555.31000000000006</v>
      </c>
      <c r="M36" s="173">
        <f t="shared" si="4"/>
        <v>32882.743999999999</v>
      </c>
    </row>
  </sheetData>
  <mergeCells count="5">
    <mergeCell ref="B2:G2"/>
    <mergeCell ref="K2:M2"/>
    <mergeCell ref="H2:J2"/>
    <mergeCell ref="A1:M1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т. сети с изопроф</vt:lpstr>
      <vt:lpstr>МО</vt:lpstr>
      <vt:lpstr>Филиалы</vt:lpstr>
      <vt:lpstr>Сортамент</vt:lpstr>
      <vt:lpstr>Свод по МО котл. и ТС</vt:lpstr>
      <vt:lpstr>'т. сети с изопроф'!Заголовки_для_печати</vt:lpstr>
      <vt:lpstr>'т. сети с изопроф'!Область_печати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Алекминская Анна Сергеевна</dc:creator>
  <cp:lastModifiedBy>shatalovav</cp:lastModifiedBy>
  <cp:lastPrinted>2015-07-15T05:40:51Z</cp:lastPrinted>
  <dcterms:created xsi:type="dcterms:W3CDTF">2015-06-18T01:23:30Z</dcterms:created>
  <dcterms:modified xsi:type="dcterms:W3CDTF">2015-07-16T00:11:25Z</dcterms:modified>
</cp:coreProperties>
</file>