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480" windowHeight="9105"/>
  </bookViews>
  <sheets>
    <sheet name="Подпрограммы" sheetId="4" r:id="rId1"/>
  </sheets>
  <definedNames>
    <definedName name="_xlnm._FilterDatabase" localSheetId="0" hidden="1">Подпрограммы!$A$5:$AA$614</definedName>
  </definedNames>
  <calcPr calcId="145621" fullPrecision="0"/>
</workbook>
</file>

<file path=xl/calcChain.xml><?xml version="1.0" encoding="utf-8"?>
<calcChain xmlns="http://schemas.openxmlformats.org/spreadsheetml/2006/main">
  <c r="L104" i="4" l="1"/>
  <c r="K91" i="4" l="1"/>
  <c r="K385" i="4" l="1"/>
  <c r="K379" i="4"/>
  <c r="K376" i="4"/>
  <c r="K373" i="4"/>
  <c r="K370" i="4"/>
  <c r="O200" i="4"/>
  <c r="P89" i="4" l="1"/>
  <c r="P267" i="4"/>
  <c r="P293" i="4"/>
  <c r="P412" i="4"/>
  <c r="P431" i="4"/>
  <c r="P607" i="4"/>
  <c r="K433" i="4"/>
  <c r="M610" i="4"/>
  <c r="N610" i="4"/>
  <c r="M598" i="4"/>
  <c r="N598" i="4"/>
  <c r="M595" i="4"/>
  <c r="N595" i="4"/>
  <c r="M592" i="4"/>
  <c r="N592" i="4"/>
  <c r="M589" i="4"/>
  <c r="N589" i="4"/>
  <c r="M588" i="4"/>
  <c r="M585" i="4" s="1"/>
  <c r="M583" i="4" s="1"/>
  <c r="N588" i="4"/>
  <c r="M587" i="4"/>
  <c r="N587" i="4"/>
  <c r="N585" i="4"/>
  <c r="N583" i="4" s="1"/>
  <c r="M574" i="4"/>
  <c r="M571" i="4" s="1"/>
  <c r="N574" i="4"/>
  <c r="N571" i="4" s="1"/>
  <c r="M570" i="4"/>
  <c r="N570" i="4"/>
  <c r="M551" i="4"/>
  <c r="N551" i="4"/>
  <c r="M536" i="4"/>
  <c r="N536" i="4"/>
  <c r="M518" i="4"/>
  <c r="N518" i="4"/>
  <c r="M515" i="4"/>
  <c r="N515" i="4"/>
  <c r="M512" i="4"/>
  <c r="N512" i="4"/>
  <c r="M511" i="4"/>
  <c r="M509" i="4" s="1"/>
  <c r="N511" i="4"/>
  <c r="N509" i="4" s="1"/>
  <c r="M506" i="4"/>
  <c r="N506" i="4"/>
  <c r="M503" i="4"/>
  <c r="N503" i="4"/>
  <c r="M502" i="4"/>
  <c r="M500" i="4" s="1"/>
  <c r="N502" i="4"/>
  <c r="M459" i="4"/>
  <c r="N459" i="4"/>
  <c r="M452" i="4"/>
  <c r="N452" i="4"/>
  <c r="M447" i="4"/>
  <c r="N447" i="4"/>
  <c r="M448" i="4"/>
  <c r="N448" i="4"/>
  <c r="M445" i="4"/>
  <c r="N445" i="4"/>
  <c r="M439" i="4"/>
  <c r="N439" i="4"/>
  <c r="M433" i="4"/>
  <c r="N433" i="4"/>
  <c r="M430" i="4"/>
  <c r="N430" i="4"/>
  <c r="M424" i="4"/>
  <c r="N424" i="4"/>
  <c r="M418" i="4"/>
  <c r="N418" i="4"/>
  <c r="M421" i="4"/>
  <c r="N421" i="4"/>
  <c r="M415" i="4"/>
  <c r="N415" i="4"/>
  <c r="M409" i="4"/>
  <c r="N409" i="4"/>
  <c r="M406" i="4"/>
  <c r="N406" i="4"/>
  <c r="M403" i="4"/>
  <c r="N403" i="4"/>
  <c r="M400" i="4"/>
  <c r="N400" i="4"/>
  <c r="M397" i="4"/>
  <c r="N397" i="4"/>
  <c r="M394" i="4"/>
  <c r="N394" i="4"/>
  <c r="M388" i="4"/>
  <c r="N388" i="4"/>
  <c r="M364" i="4"/>
  <c r="N364" i="4"/>
  <c r="M361" i="4"/>
  <c r="N361" i="4"/>
  <c r="M346" i="4"/>
  <c r="N346" i="4"/>
  <c r="M340" i="4"/>
  <c r="N340" i="4"/>
  <c r="M337" i="4"/>
  <c r="N337" i="4"/>
  <c r="M331" i="4"/>
  <c r="N331" i="4"/>
  <c r="M328" i="4"/>
  <c r="N328" i="4"/>
  <c r="M325" i="4"/>
  <c r="N325" i="4"/>
  <c r="M322" i="4"/>
  <c r="N322" i="4"/>
  <c r="M319" i="4"/>
  <c r="N319" i="4"/>
  <c r="M307" i="4"/>
  <c r="N307" i="4"/>
  <c r="M304" i="4"/>
  <c r="N304" i="4"/>
  <c r="M301" i="4"/>
  <c r="N301" i="4"/>
  <c r="M298" i="4"/>
  <c r="N298" i="4"/>
  <c r="M292" i="4"/>
  <c r="N292" i="4"/>
  <c r="M283" i="4"/>
  <c r="N283" i="4"/>
  <c r="M280" i="4"/>
  <c r="N280" i="4"/>
  <c r="M277" i="4"/>
  <c r="N277" i="4"/>
  <c r="M268" i="4"/>
  <c r="N268" i="4"/>
  <c r="M258" i="4"/>
  <c r="O258" i="4" s="1"/>
  <c r="P258" i="4" s="1"/>
  <c r="M265" i="4"/>
  <c r="N265" i="4"/>
  <c r="O265" i="4"/>
  <c r="M250" i="4"/>
  <c r="N250" i="4"/>
  <c r="M247" i="4"/>
  <c r="N247" i="4"/>
  <c r="M244" i="4"/>
  <c r="N244" i="4"/>
  <c r="M241" i="4"/>
  <c r="N241" i="4"/>
  <c r="M217" i="4"/>
  <c r="N217" i="4"/>
  <c r="M214" i="4"/>
  <c r="N214" i="4"/>
  <c r="M211" i="4"/>
  <c r="N211" i="4"/>
  <c r="M202" i="4"/>
  <c r="N202" i="4"/>
  <c r="M199" i="4"/>
  <c r="N199" i="4"/>
  <c r="M196" i="4"/>
  <c r="N196" i="4"/>
  <c r="M195" i="4"/>
  <c r="N195" i="4"/>
  <c r="M194" i="4"/>
  <c r="N194" i="4"/>
  <c r="M190" i="4"/>
  <c r="N190" i="4"/>
  <c r="M187" i="4"/>
  <c r="N187" i="4"/>
  <c r="M184" i="4"/>
  <c r="N184" i="4"/>
  <c r="M181" i="4"/>
  <c r="N181" i="4"/>
  <c r="M178" i="4"/>
  <c r="N178" i="4"/>
  <c r="M175" i="4"/>
  <c r="N175" i="4"/>
  <c r="M172" i="4"/>
  <c r="N172" i="4"/>
  <c r="M169" i="4"/>
  <c r="N169" i="4"/>
  <c r="M166" i="4"/>
  <c r="N166" i="4"/>
  <c r="M163" i="4"/>
  <c r="N163" i="4"/>
  <c r="M160" i="4"/>
  <c r="N160" i="4"/>
  <c r="M157" i="4"/>
  <c r="N157" i="4"/>
  <c r="M145" i="4"/>
  <c r="N145" i="4"/>
  <c r="M142" i="4"/>
  <c r="N142" i="4"/>
  <c r="M127" i="4"/>
  <c r="N127" i="4"/>
  <c r="M124" i="4"/>
  <c r="N124" i="4"/>
  <c r="M121" i="4"/>
  <c r="N121" i="4"/>
  <c r="M118" i="4"/>
  <c r="N118" i="4"/>
  <c r="M115" i="4"/>
  <c r="N115" i="4"/>
  <c r="M112" i="4"/>
  <c r="N112" i="4"/>
  <c r="M103" i="4"/>
  <c r="N103" i="4"/>
  <c r="M100" i="4"/>
  <c r="N100" i="4"/>
  <c r="M97" i="4"/>
  <c r="N97" i="4"/>
  <c r="M94" i="4"/>
  <c r="N94" i="4"/>
  <c r="M91" i="4"/>
  <c r="N91" i="4"/>
  <c r="M88" i="4"/>
  <c r="N88" i="4"/>
  <c r="M85" i="4"/>
  <c r="N85" i="4"/>
  <c r="M84" i="4"/>
  <c r="M50" i="4" s="1"/>
  <c r="N84" i="4"/>
  <c r="M83" i="4"/>
  <c r="N83" i="4"/>
  <c r="M63" i="4"/>
  <c r="N63" i="4"/>
  <c r="M33" i="4"/>
  <c r="N33" i="4"/>
  <c r="M31" i="4"/>
  <c r="M13" i="4" s="1"/>
  <c r="M10" i="4" s="1"/>
  <c r="M21" i="4"/>
  <c r="N21" i="4"/>
  <c r="M18" i="4"/>
  <c r="N18" i="4"/>
  <c r="M14" i="4"/>
  <c r="M11" i="4" s="1"/>
  <c r="N14" i="4"/>
  <c r="N11" i="4" s="1"/>
  <c r="O454" i="4"/>
  <c r="O457" i="4"/>
  <c r="P457" i="4" s="1"/>
  <c r="O612" i="4"/>
  <c r="P612" i="4" s="1"/>
  <c r="O591" i="4"/>
  <c r="O594" i="4"/>
  <c r="O596" i="4"/>
  <c r="O600" i="4"/>
  <c r="O575" i="4"/>
  <c r="P575" i="4" s="1"/>
  <c r="O576" i="4"/>
  <c r="P576" i="4" s="1"/>
  <c r="O577" i="4"/>
  <c r="P577" i="4" s="1"/>
  <c r="O578" i="4"/>
  <c r="P578" i="4" s="1"/>
  <c r="O569" i="4"/>
  <c r="P569" i="4" s="1"/>
  <c r="O324" i="4"/>
  <c r="O327" i="4"/>
  <c r="O330" i="4"/>
  <c r="O336" i="4"/>
  <c r="P336" i="4" s="1"/>
  <c r="O342" i="4"/>
  <c r="O343" i="4"/>
  <c r="P343" i="4" s="1"/>
  <c r="O348" i="4"/>
  <c r="O351" i="4"/>
  <c r="P351" i="4" s="1"/>
  <c r="O369" i="4"/>
  <c r="O372" i="4"/>
  <c r="P372" i="4" s="1"/>
  <c r="O375" i="4"/>
  <c r="P375" i="4" s="1"/>
  <c r="O378" i="4"/>
  <c r="P378" i="4" s="1"/>
  <c r="O381" i="4"/>
  <c r="P381" i="4" s="1"/>
  <c r="O384" i="4"/>
  <c r="O387" i="4"/>
  <c r="P387" i="4" s="1"/>
  <c r="O396" i="4"/>
  <c r="O399" i="4"/>
  <c r="O402" i="4"/>
  <c r="O405" i="4"/>
  <c r="O411" i="4"/>
  <c r="O414" i="4"/>
  <c r="P414" i="4" s="1"/>
  <c r="O417" i="4"/>
  <c r="O420" i="4"/>
  <c r="O423" i="4"/>
  <c r="O426" i="4"/>
  <c r="O427" i="4"/>
  <c r="P427" i="4" s="1"/>
  <c r="O429" i="4"/>
  <c r="P429" i="4" s="1"/>
  <c r="O435" i="4"/>
  <c r="O433" i="4" s="1"/>
  <c r="P433" i="4" s="1"/>
  <c r="O436" i="4"/>
  <c r="O438" i="4"/>
  <c r="O441" i="4"/>
  <c r="O442" i="4"/>
  <c r="O450" i="4"/>
  <c r="O294" i="4"/>
  <c r="O303" i="4"/>
  <c r="O306" i="4"/>
  <c r="O309" i="4"/>
  <c r="O508" i="4"/>
  <c r="O517" i="4"/>
  <c r="O520" i="4"/>
  <c r="O254" i="4"/>
  <c r="O260" i="4"/>
  <c r="P260" i="4" s="1"/>
  <c r="O261" i="4"/>
  <c r="P261" i="4" s="1"/>
  <c r="O279" i="4"/>
  <c r="O282" i="4"/>
  <c r="O285" i="4"/>
  <c r="O252" i="4"/>
  <c r="O246" i="4"/>
  <c r="O249" i="4"/>
  <c r="O210" i="4"/>
  <c r="P210" i="4" s="1"/>
  <c r="O219" i="4"/>
  <c r="O162" i="4"/>
  <c r="O165" i="4"/>
  <c r="O168" i="4"/>
  <c r="O171" i="4"/>
  <c r="O174" i="4"/>
  <c r="O177" i="4"/>
  <c r="O183" i="4"/>
  <c r="O186" i="4"/>
  <c r="O189" i="4"/>
  <c r="O192" i="4"/>
  <c r="P200" i="4"/>
  <c r="O203" i="4"/>
  <c r="O204" i="4"/>
  <c r="P204" i="4" s="1"/>
  <c r="O147" i="4"/>
  <c r="O117" i="4"/>
  <c r="O123" i="4"/>
  <c r="O126" i="4"/>
  <c r="O129" i="4"/>
  <c r="O96" i="4"/>
  <c r="O102" i="4"/>
  <c r="O93" i="4"/>
  <c r="O90" i="4"/>
  <c r="O87" i="4"/>
  <c r="P87" i="4" s="1"/>
  <c r="O35" i="4"/>
  <c r="O20" i="4"/>
  <c r="P20" i="4" s="1"/>
  <c r="O23" i="4"/>
  <c r="O17" i="4"/>
  <c r="N499" i="4" l="1"/>
  <c r="M256" i="4"/>
  <c r="O31" i="4"/>
  <c r="P31" i="4" s="1"/>
  <c r="N193" i="4"/>
  <c r="N586" i="4"/>
  <c r="O94" i="4"/>
  <c r="P96" i="4"/>
  <c r="O181" i="4"/>
  <c r="P183" i="4"/>
  <c r="O166" i="4"/>
  <c r="P168" i="4"/>
  <c r="O283" i="4"/>
  <c r="P285" i="4"/>
  <c r="O515" i="4"/>
  <c r="P517" i="4"/>
  <c r="O88" i="4"/>
  <c r="P90" i="4"/>
  <c r="O127" i="4"/>
  <c r="P129" i="4"/>
  <c r="O145" i="4"/>
  <c r="P147" i="4"/>
  <c r="O190" i="4"/>
  <c r="P192" i="4"/>
  <c r="O175" i="4"/>
  <c r="P177" i="4"/>
  <c r="O163" i="4"/>
  <c r="P165" i="4"/>
  <c r="O247" i="4"/>
  <c r="P249" i="4"/>
  <c r="O280" i="4"/>
  <c r="P282" i="4"/>
  <c r="O506" i="4"/>
  <c r="P508" i="4"/>
  <c r="O292" i="4"/>
  <c r="P294" i="4"/>
  <c r="O415" i="4"/>
  <c r="P417" i="4"/>
  <c r="O400" i="4"/>
  <c r="P402" i="4"/>
  <c r="O325" i="4"/>
  <c r="P327" i="4"/>
  <c r="O595" i="4"/>
  <c r="P596" i="4"/>
  <c r="O124" i="4"/>
  <c r="P126" i="4"/>
  <c r="O160" i="4"/>
  <c r="P162" i="4"/>
  <c r="O448" i="4"/>
  <c r="P450" i="4"/>
  <c r="O397" i="4"/>
  <c r="P399" i="4"/>
  <c r="O340" i="4"/>
  <c r="P342" i="4"/>
  <c r="O322" i="4"/>
  <c r="P324" i="4"/>
  <c r="O592" i="4"/>
  <c r="P594" i="4"/>
  <c r="O452" i="4"/>
  <c r="P454" i="4"/>
  <c r="O91" i="4"/>
  <c r="P93" i="4"/>
  <c r="O172" i="4"/>
  <c r="P174" i="4"/>
  <c r="O244" i="4"/>
  <c r="P246" i="4"/>
  <c r="O277" i="4"/>
  <c r="P279" i="4"/>
  <c r="O307" i="4"/>
  <c r="P309" i="4"/>
  <c r="O424" i="4"/>
  <c r="P426" i="4"/>
  <c r="O33" i="4"/>
  <c r="P35" i="4"/>
  <c r="O100" i="4"/>
  <c r="P102" i="4"/>
  <c r="O121" i="4"/>
  <c r="P123" i="4"/>
  <c r="O202" i="4"/>
  <c r="P203" i="4"/>
  <c r="O184" i="4"/>
  <c r="P186" i="4"/>
  <c r="O169" i="4"/>
  <c r="P171" i="4"/>
  <c r="O217" i="4"/>
  <c r="P219" i="4"/>
  <c r="P252" i="4"/>
  <c r="O518" i="4"/>
  <c r="P520" i="4"/>
  <c r="O304" i="4"/>
  <c r="P306" i="4"/>
  <c r="O421" i="4"/>
  <c r="P423" i="4"/>
  <c r="O409" i="4"/>
  <c r="P411" i="4"/>
  <c r="O394" i="4"/>
  <c r="P396" i="4"/>
  <c r="O588" i="4"/>
  <c r="O585" i="4" s="1"/>
  <c r="P591" i="4"/>
  <c r="O187" i="4"/>
  <c r="P189" i="4"/>
  <c r="O14" i="4"/>
  <c r="P17" i="4"/>
  <c r="O115" i="4"/>
  <c r="P117" i="4"/>
  <c r="O301" i="4"/>
  <c r="P303" i="4"/>
  <c r="O439" i="4"/>
  <c r="P441" i="4"/>
  <c r="O418" i="4"/>
  <c r="P420" i="4"/>
  <c r="O403" i="4"/>
  <c r="P405" i="4"/>
  <c r="O346" i="4"/>
  <c r="P348" i="4"/>
  <c r="O328" i="4"/>
  <c r="P330" i="4"/>
  <c r="O598" i="4"/>
  <c r="P600" i="4"/>
  <c r="M499" i="4"/>
  <c r="M460" i="4" s="1"/>
  <c r="M458" i="4" s="1"/>
  <c r="O445" i="4"/>
  <c r="O589" i="4"/>
  <c r="N572" i="4"/>
  <c r="O447" i="4"/>
  <c r="N500" i="4"/>
  <c r="O587" i="4"/>
  <c r="M193" i="4"/>
  <c r="M586" i="4"/>
  <c r="M572" i="4"/>
  <c r="N460" i="4"/>
  <c r="N458" i="4" s="1"/>
  <c r="N497" i="4"/>
  <c r="O194" i="4"/>
  <c r="O85" i="4"/>
  <c r="N82" i="4"/>
  <c r="O256" i="4"/>
  <c r="M255" i="4"/>
  <c r="M253" i="4" s="1"/>
  <c r="N50" i="4"/>
  <c r="M82" i="4"/>
  <c r="O13" i="4"/>
  <c r="M30" i="4"/>
  <c r="M12" i="4"/>
  <c r="M9" i="4"/>
  <c r="K163" i="4"/>
  <c r="L163" i="4"/>
  <c r="J163" i="4"/>
  <c r="J159" i="4"/>
  <c r="K276" i="4"/>
  <c r="L276" i="4"/>
  <c r="O276" i="4" s="1"/>
  <c r="M276" i="4"/>
  <c r="M274" i="4" s="1"/>
  <c r="N276" i="4"/>
  <c r="N274" i="4" s="1"/>
  <c r="J276" i="4"/>
  <c r="L409" i="4"/>
  <c r="K409" i="4"/>
  <c r="K393" i="4" s="1"/>
  <c r="J409" i="4"/>
  <c r="J393" i="4" s="1"/>
  <c r="O30" i="4" l="1"/>
  <c r="M497" i="4"/>
  <c r="O11" i="4"/>
  <c r="P409" i="4"/>
  <c r="P163" i="4"/>
  <c r="O274" i="4"/>
  <c r="P276" i="4"/>
  <c r="K274" i="4"/>
  <c r="O12" i="4"/>
  <c r="O586" i="4"/>
  <c r="P587" i="4"/>
  <c r="M8" i="4"/>
  <c r="N8" i="4"/>
  <c r="O10" i="4"/>
  <c r="P274" i="4" l="1"/>
  <c r="O9" i="4"/>
  <c r="K112" i="4"/>
  <c r="J112" i="4"/>
  <c r="L33" i="4"/>
  <c r="K33" i="4"/>
  <c r="J33" i="4"/>
  <c r="L21" i="4"/>
  <c r="J21" i="4"/>
  <c r="L18" i="4"/>
  <c r="K18" i="4"/>
  <c r="J18" i="4"/>
  <c r="L15" i="4"/>
  <c r="K15" i="4"/>
  <c r="J15" i="4"/>
  <c r="K439" i="4"/>
  <c r="K424" i="4"/>
  <c r="K421" i="4"/>
  <c r="K418" i="4"/>
  <c r="K415" i="4"/>
  <c r="K406" i="4"/>
  <c r="K403" i="4"/>
  <c r="K400" i="4"/>
  <c r="K397" i="4"/>
  <c r="K394" i="4"/>
  <c r="K391" i="4"/>
  <c r="K390" i="4"/>
  <c r="L390" i="4"/>
  <c r="O390" i="4" s="1"/>
  <c r="K349" i="4"/>
  <c r="K346" i="4"/>
  <c r="K340" i="4"/>
  <c r="K339" i="4"/>
  <c r="K334" i="4"/>
  <c r="K331" i="4"/>
  <c r="K328" i="4"/>
  <c r="K325" i="4"/>
  <c r="K322" i="4"/>
  <c r="K321" i="4"/>
  <c r="K307" i="4"/>
  <c r="K304" i="4"/>
  <c r="K301" i="4"/>
  <c r="K300" i="4"/>
  <c r="K292" i="4"/>
  <c r="K283" i="4"/>
  <c r="K280" i="4"/>
  <c r="K277" i="4"/>
  <c r="K268" i="4"/>
  <c r="K265" i="4"/>
  <c r="K259" i="4"/>
  <c r="K256" i="4"/>
  <c r="K255" i="4"/>
  <c r="K250" i="4"/>
  <c r="K247" i="4"/>
  <c r="K244" i="4"/>
  <c r="K243" i="4"/>
  <c r="K445" i="4"/>
  <c r="K447" i="4"/>
  <c r="K448" i="4"/>
  <c r="K452" i="4"/>
  <c r="K455" i="4"/>
  <c r="K502" i="4"/>
  <c r="K503" i="4"/>
  <c r="K506" i="4"/>
  <c r="K511" i="4"/>
  <c r="K512" i="4"/>
  <c r="K515" i="4"/>
  <c r="P506" i="4" l="1"/>
  <c r="P515" i="4"/>
  <c r="P447" i="4"/>
  <c r="P280" i="4"/>
  <c r="P322" i="4"/>
  <c r="K509" i="4"/>
  <c r="P445" i="4"/>
  <c r="P250" i="4"/>
  <c r="P265" i="4"/>
  <c r="P283" i="4"/>
  <c r="P304" i="4"/>
  <c r="P325" i="4"/>
  <c r="K337" i="4"/>
  <c r="O388" i="4"/>
  <c r="P390" i="4"/>
  <c r="P397" i="4"/>
  <c r="P415" i="4"/>
  <c r="K432" i="4"/>
  <c r="P439" i="4"/>
  <c r="K241" i="4"/>
  <c r="K253" i="4"/>
  <c r="P292" i="4"/>
  <c r="P307" i="4"/>
  <c r="P328" i="4"/>
  <c r="P340" i="4"/>
  <c r="K388" i="4"/>
  <c r="P400" i="4"/>
  <c r="P418" i="4"/>
  <c r="P18" i="4"/>
  <c r="P452" i="4"/>
  <c r="P448" i="4"/>
  <c r="P244" i="4"/>
  <c r="P256" i="4"/>
  <c r="P277" i="4"/>
  <c r="K298" i="4"/>
  <c r="K319" i="4"/>
  <c r="P346" i="4"/>
  <c r="P403" i="4"/>
  <c r="P421" i="4"/>
  <c r="P15" i="4"/>
  <c r="P33" i="4"/>
  <c r="K500" i="4"/>
  <c r="P247" i="4"/>
  <c r="P301" i="4"/>
  <c r="P394" i="4"/>
  <c r="P424" i="4"/>
  <c r="K366" i="4"/>
  <c r="K240" i="4"/>
  <c r="K499" i="4"/>
  <c r="K518" i="4"/>
  <c r="K537" i="4"/>
  <c r="K551" i="4"/>
  <c r="K570" i="4"/>
  <c r="K574" i="4"/>
  <c r="K584" i="4"/>
  <c r="K588" i="4"/>
  <c r="K589" i="4"/>
  <c r="K592" i="4"/>
  <c r="K595" i="4"/>
  <c r="K598" i="4"/>
  <c r="K610" i="4"/>
  <c r="P598" i="4" l="1"/>
  <c r="K459" i="4"/>
  <c r="P592" i="4"/>
  <c r="K572" i="4"/>
  <c r="P518" i="4"/>
  <c r="P388" i="4"/>
  <c r="P589" i="4"/>
  <c r="K585" i="4"/>
  <c r="K583" i="4" s="1"/>
  <c r="P588" i="4"/>
  <c r="K238" i="4"/>
  <c r="P595" i="4"/>
  <c r="K364" i="4"/>
  <c r="K430" i="4"/>
  <c r="K363" i="4"/>
  <c r="K571" i="4"/>
  <c r="K586" i="4"/>
  <c r="K497" i="4"/>
  <c r="K536" i="4"/>
  <c r="K217" i="4"/>
  <c r="K214" i="4"/>
  <c r="K208" i="4"/>
  <c r="K202" i="4"/>
  <c r="K199" i="4"/>
  <c r="K196" i="4"/>
  <c r="K195" i="4"/>
  <c r="K194" i="4"/>
  <c r="K190" i="4"/>
  <c r="K187" i="4"/>
  <c r="K184" i="4"/>
  <c r="K181" i="4"/>
  <c r="K178" i="4"/>
  <c r="K175" i="4"/>
  <c r="K172" i="4"/>
  <c r="L172" i="4"/>
  <c r="K169" i="4"/>
  <c r="K166" i="4"/>
  <c r="K160" i="4"/>
  <c r="K159" i="4"/>
  <c r="K145" i="4"/>
  <c r="K127" i="4"/>
  <c r="K124" i="4"/>
  <c r="K121" i="4"/>
  <c r="K118" i="4"/>
  <c r="K115" i="4"/>
  <c r="K104" i="4"/>
  <c r="K100" i="4"/>
  <c r="K97" i="4"/>
  <c r="K94" i="4"/>
  <c r="K88" i="4"/>
  <c r="K85" i="4"/>
  <c r="K84" i="4"/>
  <c r="K64" i="4"/>
  <c r="K61" i="4"/>
  <c r="K52" i="4"/>
  <c r="P94" i="4" l="1"/>
  <c r="P127" i="4"/>
  <c r="P166" i="4"/>
  <c r="P187" i="4"/>
  <c r="K51" i="4"/>
  <c r="P85" i="4"/>
  <c r="P145" i="4"/>
  <c r="P169" i="4"/>
  <c r="P190" i="4"/>
  <c r="P217" i="4"/>
  <c r="P586" i="4"/>
  <c r="P100" i="4"/>
  <c r="K157" i="4"/>
  <c r="P181" i="4"/>
  <c r="P194" i="4"/>
  <c r="P202" i="4"/>
  <c r="K460" i="4"/>
  <c r="P585" i="4"/>
  <c r="P88" i="4"/>
  <c r="P121" i="4"/>
  <c r="K63" i="4"/>
  <c r="P91" i="4"/>
  <c r="P124" i="4"/>
  <c r="P160" i="4"/>
  <c r="P172" i="4"/>
  <c r="P184" i="4"/>
  <c r="P115" i="4"/>
  <c r="P175" i="4"/>
  <c r="K361" i="4"/>
  <c r="K60" i="4"/>
  <c r="M61" i="4"/>
  <c r="K213" i="4"/>
  <c r="K83" i="4"/>
  <c r="K103" i="4"/>
  <c r="K193" i="4"/>
  <c r="K144" i="4"/>
  <c r="K23" i="4"/>
  <c r="K13" i="4"/>
  <c r="P13" i="4" l="1"/>
  <c r="P23" i="4"/>
  <c r="K458" i="4"/>
  <c r="K142" i="4"/>
  <c r="K211" i="4"/>
  <c r="O61" i="4"/>
  <c r="P61" i="4" s="1"/>
  <c r="M60" i="4"/>
  <c r="M52" i="4"/>
  <c r="K49" i="4"/>
  <c r="K82" i="4"/>
  <c r="K14" i="4"/>
  <c r="K21" i="4"/>
  <c r="K50" i="4"/>
  <c r="K30" i="4"/>
  <c r="K10" i="4"/>
  <c r="P30" i="4" l="1"/>
  <c r="P21" i="4"/>
  <c r="P10" i="4"/>
  <c r="K11" i="4"/>
  <c r="K9" i="4" s="1"/>
  <c r="P14" i="4"/>
  <c r="M51" i="4"/>
  <c r="M49" i="4"/>
  <c r="O60" i="4"/>
  <c r="P60" i="4" s="1"/>
  <c r="K48" i="4"/>
  <c r="K12" i="4"/>
  <c r="K7" i="4"/>
  <c r="L85" i="4"/>
  <c r="L88" i="4"/>
  <c r="L91" i="4"/>
  <c r="L94" i="4"/>
  <c r="L100" i="4"/>
  <c r="L115" i="4"/>
  <c r="L121" i="4"/>
  <c r="L124" i="4"/>
  <c r="L127" i="4"/>
  <c r="L145" i="4"/>
  <c r="L160" i="4"/>
  <c r="L166" i="4"/>
  <c r="L169" i="4"/>
  <c r="L181" i="4"/>
  <c r="L184" i="4"/>
  <c r="L187" i="4"/>
  <c r="L190" i="4"/>
  <c r="L202" i="4"/>
  <c r="L208" i="4"/>
  <c r="O208" i="4" s="1"/>
  <c r="P208" i="4" s="1"/>
  <c r="L217" i="4"/>
  <c r="L244" i="4"/>
  <c r="L247" i="4"/>
  <c r="L250" i="4"/>
  <c r="L259" i="4"/>
  <c r="O259" i="4" s="1"/>
  <c r="P259" i="4" s="1"/>
  <c r="L265" i="4"/>
  <c r="L277" i="4"/>
  <c r="L280" i="4"/>
  <c r="L283" i="4"/>
  <c r="L292" i="4"/>
  <c r="L301" i="4"/>
  <c r="L304" i="4"/>
  <c r="J304" i="4"/>
  <c r="L307" i="4"/>
  <c r="L322" i="4"/>
  <c r="J322" i="4"/>
  <c r="L325" i="4"/>
  <c r="L328" i="4"/>
  <c r="L334" i="4"/>
  <c r="O334" i="4" s="1"/>
  <c r="P334" i="4" s="1"/>
  <c r="J334" i="4"/>
  <c r="L340" i="4"/>
  <c r="J340" i="4"/>
  <c r="L346" i="4"/>
  <c r="L349" i="4"/>
  <c r="O349" i="4" s="1"/>
  <c r="P349" i="4" s="1"/>
  <c r="J349" i="4"/>
  <c r="L370" i="4"/>
  <c r="O370" i="4" s="1"/>
  <c r="P370" i="4" s="1"/>
  <c r="L373" i="4"/>
  <c r="O373" i="4" s="1"/>
  <c r="P373" i="4" s="1"/>
  <c r="L376" i="4"/>
  <c r="O376" i="4" s="1"/>
  <c r="P376" i="4" s="1"/>
  <c r="L379" i="4"/>
  <c r="O379" i="4" s="1"/>
  <c r="P379" i="4" s="1"/>
  <c r="L385" i="4"/>
  <c r="O385" i="4" s="1"/>
  <c r="P385" i="4" s="1"/>
  <c r="J388" i="4"/>
  <c r="L394" i="4"/>
  <c r="L397" i="4"/>
  <c r="J397" i="4"/>
  <c r="L400" i="4"/>
  <c r="J400" i="4"/>
  <c r="L403" i="4"/>
  <c r="L415" i="4"/>
  <c r="L418" i="4"/>
  <c r="L421" i="4"/>
  <c r="L424" i="4"/>
  <c r="J424" i="4"/>
  <c r="L433" i="4"/>
  <c r="L439" i="4"/>
  <c r="L445" i="4"/>
  <c r="L448" i="4"/>
  <c r="L452" i="4"/>
  <c r="L455" i="4"/>
  <c r="O455" i="4" s="1"/>
  <c r="P455" i="4" s="1"/>
  <c r="L506" i="4"/>
  <c r="L515" i="4"/>
  <c r="L518" i="4"/>
  <c r="L589" i="4"/>
  <c r="J589" i="4"/>
  <c r="L592" i="4"/>
  <c r="J592" i="4"/>
  <c r="L595" i="4"/>
  <c r="J595" i="4"/>
  <c r="J598" i="4"/>
  <c r="K8" i="4" l="1"/>
  <c r="K6" i="4" s="1"/>
  <c r="P12" i="4"/>
  <c r="P11" i="4"/>
  <c r="P9" i="4"/>
  <c r="M7" i="4"/>
  <c r="M6" i="4" s="1"/>
  <c r="M48" i="4"/>
  <c r="L201" i="4"/>
  <c r="O201" i="4" s="1"/>
  <c r="O199" i="4" l="1"/>
  <c r="P199" i="4" s="1"/>
  <c r="P201" i="4"/>
  <c r="L408" i="4"/>
  <c r="O408" i="4" s="1"/>
  <c r="J406" i="4"/>
  <c r="O406" i="4" l="1"/>
  <c r="P406" i="4" s="1"/>
  <c r="P408" i="4"/>
  <c r="L406" i="4"/>
  <c r="L393" i="4"/>
  <c r="O393" i="4" s="1"/>
  <c r="P393" i="4" s="1"/>
  <c r="L194" i="4"/>
  <c r="L199" i="4"/>
  <c r="L388" i="4"/>
  <c r="L103" i="4" l="1"/>
  <c r="O104" i="4"/>
  <c r="L198" i="4"/>
  <c r="O198" i="4" s="1"/>
  <c r="P198" i="4" s="1"/>
  <c r="O103" i="4" l="1"/>
  <c r="P103" i="4" s="1"/>
  <c r="P104" i="4"/>
  <c r="O195" i="4"/>
  <c r="O196" i="4"/>
  <c r="P196" i="4" s="1"/>
  <c r="L196" i="4"/>
  <c r="L195" i="4"/>
  <c r="L193" i="4" s="1"/>
  <c r="J379" i="4"/>
  <c r="J370" i="4"/>
  <c r="O193" i="4" l="1"/>
  <c r="P193" i="4" s="1"/>
  <c r="P195" i="4"/>
  <c r="J331" i="4"/>
  <c r="L333" i="4"/>
  <c r="L345" i="4"/>
  <c r="O345" i="4" s="1"/>
  <c r="P345" i="4" s="1"/>
  <c r="L331" i="4" l="1"/>
  <c r="O333" i="4"/>
  <c r="L321" i="4"/>
  <c r="L98" i="4"/>
  <c r="L119" i="4"/>
  <c r="O119" i="4" s="1"/>
  <c r="P119" i="4" s="1"/>
  <c r="L61" i="4"/>
  <c r="N61" i="4" s="1"/>
  <c r="O331" i="4" l="1"/>
  <c r="P331" i="4" s="1"/>
  <c r="P333" i="4"/>
  <c r="N52" i="4"/>
  <c r="N60" i="4"/>
  <c r="L319" i="4"/>
  <c r="O321" i="4"/>
  <c r="L97" i="4"/>
  <c r="O98" i="4"/>
  <c r="P98" i="4" s="1"/>
  <c r="L60" i="4"/>
  <c r="L64" i="4"/>
  <c r="O64" i="4" s="1"/>
  <c r="P64" i="4" s="1"/>
  <c r="L552" i="4"/>
  <c r="O552" i="4" s="1"/>
  <c r="O319" i="4" l="1"/>
  <c r="P319" i="4" s="1"/>
  <c r="P321" i="4"/>
  <c r="P552" i="4"/>
  <c r="O551" i="4"/>
  <c r="P551" i="4" s="1"/>
  <c r="O63" i="4"/>
  <c r="P63" i="4" s="1"/>
  <c r="O52" i="4"/>
  <c r="P52" i="4" s="1"/>
  <c r="O97" i="4"/>
  <c r="P97" i="4" s="1"/>
  <c r="N49" i="4"/>
  <c r="N51" i="4"/>
  <c r="L63" i="4"/>
  <c r="L52" i="4"/>
  <c r="L51" i="4" s="1"/>
  <c r="L537" i="4"/>
  <c r="O537" i="4" s="1"/>
  <c r="P537" i="4" s="1"/>
  <c r="L551" i="4"/>
  <c r="L339" i="4"/>
  <c r="O339" i="4" s="1"/>
  <c r="J83" i="4"/>
  <c r="O337" i="4" l="1"/>
  <c r="P337" i="4" s="1"/>
  <c r="P339" i="4"/>
  <c r="O536" i="4"/>
  <c r="P536" i="4" s="1"/>
  <c r="O51" i="4"/>
  <c r="P51" i="4" s="1"/>
  <c r="N48" i="4"/>
  <c r="L536" i="4"/>
  <c r="L14" i="4"/>
  <c r="L11" i="4" s="1"/>
  <c r="L587" i="4"/>
  <c r="L447" i="4"/>
  <c r="J325" i="4"/>
  <c r="J292" i="4"/>
  <c r="J283" i="4"/>
  <c r="J280" i="4"/>
  <c r="J277" i="4"/>
  <c r="L274" i="4"/>
  <c r="J259" i="4"/>
  <c r="J256" i="4"/>
  <c r="J247" i="4"/>
  <c r="J244" i="4"/>
  <c r="L243" i="4"/>
  <c r="J208" i="4"/>
  <c r="J199" i="4"/>
  <c r="J196" i="4"/>
  <c r="J190" i="4"/>
  <c r="J187" i="4"/>
  <c r="J184" i="4"/>
  <c r="J181" i="4"/>
  <c r="L175" i="4"/>
  <c r="J175" i="4"/>
  <c r="J160" i="4"/>
  <c r="J127" i="4"/>
  <c r="J118" i="4"/>
  <c r="J115" i="4"/>
  <c r="J103" i="4"/>
  <c r="J100" i="4"/>
  <c r="J97" i="4"/>
  <c r="J88" i="4"/>
  <c r="J63" i="4"/>
  <c r="J60" i="4"/>
  <c r="J51" i="4"/>
  <c r="L241" i="4" l="1"/>
  <c r="O243" i="4"/>
  <c r="L611" i="4"/>
  <c r="O611" i="4" s="1"/>
  <c r="J570" i="4"/>
  <c r="L573" i="4"/>
  <c r="O573" i="4" s="1"/>
  <c r="P573" i="4" s="1"/>
  <c r="L579" i="4"/>
  <c r="L514" i="4"/>
  <c r="L505" i="4"/>
  <c r="J452" i="4"/>
  <c r="J439" i="4"/>
  <c r="J433" i="4"/>
  <c r="J421" i="4"/>
  <c r="J418" i="4"/>
  <c r="J415" i="4"/>
  <c r="J403" i="4"/>
  <c r="J394" i="4"/>
  <c r="J307" i="4"/>
  <c r="J301" i="4"/>
  <c r="L270" i="4"/>
  <c r="L258" i="4"/>
  <c r="J217" i="4"/>
  <c r="L159" i="4"/>
  <c r="J157" i="4"/>
  <c r="J172" i="4"/>
  <c r="J166" i="4"/>
  <c r="J124" i="4"/>
  <c r="L120" i="4"/>
  <c r="L113" i="4"/>
  <c r="O113" i="4" s="1"/>
  <c r="L31" i="4"/>
  <c r="N31" i="4" s="1"/>
  <c r="J216" i="4"/>
  <c r="J588" i="4"/>
  <c r="J584" i="4"/>
  <c r="J574" i="4"/>
  <c r="J511" i="4"/>
  <c r="J447" i="4"/>
  <c r="L432" i="4"/>
  <c r="L391" i="4"/>
  <c r="O391" i="4" s="1"/>
  <c r="P391" i="4" s="1"/>
  <c r="J391" i="4"/>
  <c r="J366" i="4"/>
  <c r="J385" i="4"/>
  <c r="J376" i="4"/>
  <c r="J373" i="4"/>
  <c r="J346" i="4"/>
  <c r="J321" i="4"/>
  <c r="J274" i="4"/>
  <c r="J255" i="4"/>
  <c r="J243" i="4"/>
  <c r="L300" i="4"/>
  <c r="J300" i="4"/>
  <c r="J268" i="4"/>
  <c r="J298" i="4" l="1"/>
  <c r="J585" i="4"/>
  <c r="P611" i="4"/>
  <c r="O610" i="4"/>
  <c r="P610" i="4" s="1"/>
  <c r="J253" i="4"/>
  <c r="J432" i="4"/>
  <c r="J363" i="4" s="1"/>
  <c r="O241" i="4"/>
  <c r="P241" i="4" s="1"/>
  <c r="P243" i="4"/>
  <c r="O570" i="4"/>
  <c r="P570" i="4" s="1"/>
  <c r="O459" i="4"/>
  <c r="P459" i="4" s="1"/>
  <c r="L430" i="4"/>
  <c r="O432" i="4"/>
  <c r="L118" i="4"/>
  <c r="O120" i="4"/>
  <c r="P120" i="4" s="1"/>
  <c r="L268" i="4"/>
  <c r="O270" i="4"/>
  <c r="P270" i="4" s="1"/>
  <c r="L512" i="4"/>
  <c r="O514" i="4"/>
  <c r="P514" i="4" s="1"/>
  <c r="L157" i="4"/>
  <c r="O159" i="4"/>
  <c r="L574" i="4"/>
  <c r="O579" i="4"/>
  <c r="N13" i="4"/>
  <c r="N30" i="4"/>
  <c r="L298" i="4"/>
  <c r="O300" i="4"/>
  <c r="L112" i="4"/>
  <c r="P113" i="4"/>
  <c r="L256" i="4"/>
  <c r="N258" i="4"/>
  <c r="L503" i="4"/>
  <c r="O505" i="4"/>
  <c r="P505" i="4" s="1"/>
  <c r="L584" i="4"/>
  <c r="O584" i="4" s="1"/>
  <c r="L610" i="4"/>
  <c r="J571" i="4"/>
  <c r="J572" i="4"/>
  <c r="L572" i="4"/>
  <c r="L459" i="4"/>
  <c r="L84" i="4"/>
  <c r="L570" i="4"/>
  <c r="J364" i="4"/>
  <c r="L30" i="4"/>
  <c r="L13" i="4"/>
  <c r="L12" i="4" s="1"/>
  <c r="L83" i="4"/>
  <c r="J202" i="4"/>
  <c r="J194" i="4"/>
  <c r="J195" i="4"/>
  <c r="L180" i="4"/>
  <c r="J180" i="4"/>
  <c r="J169" i="4"/>
  <c r="J94" i="4"/>
  <c r="J85" i="4"/>
  <c r="J14" i="4"/>
  <c r="J49" i="4" l="1"/>
  <c r="O583" i="4"/>
  <c r="P583" i="4" s="1"/>
  <c r="P584" i="4"/>
  <c r="J11" i="4"/>
  <c r="O157" i="4"/>
  <c r="P157" i="4" s="1"/>
  <c r="P159" i="4"/>
  <c r="O430" i="4"/>
  <c r="P430" i="4" s="1"/>
  <c r="P432" i="4"/>
  <c r="O298" i="4"/>
  <c r="P298" i="4" s="1"/>
  <c r="P300" i="4"/>
  <c r="O574" i="4"/>
  <c r="O572" i="4" s="1"/>
  <c r="P572" i="4" s="1"/>
  <c r="P579" i="4"/>
  <c r="J430" i="4"/>
  <c r="O502" i="4"/>
  <c r="P502" i="4" s="1"/>
  <c r="O503" i="4"/>
  <c r="P503" i="4" s="1"/>
  <c r="O511" i="4"/>
  <c r="O512" i="4"/>
  <c r="P512" i="4" s="1"/>
  <c r="N255" i="4"/>
  <c r="N253" i="4" s="1"/>
  <c r="N256" i="4"/>
  <c r="O84" i="4"/>
  <c r="P84" i="4" s="1"/>
  <c r="O118" i="4"/>
  <c r="P118" i="4" s="1"/>
  <c r="L571" i="4"/>
  <c r="O112" i="4"/>
  <c r="P112" i="4" s="1"/>
  <c r="O83" i="4"/>
  <c r="O268" i="4"/>
  <c r="P268" i="4" s="1"/>
  <c r="O255" i="4"/>
  <c r="L178" i="4"/>
  <c r="O180" i="4"/>
  <c r="N12" i="4"/>
  <c r="N10" i="4"/>
  <c r="N9" i="4" s="1"/>
  <c r="N7" i="4"/>
  <c r="N6" i="4" s="1"/>
  <c r="L49" i="4"/>
  <c r="L7" i="4" s="1"/>
  <c r="L82" i="4"/>
  <c r="J361" i="4"/>
  <c r="L144" i="4"/>
  <c r="L50" i="4" s="1"/>
  <c r="J193" i="4"/>
  <c r="J178" i="4"/>
  <c r="J144" i="4"/>
  <c r="L10" i="4"/>
  <c r="L9" i="4" s="1"/>
  <c r="O178" i="4" l="1"/>
  <c r="P178" i="4" s="1"/>
  <c r="P180" i="4"/>
  <c r="O49" i="4"/>
  <c r="P49" i="4" s="1"/>
  <c r="P83" i="4"/>
  <c r="O509" i="4"/>
  <c r="P509" i="4" s="1"/>
  <c r="P511" i="4"/>
  <c r="O253" i="4"/>
  <c r="P253" i="4" s="1"/>
  <c r="P255" i="4"/>
  <c r="O571" i="4"/>
  <c r="P571" i="4" s="1"/>
  <c r="P574" i="4"/>
  <c r="O499" i="4"/>
  <c r="P499" i="4" s="1"/>
  <c r="O500" i="4"/>
  <c r="P500" i="4" s="1"/>
  <c r="L142" i="4"/>
  <c r="O144" i="4"/>
  <c r="O82" i="4"/>
  <c r="P82" i="4" s="1"/>
  <c r="L48" i="4"/>
  <c r="O7" i="4" l="1"/>
  <c r="P7" i="4" s="1"/>
  <c r="O142" i="4"/>
  <c r="P142" i="4" s="1"/>
  <c r="P144" i="4"/>
  <c r="O50" i="4"/>
  <c r="P50" i="4" s="1"/>
  <c r="O460" i="4"/>
  <c r="O497" i="4"/>
  <c r="P497" i="4" s="1"/>
  <c r="O48" i="4" l="1"/>
  <c r="P48" i="4" s="1"/>
  <c r="O458" i="4"/>
  <c r="P458" i="4" s="1"/>
  <c r="P460" i="4"/>
  <c r="L588" i="4" l="1"/>
  <c r="L502" i="4"/>
  <c r="L500" i="4" l="1"/>
  <c r="L585" i="4"/>
  <c r="L586" i="4"/>
  <c r="L367" i="4"/>
  <c r="L366" i="4" s="1"/>
  <c r="J537" i="4"/>
  <c r="L583" i="4" l="1"/>
  <c r="L364" i="4"/>
  <c r="O366" i="4"/>
  <c r="J536" i="4"/>
  <c r="J459" i="4"/>
  <c r="L363" i="4"/>
  <c r="O364" i="4" l="1"/>
  <c r="P364" i="4" s="1"/>
  <c r="P366" i="4"/>
  <c r="L361" i="4"/>
  <c r="O363" i="4"/>
  <c r="J610" i="4"/>
  <c r="J551" i="4"/>
  <c r="J518" i="4"/>
  <c r="L511" i="4"/>
  <c r="J515" i="4"/>
  <c r="J512" i="4"/>
  <c r="J502" i="4"/>
  <c r="J506" i="4"/>
  <c r="J503" i="4"/>
  <c r="J455" i="4"/>
  <c r="J445" i="4"/>
  <c r="J339" i="4"/>
  <c r="J328" i="4"/>
  <c r="J265" i="4"/>
  <c r="J241" i="4"/>
  <c r="J250" i="4"/>
  <c r="J142" i="4"/>
  <c r="J145" i="4"/>
  <c r="J84" i="4"/>
  <c r="J121" i="4"/>
  <c r="J91" i="4"/>
  <c r="J13" i="4"/>
  <c r="J30" i="4"/>
  <c r="L598" i="4"/>
  <c r="L337" i="4"/>
  <c r="L255" i="4"/>
  <c r="L253" i="4" s="1"/>
  <c r="J500" i="4" l="1"/>
  <c r="O361" i="4"/>
  <c r="P361" i="4" s="1"/>
  <c r="P363" i="4"/>
  <c r="J82" i="4"/>
  <c r="J12" i="4"/>
  <c r="J240" i="4"/>
  <c r="L509" i="4"/>
  <c r="L499" i="4"/>
  <c r="L240" i="4"/>
  <c r="J7" i="4"/>
  <c r="J319" i="4"/>
  <c r="J337" i="4"/>
  <c r="J10" i="4"/>
  <c r="J214" i="4"/>
  <c r="J50" i="4"/>
  <c r="L216" i="4"/>
  <c r="O216" i="4" s="1"/>
  <c r="O214" i="4" l="1"/>
  <c r="P214" i="4" s="1"/>
  <c r="P216" i="4"/>
  <c r="J9" i="4"/>
  <c r="J48" i="4"/>
  <c r="J213" i="4"/>
  <c r="L238" i="4"/>
  <c r="O238" i="4" s="1"/>
  <c r="P238" i="4" s="1"/>
  <c r="O240" i="4"/>
  <c r="P240" i="4" s="1"/>
  <c r="L213" i="4"/>
  <c r="L214" i="4"/>
  <c r="L497" i="4"/>
  <c r="L460" i="4"/>
  <c r="J238" i="4"/>
  <c r="L211" i="4" l="1"/>
  <c r="L8" i="4" s="1"/>
  <c r="L6" i="4" s="1"/>
  <c r="O213" i="4"/>
  <c r="L458" i="4"/>
  <c r="J211" i="4"/>
  <c r="J509" i="4"/>
  <c r="R502" i="4"/>
  <c r="Q502" i="4"/>
  <c r="Q587" i="4"/>
  <c r="O211" i="4" l="1"/>
  <c r="P213" i="4"/>
  <c r="J586" i="4"/>
  <c r="J583" i="4"/>
  <c r="J499" i="4"/>
  <c r="J460" i="4" l="1"/>
  <c r="O8" i="4"/>
  <c r="P211" i="4"/>
  <c r="J497" i="4"/>
  <c r="J458" i="4" l="1"/>
  <c r="O6" i="4"/>
  <c r="P8" i="4"/>
  <c r="J8" i="4"/>
  <c r="R450" i="4"/>
  <c r="S450" i="4" s="1"/>
  <c r="J6" i="4" l="1"/>
  <c r="S502" i="4" l="1"/>
  <c r="J448" i="4" l="1"/>
</calcChain>
</file>

<file path=xl/sharedStrings.xml><?xml version="1.0" encoding="utf-8"?>
<sst xmlns="http://schemas.openxmlformats.org/spreadsheetml/2006/main" count="1503" uniqueCount="447">
  <si>
    <t>№ п/п</t>
  </si>
  <si>
    <t>Государственная программа Развитие образования Приморского края</t>
  </si>
  <si>
    <t>всего</t>
  </si>
  <si>
    <t>федеральный бюджет (субсидии, субвенции, иные межбюджетные трансферты)</t>
  </si>
  <si>
    <t>краевой бюджет</t>
  </si>
  <si>
    <t>иные внебюджетные источники</t>
  </si>
  <si>
    <t>Подпрограмма Развитие системы дошкольного образования</t>
  </si>
  <si>
    <t>1.1.</t>
  </si>
  <si>
    <t>Устранение дефицита мест в учреждениях дошкольного образования для детей от 0-7 лет на основе комплексного  развития сети муниципальных дошкольных образовательных учреждений</t>
  </si>
  <si>
    <t>1.1.1.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</si>
  <si>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</si>
  <si>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1.1.2.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</si>
  <si>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</si>
  <si>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1.1.3.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</si>
  <si>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</si>
  <si>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1.1.4.</t>
  </si>
  <si>
    <t>Субсидии негосударственным образовательным учреждениям, реализующим программу дошкольного образования детей</t>
  </si>
  <si>
    <t>1.1.5.</t>
  </si>
  <si>
    <t>Субсидии на модернизацию материально-технической базы дошкольных образовательных учреждений на основе использования потенциала частно-государственного партнерства для развития сети дошкольных учреждений.</t>
  </si>
  <si>
    <t>1.1.6.</t>
  </si>
  <si>
    <t>1.2.</t>
  </si>
  <si>
    <t>Модернизация региональной системы дошкольного образования</t>
  </si>
  <si>
    <t>1.2.1.</t>
  </si>
  <si>
    <t>Субсидии из краевого бюджета на создание на конкурсной основе  10-ти базовых ДОУ для реализации модели дошкольного образования «Открытый детский сад - развивающее образование»</t>
  </si>
  <si>
    <t>1.2.2.</t>
  </si>
  <si>
    <t>Проведение переподготовки педагогических и управленческих кадров в соответствии с требованиями модели  дошкольного образования «Открытый детский сад - развивающее образование»</t>
  </si>
  <si>
    <t>1.2.3.</t>
  </si>
  <si>
    <t xml:space="preserve"> Субсидии из краевого бюджета на оснащение базовых ДОУ специализированным оборудованием, предусмотренным для модели  дошкольного образования «Открытый детский сад - развивающее образование»</t>
  </si>
  <si>
    <t>2.</t>
  </si>
  <si>
    <t>Подпрограмма Развитие системы общего образования</t>
  </si>
  <si>
    <t>2.1.</t>
  </si>
  <si>
    <t>Развитие инновационного содержания общего образования с целью повышения качества подготовки выпускников школ к успешной сдаче единого государственного экзамена (ЕГЭ) путем оснащения образовательных учреждений учебно-методическими комплексами естественнонаучного и технического направления с использованием современных технологий организации учебного процесса, в т.ч. ИКТ-технологий</t>
  </si>
  <si>
    <t>2.1.1.</t>
  </si>
  <si>
    <t>Разработка системы  мониторинга выявления, оценки деятельности, а также   процесса и результатов выхода «неэффективных образовательных учреждений» из кризисного положения</t>
  </si>
  <si>
    <t>2.1.2.</t>
  </si>
  <si>
    <t>Проведение ежегодных краевых научно-практических конференций с участием представителей других регионов и зарубежных коллег  по работе с одаренными детьми</t>
  </si>
  <si>
    <t>2.1.3.</t>
  </si>
  <si>
    <t>Переоборудование в  соответствии с современными требованиями  школьных кабинетов математики, физики, химии, биологии)</t>
  </si>
  <si>
    <t>2.1.4.</t>
  </si>
  <si>
    <t>2.3.</t>
  </si>
  <si>
    <t>Повышение доступности качественного образования для всех целевых групп учащихся  края, в особенности учащихся малокомплектных школ, через создание и развитие региональных центров дистанционного обучения</t>
  </si>
  <si>
    <t>2.3.1.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</si>
  <si>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</si>
  <si>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2.3.2.</t>
  </si>
  <si>
    <t>2.3.3.</t>
  </si>
  <si>
    <t>Услуги по предоставлению общедоступного и бесплатного дошкольного, начального общего, основного общего, среднего (полного) общего образования по основным образовательным программам в образовательных учреждениях для детей-сирот и детей, оставшихся без попечения родителей</t>
  </si>
  <si>
    <t>2.3.4.</t>
  </si>
  <si>
    <t>Услуги по предоставлению общедоступного и бесплатного дошкольного, начального общего, основного общего, среднего (полного) общего образования по основным образовательным программам в специальных (коррекционным) образовательных учреждениях для обучающихся, воспитанников с ограниченными возможностями здоровья</t>
  </si>
  <si>
    <t>2.3.5.</t>
  </si>
  <si>
    <t>Материально-техническое оснащение краевых государственных учреждений образования учреждениях для обучающихся, воспитанников с ограниченными возможностями здоровья</t>
  </si>
  <si>
    <t>2.3.6.</t>
  </si>
  <si>
    <t>Услуги по предоставлению общедоступного и бесплатного начального общего, основного общего, среднего (полного) общего образования по основным образовательным программам в специальных образовательных учреждениях закрытого типа.</t>
  </si>
  <si>
    <t>2.3.7.</t>
  </si>
  <si>
    <t>Создание и  организация ра-боты на территории края 20 Центров дистанционного обучения  для проведения обучения учащихся сель-ских,  прежде всего, мало-комплектных школ, обучения детей-инвалидов,  ода-ренных школьников, проживающих в отдаленных и малодоступных территориях</t>
  </si>
  <si>
    <t>2.3.8.</t>
  </si>
  <si>
    <t>2.3.9.</t>
  </si>
  <si>
    <t>Создание краевой системы подготовки  педагогических кадров для  организации работы Центров дистанционного обучения и  информационно-методических Центров  школьных и детских библиотек</t>
  </si>
  <si>
    <t>2.3.10.</t>
  </si>
  <si>
    <t xml:space="preserve">Подготовка и издание  библиотеки научно-методической литературы    педагогов   учителей и педагогов дополнительного образования   по  вопросам работы  с одаренными детьми </t>
  </si>
  <si>
    <t>2.3.11.</t>
  </si>
  <si>
    <t>2.3.12.</t>
  </si>
  <si>
    <t xml:space="preserve">Реализация комплексных многоуровневых программ обучения, поддержки и развития одаренных детей в специализированных школах, в том числе, школах-интернатах и профильных школах при учреждениях высшего профессионального образования </t>
  </si>
  <si>
    <t>2.3.13.</t>
  </si>
  <si>
    <t>Организация дистанционного образования детей-инвалидов</t>
  </si>
  <si>
    <t>2.3.14.</t>
  </si>
  <si>
    <t>Субвенции на обеспечение обучающихся в младших классах (1-4 включительно) бесплатным питанием</t>
  </si>
  <si>
    <t>2.3.15.</t>
  </si>
  <si>
    <t>Государственная поддержка талантливой молодежи</t>
  </si>
  <si>
    <t>Организация и проведение государственной (итоговой) аттестации выпускников 9-х,11-х классов, в т.ч. в форме ЕГЭ</t>
  </si>
  <si>
    <t>2.4.</t>
  </si>
  <si>
    <t>Создание условий изучения учащимися школ Приморского края  иностранных языков, в том числе восточных в связи с особенностями  геополитического положения, а также языков малочисленных народностей, проживающих на его территории, на основе разработки и внедрения   системы повышения квалификации преподавателей иностранных языков системы общего образования</t>
  </si>
  <si>
    <t>2.4.1.</t>
  </si>
  <si>
    <t>Создание и внедрение краевой системы профессиональной подготовки учителей иностранных языков  (восточных) для общеобразовательных школ на базе учреждений высшего и дополнительного профессионального  образования.</t>
  </si>
  <si>
    <t>2.4.2.</t>
  </si>
  <si>
    <t>Создание и внедрение краевой системы подготовки и повышения квалификации педагогических кадров, реализующих образовательные программы обучения детей языкам малочисленных народов.</t>
  </si>
  <si>
    <t>2.5.</t>
  </si>
  <si>
    <t>Обновление технологий воспитания и обучения, связанных с  решением задач социализации учащихся, формирования основ здорового образа жизни и безопасности жизнедеятельности у детей и подростков на основе взаимодействия школы, семей обучающихся,   представителей общественных и иных организаций</t>
  </si>
  <si>
    <t>2.5.1.</t>
  </si>
  <si>
    <t>Организация воспитания и содержания воспитанников в государственных образовательных учреждениях для детей-сирот и детей, оставшихся без попечения родителей</t>
  </si>
  <si>
    <t>2.5.2.</t>
  </si>
  <si>
    <t>Разработка и реализация краевого Проекта по развитию детских самоуправляемых организаций, создаваемых   на базе школ,  муниципальных образований и края для различных целевых групп учащихся</t>
  </si>
  <si>
    <t>2.5.3.</t>
  </si>
  <si>
    <t>Оборудование и создание в краевых образовательных учреждениях экологичной среды, включающей сектора для отдыха, подвижных, спортивных и тихих игр, зимние сады,  комнаты психологической разгрузки, помещения для организации релаксирующих занятий (музыкальных, хореографических, живопись, рисунок и т.д.).</t>
  </si>
  <si>
    <t>2.5.4.</t>
  </si>
  <si>
    <t xml:space="preserve">Строительство и реконструкция, оснащение спортивных залов, спортивных площадок краевых образовательных учреждений спортивным оборудованием для увеличения занятий физкультурой и спортом </t>
  </si>
  <si>
    <t>2.5.5.</t>
  </si>
  <si>
    <t>Мероприятия по противодействию распространения наркотиков</t>
  </si>
  <si>
    <t>Организация и проведение обучающих семинаров по программам профилактики наркомании для сотрудников организаций и учреждений, непосредственно работающих с детьми и молодежью (500 человек в год)</t>
  </si>
  <si>
    <t>Организация и проведение обучающих семинаров по программам профилактики наркомании для студентов и старшеклассников по принципу «ровесник-ровеснику» (600 человек в год)</t>
  </si>
  <si>
    <t>Организация и проведение молодежного форума «Молодежь Приморья без наркотиков» (250 человек в год)</t>
  </si>
  <si>
    <t>Оборудование площадок, приобретение тренажёрных комплексов для государственного образовательного учреждения дополнительного образования детей «Детско-юношеский центр Приморского края»</t>
  </si>
  <si>
    <t>2.5.6.</t>
  </si>
  <si>
    <t xml:space="preserve">Мероприятия по профилактике правонарушений и борьбе с преступностью </t>
  </si>
  <si>
    <t>Подготовка и выпуск методических пособий для учителей общеобразовательных школ и для родителей по вопросам профилактики алкоголизма среди детей и подростков</t>
  </si>
  <si>
    <t>2.5.7.</t>
  </si>
  <si>
    <t>Мероприятия по профилактике экстремизма и терроризма</t>
  </si>
  <si>
    <t>Обучение (повышение квалификации) руководителей образовательных учреждений края по обеспечению мер безопасности при угрозе совершения террористического</t>
  </si>
  <si>
    <t>Проведение краевых соревнований учащихся образовательных учреждений «Школа безопасности»</t>
  </si>
  <si>
    <t>Проведение краевого сбора учащихся образовательных учреждений «Твой выбор</t>
  </si>
  <si>
    <t>Проведение краевого слёта учащихся образовательных учреждений «Юный спасатель»</t>
  </si>
  <si>
    <t>2.6.</t>
  </si>
  <si>
    <t>Создание условий для развития кадрового потенциала системы образования и возвращения престижа педагогической профессии</t>
  </si>
  <si>
    <t>2.6.1.</t>
  </si>
  <si>
    <t>Услуги по дополнительному профессиональному образованию</t>
  </si>
  <si>
    <t>2.6.2.</t>
  </si>
  <si>
    <t>Ежемесячное денежное вознаграждение за классное руководство за счёт средств краевого бюджета</t>
  </si>
  <si>
    <t>2.6.3.</t>
  </si>
  <si>
    <t>Поощрение лучших учителей</t>
  </si>
  <si>
    <t>2.6.4.</t>
  </si>
  <si>
    <t>Реализация форм социальной и профессиональной поддержки молодых учителей с целью их привлечения и закрепления на рабочих местах в образовательных учреждениях края через выделение жилья, стипендий, грантов, организацию си-стемы повышения квалифи-кации и стажировок в лучших учреждениях страны и за рубежом.</t>
  </si>
  <si>
    <t>2.6.5.</t>
  </si>
  <si>
    <t>Содействие занятости трудоспособным гражданам пожилого возраста, организация их свободного времени и культурного досуга</t>
  </si>
  <si>
    <t>3.</t>
  </si>
  <si>
    <t>Подпрограмма Развитие системы дополнительного образования, отдыха, оздоровления и занятости детей и подростков Приморского края</t>
  </si>
  <si>
    <t>3.1.</t>
  </si>
  <si>
    <t>Создание условий для развития детского технического творчества (инженерное конструирование, нанотохнологии, робототехника и т.д.) в области знаний по естественнонаучным  и техническим специальностям</t>
  </si>
  <si>
    <t>3.1.1.</t>
  </si>
  <si>
    <t>Услуги по предоставлению дополнительного образования детям</t>
  </si>
  <si>
    <t>3.1.2.</t>
  </si>
  <si>
    <t>Субсидии из краевого бюд-жета бюджетам муниципаль-ных образований Примор-ского края на создание  на территории Приморского края не менее 10  Центров детского  технического твор-чества (инженерное констру-ирование, нанотехнологии, робототехника и т.д.), реали-зующих комплекс инноваци-онных образовательных про-грамм дополнительного об-разования детей, направлен-ных на  развитие их мотива-ции к учению,  профессио-нальное самоопределение, социальную ориентацию</t>
  </si>
  <si>
    <t>3.1.3.</t>
  </si>
  <si>
    <t>Разработка и реализация  краевого образовательного проекта «Музей науки» для вовлечения детей в области знаний по естественнонаучным и техническим специальностям</t>
  </si>
  <si>
    <t>3.1.4.</t>
  </si>
  <si>
    <t>Создание  12 пилотных  пло-щадок по распространению моделей дополнительного образования, обеспечиваю-щего высокие результаты   подготовки детей по всем направлениям развития</t>
  </si>
  <si>
    <t>3.2.</t>
  </si>
  <si>
    <t xml:space="preserve"> Расширение практики проведения международных  мероприятий в сфере дополнительного образования по обмену опытом работы с одаренными детьми,  а также  подготовке участников к их проведению</t>
  </si>
  <si>
    <t>3.2.1.</t>
  </si>
  <si>
    <t>Открытие постоянно-действующего международ-ного лагеря по работе с ода-ренными детьми и талантливой молодежью, реализующего международные и федеральные образовательные программы,  сессии, школы, проходящие  с участием школьников из КНР, Республики Корея, Японии и др. стран.</t>
  </si>
  <si>
    <t>3.2.2.</t>
  </si>
  <si>
    <t xml:space="preserve">Организация ежегодных ме-роприятий (форумов, конфе-ренций и т.д.) по обмену опытом  работы с одаренными детьми и практике подготовки  школьников  к международным олимпиадам, прежде всего из стран КНР, МНР, Японии.  </t>
  </si>
  <si>
    <t>3.3.</t>
  </si>
  <si>
    <t>Введение новых форм  отдыха и оздоровления детей Приморского края с учетом использования природно-экологических особенностей  региона,  развития форм детского туризма</t>
  </si>
  <si>
    <t>3.3.1.</t>
  </si>
  <si>
    <t>3.3.2.</t>
  </si>
  <si>
    <t>Раздел I. Социальная поддержка, направленная на повышение доступности услуг, предоставляемых организациями отдыха и оздоровления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</si>
  <si>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</si>
  <si>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</si>
  <si>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3.3.3.</t>
  </si>
  <si>
    <t>Раздел II. Обеспечение отдыха и оздоровления отдельных категорий детей и подростков, в том числе нуждающихся в психолого-педагогическом и ином специальном сопровождении</t>
  </si>
  <si>
    <t>Организация и обеспечение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</si>
  <si>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</si>
  <si>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3.3.4.</t>
  </si>
  <si>
    <t>Раздел III. 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</si>
  <si>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 xml:space="preserve">Ремонт и оснащение загородного оздоровительного лагеря «Океан» краевого  государственного образовательного казенного учреждения для детей-сирот и детей, оставшихся без  попечения родителей, «Школа-интернат для детей-сирот и детей, оставшихся без попечения родителей, п. Кавалерово» </t>
  </si>
  <si>
    <t>Всего</t>
  </si>
  <si>
    <t xml:space="preserve">Ремонт и оснащение базы отдыха «Чайка» краевого государственного казенного специального (коррекционного) образовательного учреждения для обучающихся, воспитанников с ограниченными  возможностями здоровья «Раздольненская специальная (коррекционная) общеобразовательная школа-интернат» </t>
  </si>
  <si>
    <t>Проведение проектно-изыскательских работ по объекту детского оздоровительного лагеря «Ромашка» краевого  государственного казенного специального  коррекционного образовательного учреждения для обучающихся, воспитанников с ограниченными  возможностями здоровья «Специальная (коррекционная) школа-интернат для детей-сирот и детей, оставшихся без попечения родителей, с ограниченными возможностями здоровья г. Находки»</t>
  </si>
  <si>
    <t>Реконструкция детского оздоровительного лагеря «Ромашка» краевого государственного казенного специального коррекционного образовательного учреждения для обучающихся, воспитанников с ограниченными возможностями здоровья «Специальная (коррекционная) школа-интернат для детей-сирот и детей, оставшихся без попечения родителей, с ограниченными возможностями здоровья г. Находки»</t>
  </si>
  <si>
    <t xml:space="preserve">Предоставление субсидий краевому государственному специальному учебно-воспитательному бюджетному учреждению для детей и  подростков с девиантным поведением «Приморская  специальная  образовательная школа закрытого типа имени Т.М.Тихого» на ремонт и оснащение спортивно-трудового лагеря «Сокол» </t>
  </si>
  <si>
    <t xml:space="preserve">Предоставление субсидий государственному образовательному бюджетному учреждению дополнительного образования детей «Детско-юношеский центр </t>
  </si>
  <si>
    <t>Предоставление субсидий государственному образовательному бюджетному учреждению дополнительного образования детей "Детско-юношеский центр Приморского края" на ремонт и оснащение спортивно-туристской базы "Ливадийская"</t>
  </si>
  <si>
    <t>Раздел IV. 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</si>
  <si>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Организация и проведение курсов повышения квалификации  педагогических работников для работы в детских загородных лагерях</t>
  </si>
  <si>
    <t>Организация и проведение краевого конкурса профессионального мастерства среди педагогов, работающих в сфере отдыха и оздоровления детей и  подростков</t>
  </si>
  <si>
    <t>Организация и проведение обучения по программам  подготовки вожатых из числа студентов, лидеров студенческих отрядов вожатых</t>
  </si>
  <si>
    <t>Раздел V. Подготовка специалистов, обеспечивающих безопасность жизни и здоровья детей и подростков во время пребывания в загородных оздоровительных лагерях</t>
  </si>
  <si>
    <t xml:space="preserve">Подготовка спасателей для работы в детских загородных лагерях Приморского края </t>
  </si>
  <si>
    <t>Прохождение  пожарно-технического  минимума по пожарной безопасности работниками  детских загородных лагерей Приморского края</t>
  </si>
  <si>
    <t>Раздел VI. Совершенствование инновационных форм и методов организации воспитательной работы, содержательного досуга и отдыха детей и подростков</t>
  </si>
  <si>
    <t>Организация и проведение  профильных смен (физкультурно-спортивной, туристско-краеведческой, военно-патриотической направленностей) для подростков «группы риска»</t>
  </si>
  <si>
    <t xml:space="preserve">Организация и проведение в детских загородных лагерях тренингов по формированию установок здорового образа жизни, профилактике наркомании </t>
  </si>
  <si>
    <t xml:space="preserve">Организация и проведение  краевого смотра-конкурса на лучший загородный оздоровительный лагерь </t>
  </si>
  <si>
    <t>Организация и проведение краевого смотра-конкурса на лучшую работу муниципальных органов управления образования по руководству оздоровительной кампанией детей «Каникулы»</t>
  </si>
  <si>
    <t>Направление организованных групп детей Приморского края, победителей региональных, всероссийских, международных конкурсов, соревнований и фестивалей и их руководителей в Федеральные государственные бюджетные образовательные учреждения «Всероссийский детский центр «Орленок», «Всероссийский детский центр «Океан» (оплата проезда к месту отдыха и обратно, приобретение формы делегации)</t>
  </si>
  <si>
    <t>Раздел VII. Нормативное правовое, информационно-методическое обеспечение отдыха, оздоровления и занятости детей и подростков</t>
  </si>
  <si>
    <t xml:space="preserve">Разработка и издание регионального сборника нормативно-правовых и информационно-методических материалов по организации отдыха, оздоровления и занятости детей и подростков </t>
  </si>
  <si>
    <t xml:space="preserve">Организация и проведение ярмарки детских загородных лагерей Приморского края для организаторов отдыха, жителей Приморского края, заинтересованных учреждений и организаций </t>
  </si>
  <si>
    <t xml:space="preserve">Создание фильма по итогам деятельности детских загородных лагерей Приморского края в летний оздоровительный период </t>
  </si>
  <si>
    <t xml:space="preserve">Организация и проведение торжественной церемонии  подведения итогов летней оздоровительной кампании  Приморского края </t>
  </si>
  <si>
    <t>3.4.</t>
  </si>
  <si>
    <t>Развитие  системы учреждений дополнительного образования, направленных на привлечение учащихся, имеющих проблемы со здоровьем, детей-инвалидов, одаренных школьников, детей мигрантов к систематическим занятиям физической культурой и спор-том, музыкальной, художественно-эстетической, естественно-научной и технической деятельностью</t>
  </si>
  <si>
    <t>3.4.1.</t>
  </si>
  <si>
    <t>Субсидии из краевого бюд-жета бюджетам муниципальных образований приморско-го края на организацию на базе учреждений дополни-тельного образования раз-личных форм работы с деть-ми-мигрантами, направлен-ных на осуществление их предшкольной подготовки,   обучение  русскому языку,  успешную адаптацию и со-циализацию в иноязычной среде</t>
  </si>
  <si>
    <t>3.4.2.</t>
  </si>
  <si>
    <t>Развитие дистанционных  образовательных услуг для детей, проживающих в отда-ленных территориях и детей-инвалидов на основе исполь-зования дистанционного обу-чения.</t>
  </si>
  <si>
    <t>3.5.</t>
  </si>
  <si>
    <t>Мероприятия направленные на допризывную подготовку учащейся молодежи Приморского края</t>
  </si>
  <si>
    <t>3.5.1.</t>
  </si>
  <si>
    <t>Организация и проведение культурных, спортивных и физкультурно-оздоровительных мероприятий</t>
  </si>
  <si>
    <t>Проведение на территории Приморского края месячника военно-патриотического воспитания молодежи (23 января - 23 февраля)</t>
  </si>
  <si>
    <t>Проведение краевой молодежной патриотической акции "С Днем Победы, ветеран!" (15 апреля - 15 июня)</t>
  </si>
  <si>
    <t>Проведение мероприятий, посвященных Дню пограничника</t>
  </si>
  <si>
    <t>Проведение памятных мероприятий, посвященных событиям на Каульских высотах (Лесозаводский городской округ)</t>
  </si>
  <si>
    <t>Проведение краевых мероприятий, посвященных Дню Героев Отечества</t>
  </si>
  <si>
    <t>Проведение дней открытых дверей для учащихся краевых государственных образовательных учреждений в воинских частях, на кораблях ТОФ, в войсковых соединениях Дальневосточного военного округа</t>
  </si>
  <si>
    <t>Проведение краевых памятных мероприятий для молодежи, приуроченных к Хасанским событиям 1938 года</t>
  </si>
  <si>
    <t>3.5.2.</t>
  </si>
  <si>
    <t xml:space="preserve">Проведение конкурсов, учебных сборов, семинаров, круглых столов, научно-практических конференций </t>
  </si>
  <si>
    <t>Организация и проведение краевого конкурса на лучший музей боевой, воинской и трудовой славы в образовательных учреждениях посредством предоставления субсидии государственному автономному учреждению дополнительного образования детей «Детско-юношеский центр Приморского края»</t>
  </si>
  <si>
    <t>Предоставление субсидии государственному автономному учреждению дополнительного образования детей «Детско-юношеский центр Приморского края» на организацию и проведение краевой научно-практической конференции школьников «Народ и Армия в Великой Отечественной войне»</t>
  </si>
  <si>
    <t>Организация и проведение круглых столов для допризывной молодежи с участием членов военно-патриотических клубов, общественных объединений: молодежных и ветеранских, комитета солдатских матерей, представителей военных комиссариатов, военнослужащих посредством предоставления субсидии государственному автономному учреждению дополнительного образования детей «Детско-юношеский центр Приморского края»</t>
  </si>
  <si>
    <t>Организация и проведение краевой военно-спортивной игры «Зарница» посредством предоставление субсидии государственному автономному учреждению дополнительного образования детей «Детско-юношеский центр Приморского края»</t>
  </si>
  <si>
    <t>Организация и проведение краевых семинаров для организаторов военно-патриотической работы в образовательных учреждениях посредством предоставления субсидии государственному автономному учреждению дополнительного образования детей «Детско-юношеский центр Приморского края»</t>
  </si>
  <si>
    <t>Приобретение военной, камуфляжной, парадной формы, макетов автомата Калашникова, макетов винтовок и другого спортивно-технического оборудования  для государственного автономного учреждения дополнительного образования детей «Детско-юношеский центр Приморского края» посредством предоставления субсидии государственному автономному учреждению дополнительного образования детей «Детско-юношеский центр Приморского края»</t>
  </si>
  <si>
    <t>Организация и проведение краевого семинара-совещания для организаторов поисковой работы и руководителей музеев образовательных учреждений по теме «Организация поисковой и музейной работы в образовательных учреждениях» посредством предоставления субсидии государственному образовательному автономному учреждению дополнительного профессионального образования «Приморский краевой институт развития образования</t>
  </si>
  <si>
    <t>Предоставление субсидии государственному автономному учреждению дополнительного образования детей «Детско-юношеский центр Приморского края» на проведение краевого конкурса на лучшую подготовку призывников по военно-учетным специальностям, организацию и проведение призыва в Вооруженные Силы Российской Федерации</t>
  </si>
  <si>
    <t>Обучение граждан военно-учетным специальностям в краевых государственных учреждениях начального профессионального образования</t>
  </si>
  <si>
    <t>3.5.3.</t>
  </si>
  <si>
    <t>Информационное обеспечение в области допризывной подготовки молодежи</t>
  </si>
  <si>
    <t>Проведение мониторингов и социологических исследований среди допризывной молодежи</t>
  </si>
  <si>
    <t>Проведение в краевых государственных образовательных учреждениях уроков мужества, встреч с ветеранами и военнослужащими</t>
  </si>
  <si>
    <t>Проведение торжественных ритуалов принятия военной присяги в музеях Боевой Славы, у памятников и обелисков с участием молодежи допризывного возраста, родителей и ветеранов</t>
  </si>
  <si>
    <t>3.6.</t>
  </si>
  <si>
    <t>Мероприятия для детей и молодежи</t>
  </si>
  <si>
    <t>3.6.1.</t>
  </si>
  <si>
    <t>Проведение мероприятий для детей и молодежи</t>
  </si>
  <si>
    <t>3.6.2.</t>
  </si>
  <si>
    <t>Приобретение новогодних подарков детям Приморского края</t>
  </si>
  <si>
    <t>4.</t>
  </si>
  <si>
    <t>Подпрограмма Развитие системы профессионального образования</t>
  </si>
  <si>
    <t>4.1.</t>
  </si>
  <si>
    <t>Создание инновационных комплексов и ресурсных центров, интегрирующих содержание НПО, СПО, ВПО с учетом особенностей социально-экономического развития Приморского края и запросов работодателей, для подготовки кадров востребованных квалификаций, рабочих особо сложных профессий</t>
  </si>
  <si>
    <t>4.1.1.</t>
  </si>
  <si>
    <t>Открытие на территории Приморского края  7 ресурсных центров, действующих на базе учреждений  профессионального образования,  для обучения  студентов  из других учебных заведений сложным профессиям. Оснащение ресурсных центров современным высокотехнологичным оборудованием  по осваиваемой специальности   и для  использования в обучении информационных  технологий</t>
  </si>
  <si>
    <t>4.1.2.</t>
  </si>
  <si>
    <t>4.1.3.</t>
  </si>
  <si>
    <t>Разработка различных форм интеграции начального и среднего, среднего и начального, среднего и высшего профессионального образования (в том числе образование  научно-производственных комплексов, формирование совместных проектных и творческих групп, коллективов, кафедр, подразделений и др.).</t>
  </si>
  <si>
    <t>4.1.4.</t>
  </si>
  <si>
    <t>Разработка нормативов и оснащение образовательных учреждений профессионального образования современным высокотехнологичным учебно-производственным оборудованием в соответствии с требованиями профессиональных образовательных стандартов и задач опережающего обучения</t>
  </si>
  <si>
    <t>4.1.5.</t>
  </si>
  <si>
    <t>4.1.6.</t>
  </si>
  <si>
    <t>4.2.</t>
  </si>
  <si>
    <t>4.2.1.</t>
  </si>
  <si>
    <t>Создание объединений профессиональной подготовки на базе образовательных учреждений профессионального образования по запросам работодателей на основе потребности экономики края.</t>
  </si>
  <si>
    <t>4.3.</t>
  </si>
  <si>
    <t>Создание и развитие системы «Бизнес-инкубаторов» для инновационной молодежи с целью их успешного профессионального обучения  и трудоустройства,  информатизации образовательного процесса, оснащения  современным высокотехнологичным оборудованием</t>
  </si>
  <si>
    <t>4.3.1.</t>
  </si>
  <si>
    <t>Разработка и реализация  в образовательных учреждениях новых  образовательных программ формирования у обучающихся четких нравственных и трудовых установок, нацеленных на продуктивный, качественный труд, ориентацию на запросы потребителей продукции, основанных на тесном взаимодействии  учреждений образования   с потенциальными отечественными и зарубежными работодателями.</t>
  </si>
  <si>
    <t>4.3.2.</t>
  </si>
  <si>
    <t>Формирование сквозной системы «бизнес-подготовки» обучающихся учреждений профессионального образования путем организации работы молодёжных бизнес-инкубаторов, учебных фирм, малых учебных предприятий, проведение конкурсов предпринимательских проектов.</t>
  </si>
  <si>
    <t>4.4.</t>
  </si>
  <si>
    <t>Совершенствование принципов организации учебного процесса в учреждениях профессионального образования, обеспечивающих  доступность качественного образования для всех слоев населения, в том числе в отдаленных  муниципальных образованиях Приморья.</t>
  </si>
  <si>
    <t>4.4.1.</t>
  </si>
  <si>
    <t>Услуги по предоставлению гражданам бесплатного начального профессионального образования в пределах государственных образовательных стандартов</t>
  </si>
  <si>
    <t>Профессионально-технические училища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</si>
  <si>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</si>
  <si>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4.4.2.</t>
  </si>
  <si>
    <t>Услуги по предоставлению среднего профессионального образования</t>
  </si>
  <si>
    <t>Среднее профессиональное образование</t>
  </si>
  <si>
    <t>4.4.3.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</si>
  <si>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</si>
  <si>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4.4.4.</t>
  </si>
  <si>
    <t>4.4.5.</t>
  </si>
  <si>
    <t>Разработка и внедрение на базе учреждений профессионального образования вариативных модульных и интегрированных многоуровневых образовательных программ, способных гибко реагировать на динамику потребностей рынка труда Приморского края, индивидуальные запросы  и потребности обучающихся.</t>
  </si>
  <si>
    <t>4.4.6.</t>
  </si>
  <si>
    <t>4.4.7.</t>
  </si>
  <si>
    <t>4.4.8.</t>
  </si>
  <si>
    <t>Разработка профессиональных  (квалификационных) стандартов по должностям руководителей колледжей, преподавателей общеобразовательных, общепрофессиональных, специальных дисциплин  и мастеров производственного обучения, с учетом требований, изложенных в федеральных государственных образовательных стандартах, и требований  инновационного развития профессионального образования.</t>
  </si>
  <si>
    <t>4.5.</t>
  </si>
  <si>
    <t>4.5.1.</t>
  </si>
  <si>
    <t>Разработка на базе профессиональных (квалификационных) стандартов модульных образовательных программ профессиональной подготовки, переподготовки и повышения квалификации преподавателей общеобразовательных, общепрофессиональных, специальных дисциплин  и мастеров производственного обучения, организация их профессиональной подготовки, переподготовки и повышения квалификации по модульным персонифицированным образовательным программам</t>
  </si>
  <si>
    <t>4.5.2.</t>
  </si>
  <si>
    <t>Создание региональной системы анализа и прогноза образовательных потребностей  жителей Приморского края в сфере  начального и среднего специального образования,  построенного  с учетом мировых  экономических и образовательных тенденций развития профессионального образования, передового международного и российского опыта,  прогнозирования запросов и потребностей рынка труда Приморского края,  его потенциальных работодателей.</t>
  </si>
  <si>
    <t>4.5.3.</t>
  </si>
  <si>
    <t>4.5.4.</t>
  </si>
  <si>
    <t>Разработка  системы мер, направленных на повышение престижа рабочих профессий и профессиональной ориентации молодежи через  СМИ, телевизионные и  радиоканалы Приморского края,  организацию ежегодных ярмарок профессий и др.</t>
  </si>
  <si>
    <t>4.5.5.</t>
  </si>
  <si>
    <t xml:space="preserve">4.6. </t>
  </si>
  <si>
    <t>Развитие системы независимой оценки качества профессионального образования на основе создания и внедрения механизмов сертификации квалификаций специалистов и выпускников образовательных учреждений с учетом интеграции требований ФГОС и профессиональных стандартов</t>
  </si>
  <si>
    <t>4.6.1.</t>
  </si>
  <si>
    <t>Создание на всех уровнях профессионального образования  территориально-распределенной сети из  8  Центров сертификации профессиональных квалификаций начального и среднего специального образования,  общественно-профессиональной аккредитации образовательных программ  и независимой оценки качества профессионального образования в области подготовки рабочих кадров и формирования прикладных квалификаций.</t>
  </si>
  <si>
    <t>4.6.2.</t>
  </si>
  <si>
    <t>4.6.3.</t>
  </si>
  <si>
    <t>Разработка системы аккредитации Центров сертификации профессиональных квалификаций начального и среднего специального образования и мониторинга их деятельности</t>
  </si>
  <si>
    <t>4.6.4.</t>
  </si>
  <si>
    <t>Модернизация системы профессионального образования</t>
  </si>
  <si>
    <t>Формирование конкурентоспособного образования и повышение престижа рабочих профессий</t>
  </si>
  <si>
    <t>4.7.2.</t>
  </si>
  <si>
    <t>Реконструкция, капитальный ремонт учреждений профессионального образования</t>
  </si>
  <si>
    <t>5.</t>
  </si>
  <si>
    <t>5.1.</t>
  </si>
  <si>
    <t>Руководство и управление  в сфере установленных функций органов государственной власти субъектов Российской Федерации и органов местного самоуправления</t>
  </si>
  <si>
    <t>5.1.1. </t>
  </si>
  <si>
    <t>Центральный аппарат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</si>
  <si>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</si>
  <si>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</si>
  <si>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5.2.</t>
  </si>
  <si>
    <t>Проведение венчурной ярмарки</t>
  </si>
  <si>
    <t xml:space="preserve">местный бюджет (при участии </t>
  </si>
  <si>
    <t>5.3.</t>
  </si>
  <si>
    <t>Региональный конкурс проектов фундаментальных и гуманитарных исследований</t>
  </si>
  <si>
    <t>Наименование программы, отдельного мероприятия</t>
  </si>
  <si>
    <t xml:space="preserve">Организация и проведение ежегодной краевой социально-патриотической акции «День призывника» посредством предоставления субсидии государственному автономному учреждению дополнительного образования детей «Детско-юношеский центр Приморского края» </t>
  </si>
  <si>
    <t>5.1.3</t>
  </si>
  <si>
    <t>1.1.7.</t>
  </si>
  <si>
    <t xml:space="preserve"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 в 
Приморском крае
</t>
  </si>
  <si>
    <t>Проведение текущего, капитального ремонта и реконструкции  ветхих зданий и аварийных помещений государственных (краевых) и муниципальных образовательных учреждений общего образования, детских домов и интернатных учреждений</t>
  </si>
  <si>
    <t>3.3.7.</t>
  </si>
  <si>
    <t>5.1.5.</t>
  </si>
  <si>
    <t>5.4.</t>
  </si>
  <si>
    <t>«Обеспечение детей-сирот и детей, оставшихся без попечения родителей, лиц из числа детей-сирот и детей оставшихся без попечения родителей, жилыми помещениями по судебным решениям»</t>
  </si>
  <si>
    <t>3.3.5. </t>
  </si>
  <si>
    <t>3.3.6. </t>
  </si>
  <si>
    <t>% исполнения</t>
  </si>
  <si>
    <t>Источник ресурсного обеспечения</t>
  </si>
  <si>
    <t>КБК</t>
  </si>
  <si>
    <t>ГРБС</t>
  </si>
  <si>
    <t>РзПр</t>
  </si>
  <si>
    <t>ЦСР</t>
  </si>
  <si>
    <t>ВР</t>
  </si>
  <si>
    <t>0701</t>
  </si>
  <si>
    <t>010</t>
  </si>
  <si>
    <t>5224902</t>
  </si>
  <si>
    <t>5224903</t>
  </si>
  <si>
    <t>5224905</t>
  </si>
  <si>
    <t>0702</t>
  </si>
  <si>
    <t>5210203</t>
  </si>
  <si>
    <t>009</t>
  </si>
  <si>
    <t>4210010</t>
  </si>
  <si>
    <t>630</t>
  </si>
  <si>
    <t>4220000</t>
  </si>
  <si>
    <t>001</t>
  </si>
  <si>
    <t>4330000</t>
  </si>
  <si>
    <t>5226225</t>
  </si>
  <si>
    <t>4339900</t>
  </si>
  <si>
    <t>611</t>
  </si>
  <si>
    <t>4361400</t>
  </si>
  <si>
    <t>5210202</t>
  </si>
  <si>
    <t>0709</t>
  </si>
  <si>
    <t>4360400</t>
  </si>
  <si>
    <t>012</t>
  </si>
  <si>
    <t>4240000</t>
  </si>
  <si>
    <t>5222500</t>
  </si>
  <si>
    <t>022</t>
  </si>
  <si>
    <t>5225200</t>
  </si>
  <si>
    <t>5223800</t>
  </si>
  <si>
    <t>0705</t>
  </si>
  <si>
    <t>4289900</t>
  </si>
  <si>
    <t>5200902</t>
  </si>
  <si>
    <t>5201100</t>
  </si>
  <si>
    <t>013</t>
  </si>
  <si>
    <t>5224731</t>
  </si>
  <si>
    <t>4230000</t>
  </si>
  <si>
    <t>621</t>
  </si>
  <si>
    <t>0707</t>
  </si>
  <si>
    <t>5225501</t>
  </si>
  <si>
    <t>5225502</t>
  </si>
  <si>
    <t>006</t>
  </si>
  <si>
    <t>5225507</t>
  </si>
  <si>
    <t>5225503</t>
  </si>
  <si>
    <t>5225506</t>
  </si>
  <si>
    <t>5225508</t>
  </si>
  <si>
    <t>5225509</t>
  </si>
  <si>
    <t>622</t>
  </si>
  <si>
    <t>5225510</t>
  </si>
  <si>
    <t>5225511</t>
  </si>
  <si>
    <t>5225512</t>
  </si>
  <si>
    <t>5225513</t>
  </si>
  <si>
    <t>5225000</t>
  </si>
  <si>
    <t xml:space="preserve">0705 </t>
  </si>
  <si>
    <t>0704</t>
  </si>
  <si>
    <t>4310100</t>
  </si>
  <si>
    <t>4360905</t>
  </si>
  <si>
    <t>0703</t>
  </si>
  <si>
    <t>4259900</t>
  </si>
  <si>
    <t>005</t>
  </si>
  <si>
    <t>4279900</t>
  </si>
  <si>
    <t>4360901</t>
  </si>
  <si>
    <t>Мероприятия по развитию профессионального образования</t>
  </si>
  <si>
    <t>5225100</t>
  </si>
  <si>
    <t>612</t>
  </si>
  <si>
    <t>0020400</t>
  </si>
  <si>
    <t>0113</t>
  </si>
  <si>
    <t>4360906</t>
  </si>
  <si>
    <t>1004</t>
  </si>
  <si>
    <t>5225600</t>
  </si>
  <si>
    <t>5200110</t>
  </si>
  <si>
    <t>520110</t>
  </si>
  <si>
    <t>000</t>
  </si>
  <si>
    <t>0000</t>
  </si>
  <si>
    <t>0000000</t>
  </si>
  <si>
    <t>759</t>
  </si>
  <si>
    <t>5224901</t>
  </si>
  <si>
    <t>5200901</t>
  </si>
  <si>
    <t>СКОШ+шк интернаты ФБ модернизация</t>
  </si>
  <si>
    <t>откуда цифра? По отету ГКУ 9818,0</t>
  </si>
  <si>
    <t>32345!</t>
  </si>
  <si>
    <t>?????</t>
  </si>
  <si>
    <t>4362100</t>
  </si>
  <si>
    <t>Субсидии из краевого бюджета бюджетам муниципальных образований Приморского края на реализацию мероприятий  по модернизации региональных систем дошкольного образования Приморского края</t>
  </si>
  <si>
    <t xml:space="preserve"> </t>
  </si>
  <si>
    <t>5058700</t>
  </si>
  <si>
    <t>00</t>
  </si>
  <si>
    <t>Выплата стипендий Правительства  Российской Федерации  для обучающихся по направлениям подготовки(специальностям), соответствующим приоритетным направлениям модернизации и технологического развития экономики Российской Федерации; участие обучающихся краевых учреждений профессионального образования в международных, всероссийских, региональных конкурсах(олимпиадах)профессионального мастерства и других мероприятиях</t>
  </si>
  <si>
    <t>0</t>
  </si>
  <si>
    <t>Разработка и реализация новых образовательных программ переподготовки и повышения квалификации кадров по направлениям: введение  ФГОС основной и старшей школы, преемственность образовательных требований и стандартов; разработка и реализация образовательных программ, направленных на компенсацию рисков социализации детей и подростков; формирование национальной, гражданской и этнической идентичности школьников; использование электронных средств обучения в образовательном процессе; поддержка и развитие детской одаренности; профессиональное самоопределение и ориентация старшеклассников и молодежи; формирование экологического сознания учащихся</t>
  </si>
  <si>
    <t>Организация проведения ежегодных краткосрочных  пятидневных учебных сборов на базе воинских частей и учебных пунктов  военных комиссариатов с обучающимися краевых государственных  учреждений начального и среднего профессионального образования посредством:предоставления субсидии  краевым государственным бюджетным образовательным учреждениям начального и среднего профессионального образования;краевым государственным  автономным образовательным учреждениям начального и среднего профессионального образования</t>
  </si>
  <si>
    <t>Предоставление субсидии на приобретение комплектов-классов, оборудования для практических занятий по начальной военной подготовке:краевым государственным бюджетным образовательным учреждениям начального и среднего краевым государственным  автономным образовательным учреждениям начального и среднего профессионального образованияпрофессионального образования;</t>
  </si>
  <si>
    <t xml:space="preserve">Субсидии из краевого бюджета 
имеющим
государственную аккредитацию негосударственным
общеобразовательным учреждениям в целях возмещения
затрат, связанных с предоставлением гражданам дошкольного,
начального общего, основного общего и среднего
(полного) общего образования
</t>
  </si>
  <si>
    <t xml:space="preserve">Предоставление субсидий краевому государственному специальному учебно-воспитательному бюджетному учреждению для детей и  подростков с девиантным поведением «Приморская  специальная  образовательная школа закрытого типа имени Т.М.Тихого» на организацию
 отдыха и оздоровления воспитанников в спортивно-трудовом лагере «Сокол» </t>
  </si>
  <si>
    <t>4229900</t>
  </si>
  <si>
    <t>Поедусмотренно</t>
  </si>
  <si>
    <t>Паспортом госпрограммы</t>
  </si>
  <si>
    <t>Кассовый расход 01.01.2014</t>
  </si>
  <si>
    <t>Сводной бюджетной росписью на отчетную дату</t>
  </si>
  <si>
    <t>4362700</t>
  </si>
  <si>
    <t>0015200</t>
  </si>
  <si>
    <t>1008999</t>
  </si>
  <si>
    <t>0703/ 0704</t>
  </si>
  <si>
    <t>612/ 622</t>
  </si>
  <si>
    <t>4362500</t>
  </si>
  <si>
    <t>611/ 621</t>
  </si>
  <si>
    <t>4310110</t>
  </si>
  <si>
    <t>Выполнено работ</t>
  </si>
  <si>
    <t>5</t>
  </si>
  <si>
    <t>6</t>
  </si>
  <si>
    <t>7</t>
  </si>
  <si>
    <t>4.7</t>
  </si>
  <si>
    <t>4.7.1</t>
  </si>
  <si>
    <t xml:space="preserve"> Информация об исполнении государственной программы Приморского края, (тыс.руб.) «Развития образования Приморского края» на 2013-2017 годы  за 2013 г.</t>
  </si>
  <si>
    <t>Форма 1</t>
  </si>
  <si>
    <t>5.1.2</t>
  </si>
  <si>
    <t xml:space="preserve">Открытие на территории  Приморского края в краевых образовательных учреждениях 4 экопарков и музеев, раскрывающих природно-климатические особенности края </t>
  </si>
  <si>
    <t>2.1.5</t>
  </si>
  <si>
    <t>Создание условий для осуществления непрерывного образования  учащихся в системе взаимодействия работодателей с учреждениями профессионального и основного общего образования «Школа – Колледж – Вуз – Работодатель» на основе согласования стандартов образовательных целей и  программ</t>
  </si>
  <si>
    <t>2.2</t>
  </si>
  <si>
    <t>Создание условий для осуществления непрерывного образования  учащихся в системе взаимодействия работодателей с учреждениями профессионального и основного общего образования  в комплексах  «Школа – Колледж – Вуз – Работодатель» на основе согласования стандартов образовательных целей и  программ</t>
  </si>
  <si>
    <t>2.2.1</t>
  </si>
  <si>
    <t>Создание условий  для трудоустройства учащихся краевых образовательных учреждений в летний период с учетом потребностей рынка труда и собственных интересов учащихся</t>
  </si>
  <si>
    <t>2.2.2</t>
  </si>
  <si>
    <t>Субсидии из краевого бюджета бюджетам муниципальных образований Приморского края на создание  Центров профессиональной карьеры и развития способностей школьников</t>
  </si>
  <si>
    <t>2.2.3</t>
  </si>
  <si>
    <t>Субсидии бюджетам муниципальных образований на организацию отдыха детей в каникулярное время</t>
  </si>
  <si>
    <t xml:space="preserve">Организация отдыха и
оздоровления детей-сирот, детей, оставшихся без попечения родителей,  на базе  
загородного оздоровительного лагеря «Океан» краевого  государственного образовательного казенного учреждения для детей-сирот и детей, оставшихся без  попечения родителей, «Школа-интернат для детей-сирот и детей, оставшихся без попечения родителей, п. Кавалерово»
</t>
  </si>
  <si>
    <t>Организация отдыха и оздоровления детей-сирот, детей, оставшихся без попечения родителей, с ограниченными возможностями здоровья на базе  отдыха «Чайка» краевого государственного казенного специального (коррекционного) образовательного учреждения для обучающихся, воспитанников с ограниченными  возможностями здоровья «Раздольненская специальная (коррекционная) общеобразовательная школа-интернат»</t>
  </si>
  <si>
    <t xml:space="preserve">Организация отдыха и
оздоровления детей-сирот, детей, оставшихся без попечения родителей, с ограниченными возможностями здоровья  на базе  детского оздоровительного лагеря «Ромашка» краевого государственного казенного специального коррекционного образовательного учреждения для обучающихся, воспитанников с ограниченными возможностями здоровья «Специальная (коррекционная) школа-интернат для детей-сирот и детей,
оставшихся без попечения родителей, с ограниченными возможностями здоровья г. Находки»
</t>
  </si>
  <si>
    <t xml:space="preserve">Предоставление субсидии краевому государственному образовательному автономному учреждению дополнительного образования детей «Детско-юношеский центр Приморского края» на организацию  профильных лагерей старшеклассников военно-патриотической и оборонной направленности в рамках летней оздоровительной кампании Приморского края, в том числе для детей «группы риска»  </t>
  </si>
  <si>
    <t>Конкурс творческих работ, рефератов среди допризывной молодежи на патриотическую тематику</t>
  </si>
  <si>
    <t>Создание и внедрение  в учреждениях профессионального образования Приморского края технологий  гибкого переоснащения учебных рабочих мест для открытия новых, особо сложных профессий и специальностей, востребованных инновационной экономикой и привлекательных для молодежи с точки зрения содержания и условий труда, моделирования реальной производственной среды</t>
  </si>
  <si>
    <t>Строительство  и оснащение двух многопрофильных учреждений профессионального образования, работающих  по адаптивной модели «Колледж малого города»</t>
  </si>
  <si>
    <t>Создание условий по обеспечению  участия потенциальных работодателей  в определении содержания образовательных программ разных уровней профессионального образования в соответствии с современными технологическими процессами</t>
  </si>
  <si>
    <t>Создание  в учреждениях профессионального образования Приморского края системы опережающей модернизации  учебных планов, рабочих программ учебных дисциплин и модулей, методических материалов, обеспечивающих профессиональное воспитание и качество подготовки обучающихся для подготовки «эталонных» рабочих, квалифицированных кадров среднего и высшего звена,  инженерных кадров.</t>
  </si>
  <si>
    <t>Разработка и реализация на базе учреждений профессионального образования  программ краткосрочной профессиональной переподготовки безработных граждан и профессиональной подготовки трудовых мигрантов.</t>
  </si>
  <si>
    <t>Разработка системы мер по  реализации индивидуальных маршрутов профессионального образования и поддержки трудоустройства лиц с ограниченными возможностями здоровья через разработку  и реализацию учреждениями профессионального образования  индивидуальных сетевых образовательных программ, их научно-методическую,  нормативно- правовую поддержку со стороны  органов управления образованием, научных организаций и образовательных учреждений.</t>
  </si>
  <si>
    <t xml:space="preserve">Повышение эффективности управления системой профессионального образования на основе внедрения учреждениями профессионального образования  государственно-общественных моделей взаимодействия, развития социального партнерства, создания системы независимой оценки качества профессионального образования и общественно-профессиональной аккредитации образовательных программ
</t>
  </si>
  <si>
    <t>Создание в регионе организационных и нормативных правовых условий для развития в учреждениях профессионального образования  государственно-частного партнерства в сфере  подготовки высококвалифицированных рабочих кадров и специалистов среднего звена, деятельность которых связана с эксплуатацией робототехнических комплексов, автоматизированных рабочих мест, созданием и промышленным применением нано-, био-, IT- и других  инновационных технологий</t>
  </si>
  <si>
    <t xml:space="preserve">Разработка и внедрение  отраслевой рамки квалификаций, профессиональных стандартов и системы независимой оценки и сертификации квалификаций педагогических и управленческих кадров учреждений профессионального образования  </t>
  </si>
  <si>
    <t>Создание на базе центров сертификации квалификаций системы оценки профессиональных компетенций взрослого населения и организации на этой основе их массового профессионального обучения в учреждениях профессионального образования    по программам профессиональной подготовки, переподготовки и повышения квалификации</t>
  </si>
  <si>
    <t>Инные мероприятия</t>
  </si>
  <si>
    <t>(подпись)</t>
  </si>
  <si>
    <t>Начальник отдела планирования и экономического развития образования</t>
  </si>
  <si>
    <t>И.О.Бушманова</t>
  </si>
  <si>
    <t>Исполнитель</t>
  </si>
  <si>
    <t>В.В.Ляшенко</t>
  </si>
  <si>
    <t xml:space="preserve"> Директор департамента </t>
  </si>
  <si>
    <t>А.Н.Зубрицкий</t>
  </si>
  <si>
    <t>Тел. 8(423) 240 28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</si>
</sst>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_р_."/>
    <numFmt numFmtId="165" formatCode="#,##0_р_."/>
    <numFmt numFmtId="166" formatCode="#,##0.0"/>
    <numFmt numFmtId="167" formatCode="_(* #,##0.00_);_(* \(#,##0.00\);_(* &quot;-&quot;??_);_(@_)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5" fillId="0" borderId="0"/>
    <xf numFmtId="0" fontId="6" fillId="0" borderId="0"/>
    <xf numFmtId="0" fontId="6" fillId="0" borderId="0"/>
    <xf numFmtId="0" fontId="3" fillId="0" borderId="0"/>
    <xf numFmtId="0" fontId="7" fillId="0" borderId="0"/>
    <xf numFmtId="0" fontId="6" fillId="0" borderId="0"/>
    <xf numFmtId="0" fontId="4" fillId="0" borderId="0"/>
    <xf numFmtId="167" fontId="6" fillId="0" borderId="0" applyFont="0" applyFill="0" applyBorder="0" applyAlignment="0" applyProtection="0"/>
  </cellStyleXfs>
  <cellXfs count="10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8" fillId="2" borderId="0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Alignment="1">
      <alignment horizontal="left" vertical="center"/>
    </xf>
    <xf numFmtId="164" fontId="11" fillId="2" borderId="0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left" vertical="center"/>
    </xf>
    <xf numFmtId="164" fontId="12" fillId="2" borderId="0" xfId="0" applyNumberFormat="1" applyFont="1" applyFill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shrinkToFit="1"/>
    </xf>
    <xf numFmtId="1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vertical="center"/>
    </xf>
    <xf numFmtId="4" fontId="9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shrinkToFit="1"/>
    </xf>
    <xf numFmtId="166" fontId="9" fillId="2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shrinkToFit="1"/>
    </xf>
    <xf numFmtId="4" fontId="8" fillId="2" borderId="1" xfId="0" applyNumberFormat="1" applyFont="1" applyFill="1" applyBorder="1" applyAlignment="1">
      <alignment horizontal="center" vertical="center" shrinkToFit="1"/>
    </xf>
    <xf numFmtId="164" fontId="8" fillId="2" borderId="1" xfId="0" applyNumberFormat="1" applyFont="1" applyFill="1" applyBorder="1" applyAlignment="1">
      <alignment horizontal="center" vertical="center" shrinkToFit="1"/>
    </xf>
    <xf numFmtId="164" fontId="8" fillId="2" borderId="1" xfId="0" applyNumberFormat="1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/>
    </xf>
    <xf numFmtId="0" fontId="11" fillId="3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4" fontId="11" fillId="2" borderId="0" xfId="0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4" fontId="11" fillId="2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" fontId="11" fillId="2" borderId="0" xfId="0" applyNumberFormat="1" applyFont="1" applyFill="1" applyAlignment="1">
      <alignment horizontal="center" vertical="center"/>
    </xf>
    <xf numFmtId="164" fontId="8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left" vertical="center" wrapText="1"/>
    </xf>
    <xf numFmtId="164" fontId="9" fillId="2" borderId="4" xfId="0" applyNumberFormat="1" applyFont="1" applyFill="1" applyBorder="1" applyAlignment="1">
      <alignment horizontal="left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left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left" vertical="center" wrapText="1"/>
    </xf>
    <xf numFmtId="164" fontId="8" fillId="2" borderId="2" xfId="0" applyNumberFormat="1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left" vertical="center" wrapText="1"/>
    </xf>
    <xf numFmtId="164" fontId="8" fillId="2" borderId="4" xfId="0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8" xfId="0" applyFont="1" applyBorder="1" applyAlignment="1">
      <alignment horizontal="center"/>
    </xf>
    <xf numFmtId="0" fontId="11" fillId="0" borderId="8" xfId="0" applyFont="1" applyFill="1" applyBorder="1" applyAlignment="1">
      <alignment horizontal="center"/>
    </xf>
  </cellXfs>
  <cellStyles count="10">
    <cellStyle name="Excel Built-in Normal" xfId="2"/>
    <cellStyle name="Обычный" xfId="0" builtinId="0"/>
    <cellStyle name="Обычный 2" xfId="3"/>
    <cellStyle name="Обычный 2 2" xfId="4"/>
    <cellStyle name="Обычный 2 3" xfId="5"/>
    <cellStyle name="Обычный 3" xfId="1"/>
    <cellStyle name="Обычный 4" xfId="6"/>
    <cellStyle name="Обычный 5" xfId="7"/>
    <cellStyle name="Обычный 6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4"/>
  <sheetViews>
    <sheetView tabSelected="1" topLeftCell="B1" zoomScale="75" zoomScaleNormal="75" workbookViewId="0">
      <selection activeCell="L104" sqref="L104"/>
    </sheetView>
  </sheetViews>
  <sheetFormatPr defaultRowHeight="12.75" x14ac:dyDescent="0.25"/>
  <cols>
    <col min="1" max="1" width="9.140625" style="7" hidden="1" customWidth="1"/>
    <col min="2" max="2" width="9.140625" style="7" customWidth="1"/>
    <col min="3" max="3" width="7.85546875" style="56" customWidth="1"/>
    <col min="4" max="4" width="38.140625" style="13" customWidth="1"/>
    <col min="5" max="5" width="26.28515625" style="13" customWidth="1"/>
    <col min="6" max="6" width="5.42578125" style="34" customWidth="1"/>
    <col min="7" max="7" width="7.42578125" style="35" customWidth="1"/>
    <col min="8" max="8" width="13.28515625" style="35" customWidth="1"/>
    <col min="9" max="9" width="6.5703125" style="35" customWidth="1"/>
    <col min="10" max="11" width="19.5703125" style="7" customWidth="1"/>
    <col min="12" max="12" width="15.28515625" style="7" customWidth="1"/>
    <col min="13" max="14" width="15.28515625" style="7" hidden="1" customWidth="1"/>
    <col min="15" max="16" width="14.7109375" style="7" customWidth="1"/>
    <col min="17" max="18" width="11.28515625" style="7" hidden="1" customWidth="1"/>
    <col min="19" max="19" width="16.7109375" style="7" hidden="1" customWidth="1"/>
    <col min="20" max="24" width="0" style="7" hidden="1" customWidth="1"/>
    <col min="25" max="25" width="13.85546875" style="8" bestFit="1" customWidth="1"/>
    <col min="26" max="26" width="13.85546875" style="8" customWidth="1"/>
    <col min="27" max="27" width="11.28515625" style="8" bestFit="1" customWidth="1"/>
    <col min="28" max="28" width="19.85546875" style="8" customWidth="1"/>
    <col min="29" max="29" width="11.28515625" style="8" bestFit="1" customWidth="1"/>
    <col min="30" max="32" width="9.140625" style="8"/>
    <col min="33" max="16384" width="9.140625" style="7"/>
  </cols>
  <sheetData>
    <row r="1" spans="3:32" ht="22.5" customHeight="1" x14ac:dyDescent="0.25">
      <c r="C1" s="97" t="s">
        <v>410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3:32" ht="51" customHeight="1" x14ac:dyDescent="0.25">
      <c r="C2" s="98" t="s">
        <v>409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3:32" x14ac:dyDescent="0.25">
      <c r="C3" s="68" t="s">
        <v>0</v>
      </c>
      <c r="D3" s="101" t="s">
        <v>281</v>
      </c>
      <c r="E3" s="101" t="s">
        <v>294</v>
      </c>
      <c r="F3" s="102" t="s">
        <v>295</v>
      </c>
      <c r="G3" s="102"/>
      <c r="H3" s="102"/>
      <c r="I3" s="102"/>
      <c r="J3" s="102" t="s">
        <v>391</v>
      </c>
      <c r="K3" s="102"/>
      <c r="L3" s="102"/>
      <c r="M3" s="51"/>
      <c r="N3" s="51"/>
      <c r="O3" s="51"/>
      <c r="P3" s="51"/>
    </row>
    <row r="4" spans="3:32" ht="38.25" x14ac:dyDescent="0.25">
      <c r="C4" s="68"/>
      <c r="D4" s="101"/>
      <c r="E4" s="101"/>
      <c r="F4" s="16" t="s">
        <v>296</v>
      </c>
      <c r="G4" s="17" t="s">
        <v>297</v>
      </c>
      <c r="H4" s="17" t="s">
        <v>298</v>
      </c>
      <c r="I4" s="17" t="s">
        <v>299</v>
      </c>
      <c r="J4" s="54" t="s">
        <v>392</v>
      </c>
      <c r="K4" s="54" t="s">
        <v>394</v>
      </c>
      <c r="L4" s="54" t="s">
        <v>393</v>
      </c>
      <c r="M4" s="54"/>
      <c r="N4" s="54"/>
      <c r="O4" s="54" t="s">
        <v>403</v>
      </c>
      <c r="P4" s="54" t="s">
        <v>293</v>
      </c>
      <c r="AA4" s="14"/>
      <c r="AB4" s="4"/>
    </row>
    <row r="5" spans="3:32" s="15" customFormat="1" x14ac:dyDescent="0.25">
      <c r="C5" s="52">
        <v>1</v>
      </c>
      <c r="D5" s="9">
        <v>2</v>
      </c>
      <c r="E5" s="9">
        <v>3</v>
      </c>
      <c r="F5" s="16">
        <v>4</v>
      </c>
      <c r="G5" s="17" t="s">
        <v>404</v>
      </c>
      <c r="H5" s="17" t="s">
        <v>405</v>
      </c>
      <c r="I5" s="17" t="s">
        <v>406</v>
      </c>
      <c r="J5" s="18">
        <v>8</v>
      </c>
      <c r="K5" s="18">
        <v>9</v>
      </c>
      <c r="L5" s="18">
        <v>10</v>
      </c>
      <c r="M5" s="18"/>
      <c r="N5" s="18"/>
      <c r="O5" s="18">
        <v>11</v>
      </c>
      <c r="P5" s="18">
        <v>12</v>
      </c>
      <c r="Y5" s="19"/>
      <c r="Z5" s="19"/>
      <c r="AA5" s="19"/>
      <c r="AB5" s="19"/>
      <c r="AC5" s="19"/>
      <c r="AD5" s="19"/>
      <c r="AE5" s="19"/>
      <c r="AF5" s="19"/>
    </row>
    <row r="6" spans="3:32" s="21" customFormat="1" x14ac:dyDescent="0.25">
      <c r="C6" s="68"/>
      <c r="D6" s="88" t="s">
        <v>1</v>
      </c>
      <c r="E6" s="1" t="s">
        <v>2</v>
      </c>
      <c r="F6" s="52" t="s">
        <v>368</v>
      </c>
      <c r="G6" s="52" t="s">
        <v>369</v>
      </c>
      <c r="H6" s="52" t="s">
        <v>370</v>
      </c>
      <c r="I6" s="52" t="s">
        <v>368</v>
      </c>
      <c r="J6" s="43">
        <f>J7+J8</f>
        <v>15176374.07</v>
      </c>
      <c r="K6" s="43">
        <f>K7+K8</f>
        <v>15188645.17</v>
      </c>
      <c r="L6" s="43">
        <f>L7+L8</f>
        <v>14979193.66</v>
      </c>
      <c r="M6" s="43">
        <f t="shared" ref="M6:O6" si="0">M7+M8</f>
        <v>983586.8</v>
      </c>
      <c r="N6" s="43">
        <f t="shared" si="0"/>
        <v>983586.8</v>
      </c>
      <c r="O6" s="43">
        <f t="shared" si="0"/>
        <v>14641206.869999999</v>
      </c>
      <c r="P6" s="43"/>
      <c r="Y6" s="20"/>
      <c r="Z6" s="20"/>
      <c r="AA6" s="20"/>
      <c r="AB6" s="20"/>
      <c r="AC6" s="20"/>
      <c r="AD6" s="20"/>
      <c r="AE6" s="20"/>
      <c r="AF6" s="20"/>
    </row>
    <row r="7" spans="3:32" s="21" customFormat="1" ht="46.5" customHeight="1" x14ac:dyDescent="0.2">
      <c r="C7" s="68"/>
      <c r="D7" s="88"/>
      <c r="E7" s="1" t="s">
        <v>3</v>
      </c>
      <c r="F7" s="52"/>
      <c r="G7" s="52"/>
      <c r="H7" s="52"/>
      <c r="I7" s="52"/>
      <c r="J7" s="22">
        <f t="shared" ref="J7:O7" si="1">J13+J49+J212+J459+J584</f>
        <v>1998639.97</v>
      </c>
      <c r="K7" s="22">
        <f t="shared" si="1"/>
        <v>2010911.07</v>
      </c>
      <c r="L7" s="22">
        <f t="shared" si="1"/>
        <v>1989200.46</v>
      </c>
      <c r="M7" s="22">
        <f t="shared" si="1"/>
        <v>983586.8</v>
      </c>
      <c r="N7" s="22">
        <f t="shared" si="1"/>
        <v>983586.8</v>
      </c>
      <c r="O7" s="22">
        <f t="shared" si="1"/>
        <v>1651213.67</v>
      </c>
      <c r="P7" s="43">
        <f t="shared" ref="P7:P15" si="2">O7/K7*100</f>
        <v>82.11</v>
      </c>
      <c r="Y7" s="10"/>
      <c r="Z7" s="20"/>
      <c r="AA7" s="11"/>
      <c r="AB7" s="20"/>
      <c r="AC7" s="20"/>
      <c r="AD7" s="20"/>
      <c r="AE7" s="20"/>
      <c r="AF7" s="20"/>
    </row>
    <row r="8" spans="3:32" s="21" customFormat="1" ht="21.75" customHeight="1" x14ac:dyDescent="0.25">
      <c r="C8" s="68"/>
      <c r="D8" s="88"/>
      <c r="E8" s="1" t="s">
        <v>4</v>
      </c>
      <c r="F8" s="52" t="s">
        <v>371</v>
      </c>
      <c r="G8" s="52" t="s">
        <v>369</v>
      </c>
      <c r="H8" s="52" t="s">
        <v>370</v>
      </c>
      <c r="I8" s="52" t="s">
        <v>368</v>
      </c>
      <c r="J8" s="45">
        <f t="shared" ref="J8:O8" si="3">J11+J50+J211+J460+J585</f>
        <v>13177734.1</v>
      </c>
      <c r="K8" s="45">
        <f t="shared" si="3"/>
        <v>13177734.1</v>
      </c>
      <c r="L8" s="45">
        <f t="shared" si="3"/>
        <v>12989993.199999999</v>
      </c>
      <c r="M8" s="45">
        <f t="shared" si="3"/>
        <v>0</v>
      </c>
      <c r="N8" s="45">
        <f t="shared" si="3"/>
        <v>0</v>
      </c>
      <c r="O8" s="45">
        <f t="shared" si="3"/>
        <v>12989993.199999999</v>
      </c>
      <c r="P8" s="43">
        <f t="shared" si="2"/>
        <v>98.58</v>
      </c>
      <c r="Y8" s="20"/>
      <c r="Z8" s="20"/>
      <c r="AA8" s="20"/>
      <c r="AB8" s="20"/>
      <c r="AC8" s="20"/>
      <c r="AD8" s="20"/>
      <c r="AE8" s="20"/>
      <c r="AF8" s="20"/>
    </row>
    <row r="9" spans="3:32" s="21" customFormat="1" x14ac:dyDescent="0.25">
      <c r="C9" s="99">
        <v>1</v>
      </c>
      <c r="D9" s="100" t="s">
        <v>6</v>
      </c>
      <c r="E9" s="1" t="s">
        <v>2</v>
      </c>
      <c r="F9" s="28">
        <v>759</v>
      </c>
      <c r="G9" s="29" t="s">
        <v>300</v>
      </c>
      <c r="H9" s="29" t="s">
        <v>370</v>
      </c>
      <c r="I9" s="29" t="s">
        <v>368</v>
      </c>
      <c r="J9" s="22">
        <f>J10+J11</f>
        <v>2148901.7999999998</v>
      </c>
      <c r="K9" s="22">
        <f>K10+K11</f>
        <v>2148901.7999999998</v>
      </c>
      <c r="L9" s="22">
        <f>L10+L11</f>
        <v>2031946.54</v>
      </c>
      <c r="M9" s="22">
        <f t="shared" ref="M9:O9" si="4">M10+M11</f>
        <v>809336.8</v>
      </c>
      <c r="N9" s="22">
        <f t="shared" si="4"/>
        <v>809336.8</v>
      </c>
      <c r="O9" s="22">
        <f t="shared" si="4"/>
        <v>1715494.01</v>
      </c>
      <c r="P9" s="43">
        <f t="shared" si="2"/>
        <v>79.83</v>
      </c>
      <c r="Y9" s="20"/>
      <c r="Z9" s="20"/>
      <c r="AA9" s="20"/>
      <c r="AB9" s="20"/>
      <c r="AC9" s="20"/>
      <c r="AD9" s="20"/>
      <c r="AE9" s="20"/>
      <c r="AF9" s="20"/>
    </row>
    <row r="10" spans="3:32" ht="38.25" x14ac:dyDescent="0.25">
      <c r="C10" s="99"/>
      <c r="D10" s="100"/>
      <c r="E10" s="3" t="s">
        <v>3</v>
      </c>
      <c r="F10" s="30">
        <v>759</v>
      </c>
      <c r="G10" s="31" t="s">
        <v>300</v>
      </c>
      <c r="H10" s="31" t="s">
        <v>370</v>
      </c>
      <c r="I10" s="31" t="s">
        <v>368</v>
      </c>
      <c r="J10" s="51">
        <f t="shared" ref="J10:O11" si="5">J13</f>
        <v>809336.8</v>
      </c>
      <c r="K10" s="51">
        <f t="shared" si="5"/>
        <v>809336.8</v>
      </c>
      <c r="L10" s="51">
        <f t="shared" si="5"/>
        <v>809336.8</v>
      </c>
      <c r="M10" s="51">
        <f t="shared" si="5"/>
        <v>809336.8</v>
      </c>
      <c r="N10" s="51">
        <f t="shared" si="5"/>
        <v>809336.8</v>
      </c>
      <c r="O10" s="51">
        <f t="shared" si="5"/>
        <v>492884.27</v>
      </c>
      <c r="P10" s="43">
        <f t="shared" si="2"/>
        <v>60.9</v>
      </c>
    </row>
    <row r="11" spans="3:32" x14ac:dyDescent="0.25">
      <c r="C11" s="99"/>
      <c r="D11" s="100"/>
      <c r="E11" s="3" t="s">
        <v>4</v>
      </c>
      <c r="F11" s="30">
        <v>759</v>
      </c>
      <c r="G11" s="31" t="s">
        <v>300</v>
      </c>
      <c r="H11" s="31" t="s">
        <v>370</v>
      </c>
      <c r="I11" s="31" t="s">
        <v>368</v>
      </c>
      <c r="J11" s="51">
        <f t="shared" si="5"/>
        <v>1339565</v>
      </c>
      <c r="K11" s="51">
        <f t="shared" si="5"/>
        <v>1339565</v>
      </c>
      <c r="L11" s="51">
        <f t="shared" si="5"/>
        <v>1222609.74</v>
      </c>
      <c r="M11" s="51">
        <f t="shared" si="5"/>
        <v>0</v>
      </c>
      <c r="N11" s="51">
        <f t="shared" si="5"/>
        <v>0</v>
      </c>
      <c r="O11" s="51">
        <f t="shared" si="5"/>
        <v>1222609.74</v>
      </c>
      <c r="P11" s="43">
        <f t="shared" si="2"/>
        <v>91.27</v>
      </c>
    </row>
    <row r="12" spans="3:32" s="21" customFormat="1" x14ac:dyDescent="0.25">
      <c r="C12" s="99" t="s">
        <v>7</v>
      </c>
      <c r="D12" s="100" t="s">
        <v>8</v>
      </c>
      <c r="E12" s="1" t="s">
        <v>2</v>
      </c>
      <c r="F12" s="28">
        <v>759</v>
      </c>
      <c r="G12" s="29" t="s">
        <v>300</v>
      </c>
      <c r="H12" s="29"/>
      <c r="I12" s="29"/>
      <c r="J12" s="22">
        <f>J13+J14</f>
        <v>2148901.7999999998</v>
      </c>
      <c r="K12" s="22">
        <f>K13+K14</f>
        <v>2148901.7999999998</v>
      </c>
      <c r="L12" s="22">
        <f>L13+L14</f>
        <v>2031946.54</v>
      </c>
      <c r="M12" s="22">
        <f t="shared" ref="M12:O12" si="6">M13+M14</f>
        <v>809336.8</v>
      </c>
      <c r="N12" s="22">
        <f t="shared" si="6"/>
        <v>809336.8</v>
      </c>
      <c r="O12" s="22">
        <f t="shared" si="6"/>
        <v>1715494.01</v>
      </c>
      <c r="P12" s="43">
        <f t="shared" si="2"/>
        <v>79.83</v>
      </c>
      <c r="Y12" s="20"/>
      <c r="Z12" s="20"/>
      <c r="AA12" s="20"/>
      <c r="AB12" s="20"/>
      <c r="AC12" s="20"/>
      <c r="AD12" s="20"/>
      <c r="AE12" s="20"/>
      <c r="AF12" s="20"/>
    </row>
    <row r="13" spans="3:32" ht="24" customHeight="1" x14ac:dyDescent="0.25">
      <c r="C13" s="99"/>
      <c r="D13" s="100"/>
      <c r="E13" s="3" t="s">
        <v>3</v>
      </c>
      <c r="F13" s="30">
        <v>759</v>
      </c>
      <c r="G13" s="31" t="s">
        <v>300</v>
      </c>
      <c r="H13" s="31" t="s">
        <v>395</v>
      </c>
      <c r="I13" s="31"/>
      <c r="J13" s="51">
        <f>J31</f>
        <v>809336.8</v>
      </c>
      <c r="K13" s="51">
        <f>K31</f>
        <v>809336.8</v>
      </c>
      <c r="L13" s="51">
        <f>L31</f>
        <v>809336.8</v>
      </c>
      <c r="M13" s="51">
        <f t="shared" ref="M13:O13" si="7">M31</f>
        <v>809336.8</v>
      </c>
      <c r="N13" s="51">
        <f t="shared" si="7"/>
        <v>809336.8</v>
      </c>
      <c r="O13" s="51">
        <f t="shared" si="7"/>
        <v>492884.27</v>
      </c>
      <c r="P13" s="43">
        <f t="shared" si="2"/>
        <v>60.9</v>
      </c>
    </row>
    <row r="14" spans="3:32" ht="23.25" customHeight="1" x14ac:dyDescent="0.25">
      <c r="C14" s="99"/>
      <c r="D14" s="100"/>
      <c r="E14" s="3" t="s">
        <v>4</v>
      </c>
      <c r="F14" s="30">
        <v>759</v>
      </c>
      <c r="G14" s="31" t="s">
        <v>300</v>
      </c>
      <c r="H14" s="31"/>
      <c r="I14" s="31"/>
      <c r="J14" s="51">
        <f>J17+J20+J23+J35</f>
        <v>1339565</v>
      </c>
      <c r="K14" s="51">
        <f>K17+K20+K23+K35</f>
        <v>1339565</v>
      </c>
      <c r="L14" s="51">
        <f>L17+L20+L23+L35</f>
        <v>1222609.74</v>
      </c>
      <c r="M14" s="51">
        <f t="shared" ref="M14:O14" si="8">M17+M20+M23+M35</f>
        <v>0</v>
      </c>
      <c r="N14" s="51">
        <f t="shared" si="8"/>
        <v>0</v>
      </c>
      <c r="O14" s="51">
        <f t="shared" si="8"/>
        <v>1222609.74</v>
      </c>
      <c r="P14" s="43">
        <f t="shared" si="2"/>
        <v>91.27</v>
      </c>
    </row>
    <row r="15" spans="3:32" s="21" customFormat="1" x14ac:dyDescent="0.25">
      <c r="C15" s="68" t="s">
        <v>9</v>
      </c>
      <c r="D15" s="67" t="s">
        <v>10</v>
      </c>
      <c r="E15" s="1" t="s">
        <v>2</v>
      </c>
      <c r="F15" s="32">
        <v>759</v>
      </c>
      <c r="G15" s="52" t="s">
        <v>300</v>
      </c>
      <c r="H15" s="52" t="s">
        <v>372</v>
      </c>
      <c r="I15" s="52" t="s">
        <v>301</v>
      </c>
      <c r="J15" s="22">
        <f>J17</f>
        <v>899012</v>
      </c>
      <c r="K15" s="22">
        <f>K17</f>
        <v>899012</v>
      </c>
      <c r="L15" s="22">
        <f>L17</f>
        <v>787118.83</v>
      </c>
      <c r="M15" s="22"/>
      <c r="N15" s="22"/>
      <c r="O15" s="43">
        <v>713066.69</v>
      </c>
      <c r="P15" s="43">
        <f t="shared" si="2"/>
        <v>79.319999999999993</v>
      </c>
      <c r="Y15" s="20"/>
      <c r="Z15" s="20"/>
      <c r="AA15" s="20"/>
      <c r="AB15" s="20"/>
      <c r="AC15" s="20"/>
      <c r="AD15" s="20"/>
      <c r="AE15" s="20"/>
      <c r="AF15" s="20"/>
    </row>
    <row r="16" spans="3:32" ht="54" customHeight="1" x14ac:dyDescent="0.25">
      <c r="C16" s="68"/>
      <c r="D16" s="67"/>
      <c r="E16" s="3" t="s">
        <v>3</v>
      </c>
      <c r="F16" s="16"/>
      <c r="G16" s="17"/>
      <c r="H16" s="17"/>
      <c r="I16" s="17"/>
      <c r="J16" s="51"/>
      <c r="K16" s="51"/>
      <c r="L16" s="51"/>
      <c r="M16" s="51"/>
      <c r="N16" s="51"/>
      <c r="O16" s="43"/>
      <c r="P16" s="43"/>
    </row>
    <row r="17" spans="3:32" ht="50.25" customHeight="1" x14ac:dyDescent="0.25">
      <c r="C17" s="68"/>
      <c r="D17" s="67"/>
      <c r="E17" s="3" t="s">
        <v>4</v>
      </c>
      <c r="F17" s="16">
        <v>759</v>
      </c>
      <c r="G17" s="17" t="s">
        <v>300</v>
      </c>
      <c r="H17" s="17">
        <v>5224901</v>
      </c>
      <c r="I17" s="17" t="s">
        <v>301</v>
      </c>
      <c r="J17" s="51">
        <v>899012</v>
      </c>
      <c r="K17" s="51">
        <v>899012</v>
      </c>
      <c r="L17" s="51">
        <v>787118.83</v>
      </c>
      <c r="M17" s="51"/>
      <c r="N17" s="51"/>
      <c r="O17" s="43">
        <f>L17</f>
        <v>787118.83</v>
      </c>
      <c r="P17" s="43">
        <f>O17/K17*100</f>
        <v>87.55</v>
      </c>
      <c r="AA17" s="20"/>
    </row>
    <row r="18" spans="3:32" s="21" customFormat="1" ht="16.5" customHeight="1" x14ac:dyDescent="0.25">
      <c r="C18" s="68" t="s">
        <v>11</v>
      </c>
      <c r="D18" s="67" t="s">
        <v>12</v>
      </c>
      <c r="E18" s="1" t="s">
        <v>2</v>
      </c>
      <c r="F18" s="32">
        <v>759</v>
      </c>
      <c r="G18" s="52" t="s">
        <v>300</v>
      </c>
      <c r="H18" s="52" t="s">
        <v>302</v>
      </c>
      <c r="I18" s="52" t="s">
        <v>301</v>
      </c>
      <c r="J18" s="22">
        <f>J20</f>
        <v>16000</v>
      </c>
      <c r="K18" s="22">
        <f>K20</f>
        <v>16000</v>
      </c>
      <c r="L18" s="22">
        <f>L20</f>
        <v>12822.88</v>
      </c>
      <c r="M18" s="22">
        <f t="shared" ref="M18:N18" si="9">M20</f>
        <v>0</v>
      </c>
      <c r="N18" s="22">
        <f t="shared" si="9"/>
        <v>0</v>
      </c>
      <c r="O18" s="22">
        <v>12822.13</v>
      </c>
      <c r="P18" s="43">
        <f>O18/K18*100</f>
        <v>80.14</v>
      </c>
      <c r="Y18" s="20"/>
      <c r="Z18" s="20"/>
      <c r="AA18" s="20"/>
      <c r="AB18" s="20"/>
      <c r="AC18" s="20"/>
      <c r="AD18" s="20"/>
      <c r="AE18" s="20"/>
      <c r="AF18" s="20"/>
    </row>
    <row r="19" spans="3:32" ht="42.75" customHeight="1" x14ac:dyDescent="0.25">
      <c r="C19" s="68"/>
      <c r="D19" s="67"/>
      <c r="E19" s="3" t="s">
        <v>3</v>
      </c>
      <c r="F19" s="16"/>
      <c r="G19" s="17"/>
      <c r="H19" s="17"/>
      <c r="I19" s="17"/>
      <c r="J19" s="51"/>
      <c r="K19" s="51"/>
      <c r="L19" s="51"/>
      <c r="M19" s="51"/>
      <c r="N19" s="51"/>
      <c r="O19" s="43"/>
      <c r="P19" s="43"/>
    </row>
    <row r="20" spans="3:32" ht="59.25" customHeight="1" x14ac:dyDescent="0.25">
      <c r="C20" s="68"/>
      <c r="D20" s="67"/>
      <c r="E20" s="3" t="s">
        <v>4</v>
      </c>
      <c r="F20" s="16">
        <v>759</v>
      </c>
      <c r="G20" s="17" t="s">
        <v>300</v>
      </c>
      <c r="H20" s="17" t="s">
        <v>302</v>
      </c>
      <c r="I20" s="17" t="s">
        <v>301</v>
      </c>
      <c r="J20" s="51">
        <v>16000</v>
      </c>
      <c r="K20" s="51">
        <v>16000</v>
      </c>
      <c r="L20" s="51">
        <v>12822.88</v>
      </c>
      <c r="M20" s="51"/>
      <c r="N20" s="51"/>
      <c r="O20" s="43">
        <f>L20</f>
        <v>12822.88</v>
      </c>
      <c r="P20" s="43">
        <f>O20/K20*100</f>
        <v>80.14</v>
      </c>
    </row>
    <row r="21" spans="3:32" s="21" customFormat="1" x14ac:dyDescent="0.25">
      <c r="C21" s="68" t="s">
        <v>13</v>
      </c>
      <c r="D21" s="67" t="s">
        <v>14</v>
      </c>
      <c r="E21" s="1" t="s">
        <v>2</v>
      </c>
      <c r="F21" s="32">
        <v>759</v>
      </c>
      <c r="G21" s="52" t="s">
        <v>300</v>
      </c>
      <c r="H21" s="52" t="s">
        <v>303</v>
      </c>
      <c r="I21" s="52" t="s">
        <v>368</v>
      </c>
      <c r="J21" s="22">
        <f>J23</f>
        <v>2766</v>
      </c>
      <c r="K21" s="22">
        <f>K23</f>
        <v>2766</v>
      </c>
      <c r="L21" s="22">
        <f>L23</f>
        <v>2344.0300000000002</v>
      </c>
      <c r="M21" s="22">
        <f t="shared" ref="M21:N21" si="10">M23</f>
        <v>0</v>
      </c>
      <c r="N21" s="22">
        <f t="shared" si="10"/>
        <v>0</v>
      </c>
      <c r="O21" s="22">
        <v>2341.7399999999998</v>
      </c>
      <c r="P21" s="43">
        <f>O21/K21*100</f>
        <v>84.66</v>
      </c>
      <c r="Y21" s="20"/>
      <c r="Z21" s="20"/>
      <c r="AA21" s="20"/>
      <c r="AB21" s="20"/>
      <c r="AC21" s="20"/>
      <c r="AD21" s="20"/>
      <c r="AE21" s="20"/>
      <c r="AF21" s="20"/>
    </row>
    <row r="22" spans="3:32" ht="41.25" customHeight="1" x14ac:dyDescent="0.25">
      <c r="C22" s="68"/>
      <c r="D22" s="67"/>
      <c r="E22" s="3" t="s">
        <v>3</v>
      </c>
      <c r="F22" s="16"/>
      <c r="G22" s="17"/>
      <c r="H22" s="17"/>
      <c r="I22" s="17"/>
      <c r="J22" s="51"/>
      <c r="K22" s="51"/>
      <c r="L22" s="51"/>
      <c r="M22" s="51"/>
      <c r="N22" s="51"/>
      <c r="O22" s="43"/>
      <c r="P22" s="43"/>
    </row>
    <row r="23" spans="3:32" ht="48" customHeight="1" x14ac:dyDescent="0.25">
      <c r="C23" s="68"/>
      <c r="D23" s="67"/>
      <c r="E23" s="3" t="s">
        <v>4</v>
      </c>
      <c r="F23" s="16">
        <v>759</v>
      </c>
      <c r="G23" s="17" t="s">
        <v>300</v>
      </c>
      <c r="H23" s="17" t="s">
        <v>303</v>
      </c>
      <c r="I23" s="17" t="s">
        <v>301</v>
      </c>
      <c r="J23" s="51">
        <v>2766</v>
      </c>
      <c r="K23" s="51">
        <f>J23</f>
        <v>2766</v>
      </c>
      <c r="L23" s="51">
        <v>2344.0300000000002</v>
      </c>
      <c r="M23" s="51"/>
      <c r="N23" s="51"/>
      <c r="O23" s="43">
        <f>L23</f>
        <v>2344.0300000000002</v>
      </c>
      <c r="P23" s="43">
        <f>O23/K23*100</f>
        <v>84.74</v>
      </c>
    </row>
    <row r="24" spans="3:32" x14ac:dyDescent="0.25">
      <c r="C24" s="68" t="s">
        <v>15</v>
      </c>
      <c r="D24" s="67" t="s">
        <v>16</v>
      </c>
      <c r="E24" s="1" t="s">
        <v>2</v>
      </c>
      <c r="F24" s="16">
        <v>759</v>
      </c>
      <c r="G24" s="17" t="s">
        <v>300</v>
      </c>
      <c r="H24" s="17"/>
      <c r="I24" s="17"/>
      <c r="J24" s="51"/>
      <c r="K24" s="51"/>
      <c r="L24" s="51"/>
      <c r="M24" s="51"/>
      <c r="N24" s="51"/>
      <c r="O24" s="43"/>
      <c r="P24" s="43"/>
    </row>
    <row r="25" spans="3:32" ht="25.5" customHeight="1" x14ac:dyDescent="0.25">
      <c r="C25" s="68"/>
      <c r="D25" s="67"/>
      <c r="E25" s="3" t="s">
        <v>3</v>
      </c>
      <c r="F25" s="16">
        <v>759</v>
      </c>
      <c r="G25" s="17" t="s">
        <v>300</v>
      </c>
      <c r="H25" s="17"/>
      <c r="I25" s="17"/>
      <c r="J25" s="51"/>
      <c r="K25" s="51"/>
      <c r="L25" s="51"/>
      <c r="M25" s="51"/>
      <c r="N25" s="51"/>
      <c r="O25" s="51"/>
      <c r="P25" s="43"/>
    </row>
    <row r="26" spans="3:32" ht="25.5" customHeight="1" x14ac:dyDescent="0.25">
      <c r="C26" s="68"/>
      <c r="D26" s="67"/>
      <c r="E26" s="3" t="s">
        <v>4</v>
      </c>
      <c r="F26" s="16">
        <v>759</v>
      </c>
      <c r="G26" s="17" t="s">
        <v>300</v>
      </c>
      <c r="H26" s="17"/>
      <c r="I26" s="17"/>
      <c r="J26" s="51"/>
      <c r="K26" s="51"/>
      <c r="L26" s="51"/>
      <c r="M26" s="51"/>
      <c r="N26" s="51"/>
      <c r="O26" s="51"/>
      <c r="P26" s="43"/>
    </row>
    <row r="27" spans="3:32" ht="20.25" customHeight="1" x14ac:dyDescent="0.25">
      <c r="C27" s="68" t="s">
        <v>17</v>
      </c>
      <c r="D27" s="67" t="s">
        <v>18</v>
      </c>
      <c r="E27" s="1" t="s">
        <v>2</v>
      </c>
      <c r="F27" s="16">
        <v>759</v>
      </c>
      <c r="G27" s="17" t="s">
        <v>300</v>
      </c>
      <c r="H27" s="17"/>
      <c r="I27" s="17"/>
      <c r="J27" s="51"/>
      <c r="K27" s="51"/>
      <c r="L27" s="51"/>
      <c r="M27" s="51"/>
      <c r="N27" s="51"/>
      <c r="O27" s="51"/>
      <c r="P27" s="43"/>
    </row>
    <row r="28" spans="3:32" ht="39.75" customHeight="1" x14ac:dyDescent="0.25">
      <c r="C28" s="68"/>
      <c r="D28" s="67"/>
      <c r="E28" s="3" t="s">
        <v>3</v>
      </c>
      <c r="F28" s="16">
        <v>759</v>
      </c>
      <c r="G28" s="17" t="s">
        <v>300</v>
      </c>
      <c r="H28" s="17"/>
      <c r="I28" s="17"/>
      <c r="J28" s="51"/>
      <c r="K28" s="51"/>
      <c r="L28" s="51"/>
      <c r="M28" s="51"/>
      <c r="N28" s="51"/>
      <c r="O28" s="51"/>
      <c r="P28" s="43"/>
    </row>
    <row r="29" spans="3:32" ht="18.75" customHeight="1" x14ac:dyDescent="0.25">
      <c r="C29" s="68"/>
      <c r="D29" s="67"/>
      <c r="E29" s="3" t="s">
        <v>4</v>
      </c>
      <c r="F29" s="16">
        <v>759</v>
      </c>
      <c r="G29" s="17" t="s">
        <v>300</v>
      </c>
      <c r="H29" s="17"/>
      <c r="I29" s="17"/>
      <c r="J29" s="51"/>
      <c r="K29" s="51"/>
      <c r="L29" s="51"/>
      <c r="M29" s="51"/>
      <c r="N29" s="51"/>
      <c r="O29" s="51"/>
      <c r="P29" s="43"/>
    </row>
    <row r="30" spans="3:32" s="21" customFormat="1" ht="24" customHeight="1" x14ac:dyDescent="0.25">
      <c r="C30" s="68" t="s">
        <v>19</v>
      </c>
      <c r="D30" s="67" t="s">
        <v>379</v>
      </c>
      <c r="E30" s="1" t="s">
        <v>2</v>
      </c>
      <c r="F30" s="32">
        <v>759</v>
      </c>
      <c r="G30" s="52" t="s">
        <v>300</v>
      </c>
      <c r="H30" s="52"/>
      <c r="I30" s="52"/>
      <c r="J30" s="22">
        <f>J31</f>
        <v>809336.8</v>
      </c>
      <c r="K30" s="22">
        <f>K31</f>
        <v>809336.8</v>
      </c>
      <c r="L30" s="22">
        <f>L31</f>
        <v>809336.8</v>
      </c>
      <c r="M30" s="22">
        <f t="shared" ref="M30:O30" si="11">M31</f>
        <v>809336.8</v>
      </c>
      <c r="N30" s="22">
        <f t="shared" si="11"/>
        <v>809336.8</v>
      </c>
      <c r="O30" s="22">
        <f t="shared" si="11"/>
        <v>492884.27</v>
      </c>
      <c r="P30" s="43">
        <f>O30/K30*100</f>
        <v>60.9</v>
      </c>
      <c r="Y30" s="20"/>
      <c r="Z30" s="20"/>
      <c r="AA30" s="20"/>
      <c r="AB30" s="20"/>
      <c r="AC30" s="20"/>
      <c r="AD30" s="20"/>
      <c r="AE30" s="20"/>
      <c r="AF30" s="20"/>
    </row>
    <row r="31" spans="3:32" ht="49.5" customHeight="1" x14ac:dyDescent="0.25">
      <c r="C31" s="68"/>
      <c r="D31" s="67"/>
      <c r="E31" s="3" t="s">
        <v>3</v>
      </c>
      <c r="F31" s="16">
        <v>759</v>
      </c>
      <c r="G31" s="17" t="s">
        <v>300</v>
      </c>
      <c r="H31" s="17" t="s">
        <v>395</v>
      </c>
      <c r="I31" s="17" t="s">
        <v>301</v>
      </c>
      <c r="J31" s="51">
        <v>809336.8</v>
      </c>
      <c r="K31" s="51">
        <v>809336.8</v>
      </c>
      <c r="L31" s="51">
        <f>J31</f>
        <v>809336.8</v>
      </c>
      <c r="M31" s="51">
        <f t="shared" ref="M31:N31" si="12">K31</f>
        <v>809336.8</v>
      </c>
      <c r="N31" s="51">
        <f t="shared" si="12"/>
        <v>809336.8</v>
      </c>
      <c r="O31" s="51">
        <f>M31-316452.534</f>
        <v>492884.27</v>
      </c>
      <c r="P31" s="43">
        <f>O31/K31*100</f>
        <v>60.9</v>
      </c>
    </row>
    <row r="32" spans="3:32" ht="18" customHeight="1" x14ac:dyDescent="0.25">
      <c r="C32" s="68"/>
      <c r="D32" s="67"/>
      <c r="E32" s="3" t="s">
        <v>4</v>
      </c>
      <c r="F32" s="16">
        <v>759</v>
      </c>
      <c r="G32" s="17" t="s">
        <v>300</v>
      </c>
      <c r="H32" s="17"/>
      <c r="I32" s="17"/>
      <c r="J32" s="51"/>
      <c r="K32" s="51"/>
      <c r="L32" s="51"/>
      <c r="M32" s="51"/>
      <c r="N32" s="51"/>
      <c r="O32" s="22"/>
      <c r="P32" s="43"/>
    </row>
    <row r="33" spans="3:32" s="21" customFormat="1" ht="28.5" customHeight="1" x14ac:dyDescent="0.25">
      <c r="C33" s="68" t="s">
        <v>284</v>
      </c>
      <c r="D33" s="67" t="s">
        <v>285</v>
      </c>
      <c r="E33" s="1" t="s">
        <v>2</v>
      </c>
      <c r="F33" s="32">
        <v>759</v>
      </c>
      <c r="G33" s="52" t="s">
        <v>300</v>
      </c>
      <c r="H33" s="52" t="s">
        <v>304</v>
      </c>
      <c r="I33" s="52" t="s">
        <v>301</v>
      </c>
      <c r="J33" s="22">
        <f>J35</f>
        <v>421787</v>
      </c>
      <c r="K33" s="22">
        <f>K35</f>
        <v>421787</v>
      </c>
      <c r="L33" s="22">
        <f>L35</f>
        <v>420324</v>
      </c>
      <c r="M33" s="22">
        <f t="shared" ref="M33:O33" si="13">M35</f>
        <v>0</v>
      </c>
      <c r="N33" s="22">
        <f t="shared" si="13"/>
        <v>0</v>
      </c>
      <c r="O33" s="22">
        <f t="shared" si="13"/>
        <v>420324</v>
      </c>
      <c r="P33" s="43">
        <f>O33/K33*100</f>
        <v>99.65</v>
      </c>
      <c r="Y33" s="20"/>
      <c r="Z33" s="20"/>
      <c r="AA33" s="20"/>
      <c r="AB33" s="20"/>
      <c r="AC33" s="20"/>
      <c r="AD33" s="20"/>
      <c r="AE33" s="20"/>
      <c r="AF33" s="20"/>
    </row>
    <row r="34" spans="3:32" ht="60.75" customHeight="1" x14ac:dyDescent="0.25">
      <c r="C34" s="68"/>
      <c r="D34" s="67"/>
      <c r="E34" s="3" t="s">
        <v>3</v>
      </c>
      <c r="F34" s="16"/>
      <c r="G34" s="17"/>
      <c r="H34" s="17"/>
      <c r="I34" s="17"/>
      <c r="J34" s="51"/>
      <c r="K34" s="51"/>
      <c r="L34" s="51"/>
      <c r="M34" s="51"/>
      <c r="N34" s="51"/>
      <c r="O34" s="22"/>
      <c r="P34" s="43"/>
    </row>
    <row r="35" spans="3:32" ht="48" customHeight="1" x14ac:dyDescent="0.25">
      <c r="C35" s="68"/>
      <c r="D35" s="67"/>
      <c r="E35" s="3" t="s">
        <v>4</v>
      </c>
      <c r="F35" s="16">
        <v>759</v>
      </c>
      <c r="G35" s="17" t="s">
        <v>300</v>
      </c>
      <c r="H35" s="17" t="s">
        <v>304</v>
      </c>
      <c r="I35" s="17" t="s">
        <v>301</v>
      </c>
      <c r="J35" s="51">
        <v>421787</v>
      </c>
      <c r="K35" s="51">
        <v>421787</v>
      </c>
      <c r="L35" s="51">
        <v>420324</v>
      </c>
      <c r="M35" s="51"/>
      <c r="N35" s="51"/>
      <c r="O35" s="22">
        <f>L35</f>
        <v>420324</v>
      </c>
      <c r="P35" s="43">
        <f>O35/K35*100</f>
        <v>99.65</v>
      </c>
    </row>
    <row r="36" spans="3:32" ht="22.5" customHeight="1" x14ac:dyDescent="0.25">
      <c r="C36" s="68" t="s">
        <v>20</v>
      </c>
      <c r="D36" s="67" t="s">
        <v>21</v>
      </c>
      <c r="E36" s="1" t="s">
        <v>2</v>
      </c>
      <c r="F36" s="16">
        <v>759</v>
      </c>
      <c r="G36" s="17" t="s">
        <v>300</v>
      </c>
      <c r="H36" s="17"/>
      <c r="I36" s="17"/>
      <c r="J36" s="51"/>
      <c r="K36" s="51"/>
      <c r="L36" s="51"/>
      <c r="M36" s="51"/>
      <c r="N36" s="51"/>
      <c r="O36" s="51"/>
      <c r="P36" s="43"/>
    </row>
    <row r="37" spans="3:32" ht="38.25" x14ac:dyDescent="0.25">
      <c r="C37" s="68"/>
      <c r="D37" s="67"/>
      <c r="E37" s="3" t="s">
        <v>3</v>
      </c>
      <c r="F37" s="16">
        <v>759</v>
      </c>
      <c r="G37" s="17" t="s">
        <v>300</v>
      </c>
      <c r="H37" s="17"/>
      <c r="I37" s="17"/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</row>
    <row r="38" spans="3:32" x14ac:dyDescent="0.25">
      <c r="C38" s="68"/>
      <c r="D38" s="67"/>
      <c r="E38" s="3" t="s">
        <v>4</v>
      </c>
      <c r="F38" s="16">
        <v>759</v>
      </c>
      <c r="G38" s="17" t="s">
        <v>300</v>
      </c>
      <c r="H38" s="17"/>
      <c r="I38" s="17"/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</row>
    <row r="39" spans="3:32" x14ac:dyDescent="0.25">
      <c r="C39" s="68" t="s">
        <v>22</v>
      </c>
      <c r="D39" s="67" t="s">
        <v>23</v>
      </c>
      <c r="E39" s="1" t="s">
        <v>2</v>
      </c>
      <c r="F39" s="16">
        <v>759</v>
      </c>
      <c r="G39" s="17" t="s">
        <v>300</v>
      </c>
      <c r="H39" s="17"/>
      <c r="I39" s="17"/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</row>
    <row r="40" spans="3:32" ht="38.25" x14ac:dyDescent="0.25">
      <c r="C40" s="68"/>
      <c r="D40" s="67"/>
      <c r="E40" s="3" t="s">
        <v>3</v>
      </c>
      <c r="F40" s="16">
        <v>759</v>
      </c>
      <c r="G40" s="17" t="s">
        <v>300</v>
      </c>
      <c r="H40" s="17"/>
      <c r="I40" s="17"/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</row>
    <row r="41" spans="3:32" ht="20.25" customHeight="1" x14ac:dyDescent="0.25">
      <c r="C41" s="68"/>
      <c r="D41" s="67"/>
      <c r="E41" s="3" t="s">
        <v>4</v>
      </c>
      <c r="F41" s="16">
        <v>759</v>
      </c>
      <c r="G41" s="17" t="s">
        <v>300</v>
      </c>
      <c r="H41" s="17"/>
      <c r="I41" s="17"/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</row>
    <row r="42" spans="3:32" x14ac:dyDescent="0.25">
      <c r="C42" s="68" t="s">
        <v>24</v>
      </c>
      <c r="D42" s="67" t="s">
        <v>25</v>
      </c>
      <c r="E42" s="1" t="s">
        <v>2</v>
      </c>
      <c r="F42" s="16">
        <v>759</v>
      </c>
      <c r="G42" s="17" t="s">
        <v>300</v>
      </c>
      <c r="H42" s="17"/>
      <c r="I42" s="17"/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</row>
    <row r="43" spans="3:32" ht="38.25" x14ac:dyDescent="0.25">
      <c r="C43" s="68"/>
      <c r="D43" s="67"/>
      <c r="E43" s="3" t="s">
        <v>3</v>
      </c>
      <c r="F43" s="16">
        <v>759</v>
      </c>
      <c r="G43" s="17" t="s">
        <v>300</v>
      </c>
      <c r="H43" s="17"/>
      <c r="I43" s="17"/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</row>
    <row r="44" spans="3:32" ht="27.75" customHeight="1" x14ac:dyDescent="0.25">
      <c r="C44" s="68"/>
      <c r="D44" s="67"/>
      <c r="E44" s="3" t="s">
        <v>4</v>
      </c>
      <c r="F44" s="16">
        <v>759</v>
      </c>
      <c r="G44" s="17" t="s">
        <v>300</v>
      </c>
      <c r="H44" s="17"/>
      <c r="I44" s="17"/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</row>
    <row r="45" spans="3:32" x14ac:dyDescent="0.25">
      <c r="C45" s="68" t="s">
        <v>26</v>
      </c>
      <c r="D45" s="67" t="s">
        <v>27</v>
      </c>
      <c r="E45" s="1" t="s">
        <v>2</v>
      </c>
      <c r="F45" s="16">
        <v>759</v>
      </c>
      <c r="G45" s="17" t="s">
        <v>300</v>
      </c>
      <c r="H45" s="17"/>
      <c r="I45" s="17"/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</row>
    <row r="46" spans="3:32" ht="39" customHeight="1" x14ac:dyDescent="0.25">
      <c r="C46" s="68"/>
      <c r="D46" s="67"/>
      <c r="E46" s="3" t="s">
        <v>3</v>
      </c>
      <c r="F46" s="16">
        <v>759</v>
      </c>
      <c r="G46" s="17" t="s">
        <v>300</v>
      </c>
      <c r="H46" s="17"/>
      <c r="I46" s="17"/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</row>
    <row r="47" spans="3:32" ht="27" customHeight="1" x14ac:dyDescent="0.25">
      <c r="C47" s="68"/>
      <c r="D47" s="67"/>
      <c r="E47" s="3" t="s">
        <v>4</v>
      </c>
      <c r="F47" s="16">
        <v>759</v>
      </c>
      <c r="G47" s="17" t="s">
        <v>300</v>
      </c>
      <c r="H47" s="17"/>
      <c r="I47" s="17"/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43"/>
    </row>
    <row r="48" spans="3:32" s="21" customFormat="1" x14ac:dyDescent="0.25">
      <c r="C48" s="68" t="s">
        <v>28</v>
      </c>
      <c r="D48" s="88" t="s">
        <v>29</v>
      </c>
      <c r="E48" s="1" t="s">
        <v>2</v>
      </c>
      <c r="F48" s="32">
        <v>759</v>
      </c>
      <c r="G48" s="52" t="s">
        <v>305</v>
      </c>
      <c r="H48" s="52" t="s">
        <v>370</v>
      </c>
      <c r="I48" s="52" t="s">
        <v>368</v>
      </c>
      <c r="J48" s="22">
        <f>J49+J50</f>
        <v>10652752.779999999</v>
      </c>
      <c r="K48" s="22">
        <f>K49+K50</f>
        <v>10665023.880000001</v>
      </c>
      <c r="L48" s="22">
        <f>L49+L50</f>
        <v>10606462.16</v>
      </c>
      <c r="M48" s="22">
        <f t="shared" ref="M48:O48" si="14">M49+M50</f>
        <v>174250</v>
      </c>
      <c r="N48" s="22">
        <f t="shared" si="14"/>
        <v>174250</v>
      </c>
      <c r="O48" s="22">
        <f t="shared" si="14"/>
        <v>10584927.9</v>
      </c>
      <c r="P48" s="43">
        <f>O48/K48*100</f>
        <v>99.25</v>
      </c>
      <c r="Y48" s="20"/>
      <c r="Z48" s="20"/>
      <c r="AA48" s="20"/>
      <c r="AB48" s="20"/>
      <c r="AC48" s="20"/>
      <c r="AD48" s="20"/>
      <c r="AE48" s="20"/>
      <c r="AF48" s="20"/>
    </row>
    <row r="49" spans="3:32" ht="36.75" customHeight="1" x14ac:dyDescent="0.25">
      <c r="C49" s="68"/>
      <c r="D49" s="88"/>
      <c r="E49" s="3" t="s">
        <v>3</v>
      </c>
      <c r="F49" s="16">
        <v>759</v>
      </c>
      <c r="G49" s="17" t="s">
        <v>305</v>
      </c>
      <c r="H49" s="17"/>
      <c r="I49" s="17"/>
      <c r="J49" s="51">
        <f>J52+J83+J194</f>
        <v>1155010.4099999999</v>
      </c>
      <c r="K49" s="51">
        <f>K52+K83+K194</f>
        <v>1167281.51</v>
      </c>
      <c r="L49" s="51">
        <f>L52+L83+L194</f>
        <v>1145842.45</v>
      </c>
      <c r="M49" s="51">
        <f t="shared" ref="M49:O49" si="15">M52+M83+M194</f>
        <v>174250</v>
      </c>
      <c r="N49" s="51">
        <f t="shared" si="15"/>
        <v>174250</v>
      </c>
      <c r="O49" s="51">
        <f t="shared" si="15"/>
        <v>1124308.19</v>
      </c>
      <c r="P49" s="43">
        <f>O49/K49*100</f>
        <v>96.32</v>
      </c>
    </row>
    <row r="50" spans="3:32" ht="25.5" customHeight="1" x14ac:dyDescent="0.25">
      <c r="C50" s="68"/>
      <c r="D50" s="88"/>
      <c r="E50" s="3" t="s">
        <v>4</v>
      </c>
      <c r="F50" s="16">
        <v>759</v>
      </c>
      <c r="G50" s="17" t="s">
        <v>305</v>
      </c>
      <c r="H50" s="17"/>
      <c r="I50" s="17"/>
      <c r="J50" s="51">
        <f>J84+J144+J195</f>
        <v>9497742.3699999992</v>
      </c>
      <c r="K50" s="51">
        <f>K84+K144+K195</f>
        <v>9497742.3699999992</v>
      </c>
      <c r="L50" s="51">
        <f>L84+L144+L195</f>
        <v>9460619.7100000009</v>
      </c>
      <c r="M50" s="51">
        <f t="shared" ref="M50:O50" si="16">M84+M144+M195</f>
        <v>0</v>
      </c>
      <c r="N50" s="51">
        <f t="shared" si="16"/>
        <v>0</v>
      </c>
      <c r="O50" s="51">
        <f t="shared" si="16"/>
        <v>9460619.7100000009</v>
      </c>
      <c r="P50" s="43">
        <f>O50/K50*100</f>
        <v>99.61</v>
      </c>
    </row>
    <row r="51" spans="3:32" s="21" customFormat="1" ht="36.75" customHeight="1" x14ac:dyDescent="0.25">
      <c r="C51" s="68" t="s">
        <v>30</v>
      </c>
      <c r="D51" s="67" t="s">
        <v>31</v>
      </c>
      <c r="E51" s="1" t="s">
        <v>2</v>
      </c>
      <c r="F51" s="32">
        <v>759</v>
      </c>
      <c r="G51" s="52" t="s">
        <v>305</v>
      </c>
      <c r="H51" s="52"/>
      <c r="I51" s="52"/>
      <c r="J51" s="22">
        <f>J52</f>
        <v>199250</v>
      </c>
      <c r="K51" s="22">
        <f t="shared" ref="K51:O51" si="17">K52</f>
        <v>199250</v>
      </c>
      <c r="L51" s="22">
        <f t="shared" si="17"/>
        <v>199240</v>
      </c>
      <c r="M51" s="22">
        <f t="shared" si="17"/>
        <v>174250</v>
      </c>
      <c r="N51" s="22">
        <f t="shared" si="17"/>
        <v>174250</v>
      </c>
      <c r="O51" s="22">
        <f t="shared" si="17"/>
        <v>199240</v>
      </c>
      <c r="P51" s="43">
        <f>O51/K51*100</f>
        <v>99.99</v>
      </c>
      <c r="Y51" s="20"/>
      <c r="Z51" s="20"/>
      <c r="AA51" s="20"/>
      <c r="AB51" s="20"/>
      <c r="AC51" s="20"/>
      <c r="AD51" s="20"/>
      <c r="AE51" s="20"/>
      <c r="AF51" s="20"/>
    </row>
    <row r="52" spans="3:32" ht="56.25" customHeight="1" x14ac:dyDescent="0.25">
      <c r="C52" s="68"/>
      <c r="D52" s="67"/>
      <c r="E52" s="3" t="s">
        <v>3</v>
      </c>
      <c r="F52" s="16">
        <v>759</v>
      </c>
      <c r="G52" s="17" t="s">
        <v>305</v>
      </c>
      <c r="H52" s="17" t="s">
        <v>378</v>
      </c>
      <c r="I52" s="17"/>
      <c r="J52" s="51">
        <v>199250</v>
      </c>
      <c r="K52" s="51">
        <f>J52</f>
        <v>199250</v>
      </c>
      <c r="L52" s="51">
        <f>L61+L64</f>
        <v>199240</v>
      </c>
      <c r="M52" s="51">
        <f t="shared" ref="M52:O52" si="18">M61+M64</f>
        <v>174250</v>
      </c>
      <c r="N52" s="51">
        <f t="shared" si="18"/>
        <v>174250</v>
      </c>
      <c r="O52" s="51">
        <f t="shared" si="18"/>
        <v>199240</v>
      </c>
      <c r="P52" s="43">
        <f>O52/K52*100</f>
        <v>99.99</v>
      </c>
    </row>
    <row r="53" spans="3:32" ht="48" customHeight="1" x14ac:dyDescent="0.25">
      <c r="C53" s="68"/>
      <c r="D53" s="67"/>
      <c r="E53" s="3" t="s">
        <v>4</v>
      </c>
      <c r="F53" s="16">
        <v>759</v>
      </c>
      <c r="G53" s="17" t="s">
        <v>305</v>
      </c>
      <c r="H53" s="17"/>
      <c r="I53" s="17"/>
      <c r="J53" s="51"/>
      <c r="K53" s="51"/>
      <c r="L53" s="51"/>
      <c r="M53" s="51"/>
      <c r="N53" s="51"/>
      <c r="O53" s="51"/>
      <c r="P53" s="43"/>
    </row>
    <row r="54" spans="3:32" x14ac:dyDescent="0.25">
      <c r="C54" s="68" t="s">
        <v>32</v>
      </c>
      <c r="D54" s="67" t="s">
        <v>33</v>
      </c>
      <c r="E54" s="1" t="s">
        <v>2</v>
      </c>
      <c r="F54" s="16">
        <v>759</v>
      </c>
      <c r="G54" s="17" t="s">
        <v>305</v>
      </c>
      <c r="H54" s="17"/>
      <c r="I54" s="17"/>
      <c r="J54" s="51"/>
      <c r="K54" s="51"/>
      <c r="L54" s="51"/>
      <c r="M54" s="51"/>
      <c r="N54" s="51"/>
      <c r="O54" s="51"/>
      <c r="P54" s="43"/>
    </row>
    <row r="55" spans="3:32" ht="38.25" customHeight="1" x14ac:dyDescent="0.25">
      <c r="C55" s="68"/>
      <c r="D55" s="67"/>
      <c r="E55" s="3" t="s">
        <v>3</v>
      </c>
      <c r="F55" s="16">
        <v>759</v>
      </c>
      <c r="G55" s="17" t="s">
        <v>305</v>
      </c>
      <c r="H55" s="17"/>
      <c r="I55" s="17"/>
      <c r="J55" s="51"/>
      <c r="K55" s="51"/>
      <c r="L55" s="51"/>
      <c r="M55" s="51"/>
      <c r="N55" s="51"/>
      <c r="O55" s="51"/>
      <c r="P55" s="43"/>
    </row>
    <row r="56" spans="3:32" ht="22.5" customHeight="1" x14ac:dyDescent="0.25">
      <c r="C56" s="68"/>
      <c r="D56" s="67"/>
      <c r="E56" s="3" t="s">
        <v>4</v>
      </c>
      <c r="F56" s="16">
        <v>759</v>
      </c>
      <c r="G56" s="17" t="s">
        <v>305</v>
      </c>
      <c r="H56" s="17"/>
      <c r="I56" s="17"/>
      <c r="J56" s="51"/>
      <c r="K56" s="51"/>
      <c r="L56" s="51"/>
      <c r="M56" s="51"/>
      <c r="N56" s="51"/>
      <c r="O56" s="51"/>
      <c r="P56" s="43"/>
    </row>
    <row r="57" spans="3:32" x14ac:dyDescent="0.25">
      <c r="C57" s="68" t="s">
        <v>34</v>
      </c>
      <c r="D57" s="67" t="s">
        <v>35</v>
      </c>
      <c r="E57" s="1" t="s">
        <v>2</v>
      </c>
      <c r="F57" s="16">
        <v>759</v>
      </c>
      <c r="G57" s="17" t="s">
        <v>305</v>
      </c>
      <c r="H57" s="17"/>
      <c r="I57" s="17"/>
      <c r="J57" s="51"/>
      <c r="K57" s="51"/>
      <c r="L57" s="51"/>
      <c r="M57" s="51"/>
      <c r="N57" s="51"/>
      <c r="O57" s="51"/>
      <c r="P57" s="43"/>
    </row>
    <row r="58" spans="3:32" ht="36" customHeight="1" x14ac:dyDescent="0.25">
      <c r="C58" s="68"/>
      <c r="D58" s="67"/>
      <c r="E58" s="3" t="s">
        <v>3</v>
      </c>
      <c r="F58" s="16">
        <v>759</v>
      </c>
      <c r="G58" s="17" t="s">
        <v>305</v>
      </c>
      <c r="H58" s="17"/>
      <c r="I58" s="17"/>
      <c r="J58" s="51"/>
      <c r="K58" s="51"/>
      <c r="L58" s="51"/>
      <c r="M58" s="51"/>
      <c r="N58" s="51"/>
      <c r="O58" s="51"/>
      <c r="P58" s="43"/>
    </row>
    <row r="59" spans="3:32" ht="26.25" customHeight="1" x14ac:dyDescent="0.25">
      <c r="C59" s="68"/>
      <c r="D59" s="67"/>
      <c r="E59" s="3" t="s">
        <v>4</v>
      </c>
      <c r="F59" s="16">
        <v>759</v>
      </c>
      <c r="G59" s="17" t="s">
        <v>305</v>
      </c>
      <c r="H59" s="17"/>
      <c r="I59" s="17"/>
      <c r="J59" s="51"/>
      <c r="K59" s="51"/>
      <c r="L59" s="51"/>
      <c r="M59" s="51"/>
      <c r="N59" s="51"/>
      <c r="O59" s="51"/>
      <c r="P59" s="43"/>
    </row>
    <row r="60" spans="3:32" s="21" customFormat="1" ht="15.75" customHeight="1" x14ac:dyDescent="0.25">
      <c r="C60" s="68" t="s">
        <v>36</v>
      </c>
      <c r="D60" s="67" t="s">
        <v>37</v>
      </c>
      <c r="E60" s="1" t="s">
        <v>2</v>
      </c>
      <c r="F60" s="32">
        <v>759</v>
      </c>
      <c r="G60" s="52" t="s">
        <v>305</v>
      </c>
      <c r="H60" s="52"/>
      <c r="I60" s="52"/>
      <c r="J60" s="22">
        <f>J61</f>
        <v>174250</v>
      </c>
      <c r="K60" s="22">
        <f>K61</f>
        <v>174250</v>
      </c>
      <c r="L60" s="22">
        <f>L61</f>
        <v>174250</v>
      </c>
      <c r="M60" s="22">
        <f t="shared" ref="M60:O60" si="19">M61</f>
        <v>174250</v>
      </c>
      <c r="N60" s="22">
        <f t="shared" si="19"/>
        <v>174250</v>
      </c>
      <c r="O60" s="22">
        <f t="shared" si="19"/>
        <v>174250</v>
      </c>
      <c r="P60" s="43">
        <f>O60/K60*100</f>
        <v>100</v>
      </c>
      <c r="Y60" s="20"/>
      <c r="Z60" s="20"/>
      <c r="AA60" s="23"/>
      <c r="AB60" s="20"/>
      <c r="AC60" s="20"/>
      <c r="AD60" s="20"/>
      <c r="AE60" s="20"/>
      <c r="AF60" s="20"/>
    </row>
    <row r="61" spans="3:32" ht="42.75" customHeight="1" x14ac:dyDescent="0.25">
      <c r="C61" s="68"/>
      <c r="D61" s="67"/>
      <c r="E61" s="3" t="s">
        <v>3</v>
      </c>
      <c r="F61" s="16">
        <v>759</v>
      </c>
      <c r="G61" s="17" t="s">
        <v>305</v>
      </c>
      <c r="H61" s="17" t="s">
        <v>378</v>
      </c>
      <c r="I61" s="17"/>
      <c r="J61" s="27">
        <v>174250</v>
      </c>
      <c r="K61" s="27">
        <f>J61</f>
        <v>174250</v>
      </c>
      <c r="L61" s="27">
        <f>J61</f>
        <v>174250</v>
      </c>
      <c r="M61" s="27">
        <f t="shared" ref="M61:N61" si="20">K61</f>
        <v>174250</v>
      </c>
      <c r="N61" s="27">
        <f t="shared" si="20"/>
        <v>174250</v>
      </c>
      <c r="O61" s="27">
        <f>M61</f>
        <v>174250</v>
      </c>
      <c r="P61" s="43">
        <f>O61/K61*100</f>
        <v>100</v>
      </c>
    </row>
    <row r="62" spans="3:32" ht="19.5" customHeight="1" x14ac:dyDescent="0.25">
      <c r="C62" s="68"/>
      <c r="D62" s="67"/>
      <c r="E62" s="3" t="s">
        <v>4</v>
      </c>
      <c r="F62" s="16">
        <v>759</v>
      </c>
      <c r="G62" s="17" t="s">
        <v>305</v>
      </c>
      <c r="H62" s="17"/>
      <c r="I62" s="17"/>
      <c r="J62" s="51"/>
      <c r="K62" s="51"/>
      <c r="L62" s="51"/>
      <c r="M62" s="51"/>
      <c r="N62" s="51"/>
      <c r="O62" s="22"/>
      <c r="P62" s="43"/>
    </row>
    <row r="63" spans="3:32" s="21" customFormat="1" ht="46.5" customHeight="1" x14ac:dyDescent="0.25">
      <c r="C63" s="72" t="s">
        <v>38</v>
      </c>
      <c r="D63" s="94" t="s">
        <v>385</v>
      </c>
      <c r="E63" s="1" t="s">
        <v>2</v>
      </c>
      <c r="F63" s="32">
        <v>759</v>
      </c>
      <c r="G63" s="52" t="s">
        <v>305</v>
      </c>
      <c r="H63" s="22"/>
      <c r="I63" s="22"/>
      <c r="J63" s="22">
        <f>J64</f>
        <v>25000</v>
      </c>
      <c r="K63" s="22">
        <f>K64</f>
        <v>25000</v>
      </c>
      <c r="L63" s="22">
        <f>L64</f>
        <v>24990</v>
      </c>
      <c r="M63" s="22">
        <f t="shared" ref="M63:O63" si="21">M64</f>
        <v>0</v>
      </c>
      <c r="N63" s="22">
        <f t="shared" si="21"/>
        <v>0</v>
      </c>
      <c r="O63" s="22">
        <f t="shared" si="21"/>
        <v>24990</v>
      </c>
      <c r="P63" s="43">
        <f>O63/K63*100</f>
        <v>99.96</v>
      </c>
      <c r="Y63" s="20"/>
      <c r="Z63" s="20"/>
      <c r="AA63" s="20"/>
      <c r="AB63" s="20"/>
      <c r="AC63" s="20"/>
      <c r="AD63" s="20"/>
      <c r="AE63" s="20"/>
      <c r="AF63" s="20"/>
    </row>
    <row r="64" spans="3:32" ht="82.5" customHeight="1" x14ac:dyDescent="0.25">
      <c r="C64" s="73"/>
      <c r="D64" s="95"/>
      <c r="E64" s="3" t="s">
        <v>3</v>
      </c>
      <c r="F64" s="16">
        <v>759</v>
      </c>
      <c r="G64" s="17" t="s">
        <v>305</v>
      </c>
      <c r="H64" s="46">
        <v>4362100</v>
      </c>
      <c r="I64" s="51"/>
      <c r="J64" s="51">
        <v>25000</v>
      </c>
      <c r="K64" s="51">
        <f>J64</f>
        <v>25000</v>
      </c>
      <c r="L64" s="51">
        <f>J64-10</f>
        <v>24990</v>
      </c>
      <c r="M64" s="51"/>
      <c r="N64" s="51"/>
      <c r="O64" s="22">
        <f>L64</f>
        <v>24990</v>
      </c>
      <c r="P64" s="43">
        <f>O64/K64*100</f>
        <v>99.96</v>
      </c>
    </row>
    <row r="65" spans="3:16" ht="101.25" customHeight="1" x14ac:dyDescent="0.25">
      <c r="C65" s="74"/>
      <c r="D65" s="96"/>
      <c r="E65" s="3" t="s">
        <v>4</v>
      </c>
      <c r="F65" s="16"/>
      <c r="G65" s="17"/>
      <c r="H65" s="46"/>
      <c r="I65" s="51"/>
      <c r="J65" s="51"/>
      <c r="K65" s="51"/>
      <c r="L65" s="51"/>
      <c r="M65" s="51"/>
      <c r="N65" s="51"/>
      <c r="O65" s="22"/>
      <c r="P65" s="43"/>
    </row>
    <row r="66" spans="3:16" ht="16.5" customHeight="1" x14ac:dyDescent="0.25">
      <c r="C66" s="72" t="s">
        <v>413</v>
      </c>
      <c r="D66" s="69" t="s">
        <v>412</v>
      </c>
      <c r="E66" s="3" t="s">
        <v>2</v>
      </c>
      <c r="F66" s="16"/>
      <c r="G66" s="17"/>
      <c r="H66" s="46"/>
      <c r="I66" s="51"/>
      <c r="J66" s="51">
        <v>0</v>
      </c>
      <c r="K66" s="51">
        <v>0</v>
      </c>
      <c r="L66" s="51">
        <v>0</v>
      </c>
      <c r="M66" s="51"/>
      <c r="N66" s="51"/>
      <c r="O66" s="22">
        <v>0</v>
      </c>
      <c r="P66" s="43">
        <v>0</v>
      </c>
    </row>
    <row r="67" spans="3:16" ht="40.5" customHeight="1" x14ac:dyDescent="0.25">
      <c r="C67" s="73"/>
      <c r="D67" s="70"/>
      <c r="E67" s="3" t="s">
        <v>3</v>
      </c>
      <c r="F67" s="16"/>
      <c r="G67" s="17"/>
      <c r="H67" s="46"/>
      <c r="I67" s="51"/>
      <c r="J67" s="51">
        <v>0</v>
      </c>
      <c r="K67" s="51">
        <v>0</v>
      </c>
      <c r="L67" s="51">
        <v>0</v>
      </c>
      <c r="M67" s="51"/>
      <c r="N67" s="51"/>
      <c r="O67" s="22">
        <v>0</v>
      </c>
      <c r="P67" s="43">
        <v>0</v>
      </c>
    </row>
    <row r="68" spans="3:16" ht="26.25" customHeight="1" x14ac:dyDescent="0.25">
      <c r="C68" s="74"/>
      <c r="D68" s="70"/>
      <c r="E68" s="3" t="s">
        <v>4</v>
      </c>
      <c r="F68" s="16"/>
      <c r="G68" s="17"/>
      <c r="H68" s="46"/>
      <c r="I68" s="51"/>
      <c r="J68" s="51">
        <v>0</v>
      </c>
      <c r="K68" s="51">
        <v>0</v>
      </c>
      <c r="L68" s="51">
        <v>0</v>
      </c>
      <c r="M68" s="51"/>
      <c r="N68" s="51"/>
      <c r="O68" s="22">
        <v>0</v>
      </c>
      <c r="P68" s="43">
        <v>0</v>
      </c>
    </row>
    <row r="69" spans="3:16" ht="101.25" customHeight="1" thickBot="1" x14ac:dyDescent="0.3">
      <c r="C69" s="55"/>
      <c r="D69" s="71"/>
      <c r="E69" s="3"/>
      <c r="F69" s="16"/>
      <c r="G69" s="17"/>
      <c r="H69" s="46"/>
      <c r="I69" s="51"/>
      <c r="J69" s="51"/>
      <c r="K69" s="51">
        <v>0</v>
      </c>
      <c r="L69" s="51"/>
      <c r="M69" s="51"/>
      <c r="N69" s="51"/>
      <c r="O69" s="22"/>
      <c r="P69" s="43"/>
    </row>
    <row r="70" spans="3:16" ht="23.25" customHeight="1" x14ac:dyDescent="0.25">
      <c r="C70" s="72" t="s">
        <v>415</v>
      </c>
      <c r="D70" s="75" t="s">
        <v>414</v>
      </c>
      <c r="E70" s="1" t="s">
        <v>2</v>
      </c>
      <c r="F70" s="16"/>
      <c r="G70" s="17"/>
      <c r="H70" s="46"/>
      <c r="I70" s="51"/>
      <c r="J70" s="51">
        <v>0</v>
      </c>
      <c r="K70" s="51">
        <v>0</v>
      </c>
      <c r="L70" s="51">
        <v>0</v>
      </c>
      <c r="M70" s="51"/>
      <c r="N70" s="51"/>
      <c r="O70" s="22">
        <v>0</v>
      </c>
      <c r="P70" s="43">
        <v>0</v>
      </c>
    </row>
    <row r="71" spans="3:16" ht="58.5" customHeight="1" x14ac:dyDescent="0.25">
      <c r="C71" s="73"/>
      <c r="D71" s="76"/>
      <c r="E71" s="1" t="s">
        <v>3</v>
      </c>
      <c r="F71" s="16"/>
      <c r="G71" s="17"/>
      <c r="H71" s="46"/>
      <c r="I71" s="51"/>
      <c r="J71" s="51">
        <v>0</v>
      </c>
      <c r="K71" s="51">
        <v>0</v>
      </c>
      <c r="L71" s="51">
        <v>0</v>
      </c>
      <c r="M71" s="51"/>
      <c r="N71" s="51"/>
      <c r="O71" s="22">
        <v>0</v>
      </c>
      <c r="P71" s="43">
        <v>0</v>
      </c>
    </row>
    <row r="72" spans="3:16" ht="37.5" customHeight="1" x14ac:dyDescent="0.25">
      <c r="C72" s="74"/>
      <c r="D72" s="77"/>
      <c r="E72" s="1" t="s">
        <v>4</v>
      </c>
      <c r="F72" s="16"/>
      <c r="G72" s="17"/>
      <c r="H72" s="46"/>
      <c r="I72" s="51"/>
      <c r="J72" s="51">
        <v>0</v>
      </c>
      <c r="K72" s="51">
        <v>0</v>
      </c>
      <c r="L72" s="51">
        <v>0</v>
      </c>
      <c r="M72" s="51"/>
      <c r="N72" s="51"/>
      <c r="O72" s="22">
        <v>0</v>
      </c>
      <c r="P72" s="43">
        <v>0</v>
      </c>
    </row>
    <row r="73" spans="3:16" ht="32.25" customHeight="1" x14ac:dyDescent="0.25">
      <c r="C73" s="72" t="s">
        <v>417</v>
      </c>
      <c r="D73" s="69" t="s">
        <v>416</v>
      </c>
      <c r="E73" s="3" t="s">
        <v>2</v>
      </c>
      <c r="F73" s="16"/>
      <c r="G73" s="17"/>
      <c r="H73" s="46"/>
      <c r="I73" s="51"/>
      <c r="J73" s="51"/>
      <c r="K73" s="51"/>
      <c r="L73" s="51"/>
      <c r="M73" s="51"/>
      <c r="N73" s="51"/>
      <c r="O73" s="22"/>
      <c r="P73" s="43"/>
    </row>
    <row r="74" spans="3:16" ht="39" customHeight="1" x14ac:dyDescent="0.25">
      <c r="C74" s="73"/>
      <c r="D74" s="70"/>
      <c r="E74" s="3" t="s">
        <v>3</v>
      </c>
      <c r="F74" s="16"/>
      <c r="G74" s="17"/>
      <c r="H74" s="46"/>
      <c r="I74" s="51"/>
      <c r="J74" s="51"/>
      <c r="K74" s="51"/>
      <c r="L74" s="51"/>
      <c r="M74" s="51"/>
      <c r="N74" s="51"/>
      <c r="O74" s="22"/>
      <c r="P74" s="43"/>
    </row>
    <row r="75" spans="3:16" ht="38.25" customHeight="1" x14ac:dyDescent="0.25">
      <c r="C75" s="74"/>
      <c r="D75" s="78"/>
      <c r="E75" s="3" t="s">
        <v>4</v>
      </c>
      <c r="F75" s="16"/>
      <c r="G75" s="17"/>
      <c r="H75" s="46"/>
      <c r="I75" s="51"/>
      <c r="J75" s="51"/>
      <c r="K75" s="51"/>
      <c r="L75" s="51"/>
      <c r="M75" s="51"/>
      <c r="N75" s="51"/>
      <c r="O75" s="22"/>
      <c r="P75" s="43"/>
    </row>
    <row r="76" spans="3:16" ht="27.75" customHeight="1" x14ac:dyDescent="0.25">
      <c r="C76" s="72" t="s">
        <v>419</v>
      </c>
      <c r="D76" s="69" t="s">
        <v>418</v>
      </c>
      <c r="E76" s="3" t="s">
        <v>2</v>
      </c>
      <c r="F76" s="16"/>
      <c r="G76" s="17"/>
      <c r="H76" s="46"/>
      <c r="I76" s="51"/>
      <c r="J76" s="51"/>
      <c r="K76" s="51"/>
      <c r="L76" s="51"/>
      <c r="M76" s="51"/>
      <c r="N76" s="51"/>
      <c r="O76" s="22"/>
      <c r="P76" s="43"/>
    </row>
    <row r="77" spans="3:16" ht="37.5" customHeight="1" x14ac:dyDescent="0.25">
      <c r="C77" s="73"/>
      <c r="D77" s="70"/>
      <c r="E77" s="3" t="s">
        <v>3</v>
      </c>
      <c r="F77" s="16"/>
      <c r="G77" s="17"/>
      <c r="H77" s="46"/>
      <c r="I77" s="51"/>
      <c r="J77" s="51"/>
      <c r="K77" s="51"/>
      <c r="L77" s="51"/>
      <c r="M77" s="51"/>
      <c r="N77" s="51"/>
      <c r="O77" s="22"/>
      <c r="P77" s="43"/>
    </row>
    <row r="78" spans="3:16" ht="26.25" customHeight="1" x14ac:dyDescent="0.25">
      <c r="C78" s="74"/>
      <c r="D78" s="78"/>
      <c r="E78" s="3" t="s">
        <v>4</v>
      </c>
      <c r="F78" s="16"/>
      <c r="G78" s="17"/>
      <c r="H78" s="46"/>
      <c r="I78" s="51"/>
      <c r="J78" s="51"/>
      <c r="K78" s="51"/>
      <c r="L78" s="51"/>
      <c r="M78" s="51"/>
      <c r="N78" s="51"/>
      <c r="O78" s="22"/>
      <c r="P78" s="43"/>
    </row>
    <row r="79" spans="3:16" ht="26.25" customHeight="1" x14ac:dyDescent="0.25">
      <c r="C79" s="72" t="s">
        <v>421</v>
      </c>
      <c r="D79" s="69" t="s">
        <v>420</v>
      </c>
      <c r="E79" s="3" t="s">
        <v>2</v>
      </c>
      <c r="F79" s="16"/>
      <c r="G79" s="17"/>
      <c r="H79" s="46"/>
      <c r="I79" s="51"/>
      <c r="J79" s="51"/>
      <c r="K79" s="51"/>
      <c r="L79" s="51"/>
      <c r="M79" s="51"/>
      <c r="N79" s="51"/>
      <c r="O79" s="22"/>
      <c r="P79" s="43"/>
    </row>
    <row r="80" spans="3:16" ht="26.25" customHeight="1" x14ac:dyDescent="0.25">
      <c r="C80" s="73"/>
      <c r="D80" s="70"/>
      <c r="E80" s="3" t="s">
        <v>3</v>
      </c>
      <c r="F80" s="16"/>
      <c r="G80" s="17"/>
      <c r="H80" s="46"/>
      <c r="I80" s="51"/>
      <c r="J80" s="51"/>
      <c r="K80" s="51"/>
      <c r="L80" s="51"/>
      <c r="M80" s="51"/>
      <c r="N80" s="51"/>
      <c r="O80" s="22"/>
      <c r="P80" s="43"/>
    </row>
    <row r="81" spans="3:32" ht="26.25" customHeight="1" x14ac:dyDescent="0.25">
      <c r="C81" s="74"/>
      <c r="D81" s="78"/>
      <c r="E81" s="3" t="s">
        <v>4</v>
      </c>
      <c r="F81" s="16"/>
      <c r="G81" s="17"/>
      <c r="H81" s="46"/>
      <c r="I81" s="51"/>
      <c r="J81" s="51"/>
      <c r="K81" s="51"/>
      <c r="L81" s="51"/>
      <c r="M81" s="51"/>
      <c r="N81" s="51"/>
      <c r="O81" s="22"/>
      <c r="P81" s="43"/>
    </row>
    <row r="82" spans="3:32" x14ac:dyDescent="0.25">
      <c r="C82" s="68" t="s">
        <v>39</v>
      </c>
      <c r="D82" s="88" t="s">
        <v>40</v>
      </c>
      <c r="E82" s="1" t="s">
        <v>2</v>
      </c>
      <c r="F82" s="32">
        <v>759</v>
      </c>
      <c r="G82" s="52" t="s">
        <v>305</v>
      </c>
      <c r="H82" s="52"/>
      <c r="I82" s="52"/>
      <c r="J82" s="22">
        <f>J83+J84</f>
        <v>9623692.6300000008</v>
      </c>
      <c r="K82" s="22">
        <f>K83+K84</f>
        <v>9623692.6300000008</v>
      </c>
      <c r="L82" s="22">
        <f>L83+L84</f>
        <v>9588906.2799999993</v>
      </c>
      <c r="M82" s="22">
        <f t="shared" ref="M82:O82" si="22">M83+M84</f>
        <v>0</v>
      </c>
      <c r="N82" s="22">
        <f t="shared" si="22"/>
        <v>0</v>
      </c>
      <c r="O82" s="22">
        <f t="shared" si="22"/>
        <v>9588404.1300000008</v>
      </c>
      <c r="P82" s="43">
        <f>O82/K82*100</f>
        <v>99.63</v>
      </c>
    </row>
    <row r="83" spans="3:32" ht="41.25" customHeight="1" x14ac:dyDescent="0.25">
      <c r="C83" s="68"/>
      <c r="D83" s="88"/>
      <c r="E83" s="3" t="s">
        <v>3</v>
      </c>
      <c r="F83" s="16">
        <v>759</v>
      </c>
      <c r="G83" s="17" t="s">
        <v>305</v>
      </c>
      <c r="H83" s="17" t="s">
        <v>378</v>
      </c>
      <c r="I83" s="17"/>
      <c r="J83" s="51">
        <f>J98+J104+J113+J119</f>
        <v>754988.41</v>
      </c>
      <c r="K83" s="51">
        <f>K98+K104+K113+K119</f>
        <v>754988.41</v>
      </c>
      <c r="L83" s="51">
        <f>L98+L104+L113+L119</f>
        <v>753601.2</v>
      </c>
      <c r="M83" s="51">
        <f t="shared" ref="M83:O83" si="23">M98+M104+M113+M119</f>
        <v>0</v>
      </c>
      <c r="N83" s="51">
        <f t="shared" si="23"/>
        <v>0</v>
      </c>
      <c r="O83" s="51">
        <f t="shared" si="23"/>
        <v>753099.05</v>
      </c>
      <c r="P83" s="43">
        <f>O83/K83*100</f>
        <v>99.75</v>
      </c>
    </row>
    <row r="84" spans="3:32" ht="27" customHeight="1" x14ac:dyDescent="0.25">
      <c r="C84" s="68"/>
      <c r="D84" s="88"/>
      <c r="E84" s="3" t="s">
        <v>4</v>
      </c>
      <c r="F84" s="16">
        <v>759</v>
      </c>
      <c r="G84" s="17" t="s">
        <v>305</v>
      </c>
      <c r="H84" s="17"/>
      <c r="I84" s="17"/>
      <c r="J84" s="51">
        <f>J87+J90+J93+J96+J102+J117+J120+J123+J126+J129</f>
        <v>8868704.2200000007</v>
      </c>
      <c r="K84" s="51">
        <f>K87+K90+K93+K96+K102+K117+K120+K123+K126+K129</f>
        <v>8868704.2200000007</v>
      </c>
      <c r="L84" s="51">
        <f>L87+L90+L93+L96+L102+L117+L120+L123+L126+L129</f>
        <v>8835305.0800000001</v>
      </c>
      <c r="M84" s="51">
        <f t="shared" ref="M84:O84" si="24">M87+M90+M93+M96+M102+M117+M120+M123+M126+M129</f>
        <v>0</v>
      </c>
      <c r="N84" s="51">
        <f t="shared" si="24"/>
        <v>0</v>
      </c>
      <c r="O84" s="51">
        <f t="shared" si="24"/>
        <v>8835305.0800000001</v>
      </c>
      <c r="P84" s="43">
        <f>O84/K84*100</f>
        <v>99.62</v>
      </c>
    </row>
    <row r="85" spans="3:32" x14ac:dyDescent="0.25">
      <c r="C85" s="68" t="s">
        <v>41</v>
      </c>
      <c r="D85" s="67" t="s">
        <v>42</v>
      </c>
      <c r="E85" s="1" t="s">
        <v>2</v>
      </c>
      <c r="F85" s="32">
        <v>759</v>
      </c>
      <c r="G85" s="52" t="s">
        <v>305</v>
      </c>
      <c r="H85" s="52" t="s">
        <v>306</v>
      </c>
      <c r="I85" s="52" t="s">
        <v>307</v>
      </c>
      <c r="J85" s="22">
        <f>J87</f>
        <v>7468501.6799999997</v>
      </c>
      <c r="K85" s="22">
        <f>K87</f>
        <v>7468501.6799999997</v>
      </c>
      <c r="L85" s="22">
        <f>L87</f>
        <v>7448835.5099999998</v>
      </c>
      <c r="M85" s="22">
        <f t="shared" ref="M85:O85" si="25">M87</f>
        <v>0</v>
      </c>
      <c r="N85" s="22">
        <f t="shared" si="25"/>
        <v>0</v>
      </c>
      <c r="O85" s="22">
        <f t="shared" si="25"/>
        <v>7448835.5099999998</v>
      </c>
      <c r="P85" s="43">
        <f>O85/K85*100</f>
        <v>99.74</v>
      </c>
    </row>
    <row r="86" spans="3:32" ht="38.25" customHeight="1" x14ac:dyDescent="0.25">
      <c r="C86" s="68"/>
      <c r="D86" s="67"/>
      <c r="E86" s="3" t="s">
        <v>3</v>
      </c>
      <c r="F86" s="16">
        <v>759</v>
      </c>
      <c r="G86" s="17" t="s">
        <v>305</v>
      </c>
      <c r="H86" s="17"/>
      <c r="I86" s="17"/>
      <c r="J86" s="51"/>
      <c r="K86" s="51"/>
      <c r="L86" s="51"/>
      <c r="M86" s="51"/>
      <c r="N86" s="51"/>
      <c r="O86" s="51"/>
      <c r="P86" s="43"/>
    </row>
    <row r="87" spans="3:32" ht="32.25" customHeight="1" x14ac:dyDescent="0.25">
      <c r="C87" s="68"/>
      <c r="D87" s="67"/>
      <c r="E87" s="3" t="s">
        <v>4</v>
      </c>
      <c r="F87" s="16">
        <v>759</v>
      </c>
      <c r="G87" s="17" t="s">
        <v>305</v>
      </c>
      <c r="H87" s="17" t="s">
        <v>306</v>
      </c>
      <c r="I87" s="17" t="s">
        <v>307</v>
      </c>
      <c r="J87" s="51">
        <v>7468501.6799999997</v>
      </c>
      <c r="K87" s="51">
        <v>7468501.6799999997</v>
      </c>
      <c r="L87" s="51">
        <v>7448835.5099999998</v>
      </c>
      <c r="M87" s="51"/>
      <c r="N87" s="51"/>
      <c r="O87" s="51">
        <f>L87</f>
        <v>7448835.5099999998</v>
      </c>
      <c r="P87" s="43">
        <f>O87/K87*100</f>
        <v>99.74</v>
      </c>
    </row>
    <row r="88" spans="3:32" ht="42.75" customHeight="1" x14ac:dyDescent="0.25">
      <c r="C88" s="68" t="s">
        <v>43</v>
      </c>
      <c r="D88" s="67" t="s">
        <v>388</v>
      </c>
      <c r="E88" s="1" t="s">
        <v>2</v>
      </c>
      <c r="F88" s="32">
        <v>759</v>
      </c>
      <c r="G88" s="52" t="s">
        <v>305</v>
      </c>
      <c r="H88" s="52" t="s">
        <v>308</v>
      </c>
      <c r="I88" s="52" t="s">
        <v>309</v>
      </c>
      <c r="J88" s="22">
        <f>J90</f>
        <v>39500</v>
      </c>
      <c r="K88" s="22">
        <f>K90</f>
        <v>39500</v>
      </c>
      <c r="L88" s="22">
        <f>L90</f>
        <v>39500</v>
      </c>
      <c r="M88" s="22">
        <f t="shared" ref="M88:O88" si="26">M90</f>
        <v>0</v>
      </c>
      <c r="N88" s="22">
        <f t="shared" si="26"/>
        <v>0</v>
      </c>
      <c r="O88" s="22">
        <f t="shared" si="26"/>
        <v>39500</v>
      </c>
      <c r="P88" s="43">
        <f>O88/K88*100</f>
        <v>100</v>
      </c>
    </row>
    <row r="89" spans="3:32" ht="47.25" customHeight="1" x14ac:dyDescent="0.25">
      <c r="C89" s="68"/>
      <c r="D89" s="67"/>
      <c r="E89" s="3" t="s">
        <v>3</v>
      </c>
      <c r="F89" s="16"/>
      <c r="G89" s="17"/>
      <c r="H89" s="17"/>
      <c r="I89" s="17"/>
      <c r="J89" s="51"/>
      <c r="K89" s="51"/>
      <c r="L89" s="51"/>
      <c r="M89" s="51"/>
      <c r="N89" s="51"/>
      <c r="O89" s="51"/>
      <c r="P89" s="43" t="e">
        <f>O89/K89*100</f>
        <v>#DIV/0!</v>
      </c>
    </row>
    <row r="90" spans="3:32" ht="67.5" customHeight="1" x14ac:dyDescent="0.25">
      <c r="C90" s="68"/>
      <c r="D90" s="67"/>
      <c r="E90" s="3" t="s">
        <v>4</v>
      </c>
      <c r="F90" s="16">
        <v>759</v>
      </c>
      <c r="G90" s="17" t="s">
        <v>305</v>
      </c>
      <c r="H90" s="17" t="s">
        <v>308</v>
      </c>
      <c r="I90" s="17" t="s">
        <v>309</v>
      </c>
      <c r="J90" s="51">
        <v>39500</v>
      </c>
      <c r="K90" s="51">
        <v>39500</v>
      </c>
      <c r="L90" s="51">
        <v>39500</v>
      </c>
      <c r="M90" s="51"/>
      <c r="N90" s="51"/>
      <c r="O90" s="51">
        <f>L90</f>
        <v>39500</v>
      </c>
      <c r="P90" s="43">
        <f>O90/K90*100</f>
        <v>100</v>
      </c>
    </row>
    <row r="91" spans="3:32" s="21" customFormat="1" ht="40.5" customHeight="1" x14ac:dyDescent="0.25">
      <c r="C91" s="68" t="s">
        <v>44</v>
      </c>
      <c r="D91" s="67" t="s">
        <v>45</v>
      </c>
      <c r="E91" s="1" t="s">
        <v>2</v>
      </c>
      <c r="F91" s="32">
        <v>759</v>
      </c>
      <c r="G91" s="52" t="s">
        <v>305</v>
      </c>
      <c r="H91" s="52" t="s">
        <v>310</v>
      </c>
      <c r="I91" s="52" t="s">
        <v>311</v>
      </c>
      <c r="J91" s="22">
        <f>J93</f>
        <v>96746.76</v>
      </c>
      <c r="K91" s="22">
        <f>K93</f>
        <v>96746.76</v>
      </c>
      <c r="L91" s="22">
        <f>L93</f>
        <v>92141.04</v>
      </c>
      <c r="M91" s="22">
        <f t="shared" ref="M91:O91" si="27">M93</f>
        <v>0</v>
      </c>
      <c r="N91" s="22">
        <f t="shared" si="27"/>
        <v>0</v>
      </c>
      <c r="O91" s="22">
        <f t="shared" si="27"/>
        <v>92141.04</v>
      </c>
      <c r="P91" s="43">
        <f>O91/K91*100</f>
        <v>95.24</v>
      </c>
      <c r="Y91" s="20"/>
      <c r="Z91" s="20"/>
      <c r="AA91" s="20"/>
      <c r="AB91" s="20"/>
      <c r="AC91" s="20"/>
      <c r="AD91" s="20"/>
      <c r="AE91" s="20"/>
      <c r="AF91" s="20"/>
    </row>
    <row r="92" spans="3:32" ht="39" customHeight="1" x14ac:dyDescent="0.25">
      <c r="C92" s="68"/>
      <c r="D92" s="67"/>
      <c r="E92" s="3" t="s">
        <v>3</v>
      </c>
      <c r="F92" s="16"/>
      <c r="G92" s="17"/>
      <c r="H92" s="17"/>
      <c r="I92" s="17"/>
      <c r="J92" s="51"/>
      <c r="K92" s="51"/>
      <c r="L92" s="51"/>
      <c r="M92" s="51"/>
      <c r="N92" s="51"/>
      <c r="O92" s="51"/>
      <c r="P92" s="43"/>
    </row>
    <row r="93" spans="3:32" ht="25.5" customHeight="1" x14ac:dyDescent="0.25">
      <c r="C93" s="68"/>
      <c r="D93" s="67"/>
      <c r="E93" s="3" t="s">
        <v>4</v>
      </c>
      <c r="F93" s="16">
        <v>759</v>
      </c>
      <c r="G93" s="17" t="s">
        <v>305</v>
      </c>
      <c r="H93" s="17" t="s">
        <v>310</v>
      </c>
      <c r="I93" s="17" t="s">
        <v>311</v>
      </c>
      <c r="J93" s="51">
        <v>96746.76</v>
      </c>
      <c r="K93" s="51">
        <v>96746.76</v>
      </c>
      <c r="L93" s="51">
        <v>92141.04</v>
      </c>
      <c r="M93" s="51"/>
      <c r="N93" s="51"/>
      <c r="O93" s="51">
        <f>L93</f>
        <v>92141.04</v>
      </c>
      <c r="P93" s="43">
        <f>O93/K93*100</f>
        <v>95.24</v>
      </c>
    </row>
    <row r="94" spans="3:32" s="21" customFormat="1" ht="38.25" customHeight="1" x14ac:dyDescent="0.25">
      <c r="C94" s="68" t="s">
        <v>46</v>
      </c>
      <c r="D94" s="67" t="s">
        <v>47</v>
      </c>
      <c r="E94" s="1" t="s">
        <v>2</v>
      </c>
      <c r="F94" s="32">
        <v>759</v>
      </c>
      <c r="G94" s="52" t="s">
        <v>305</v>
      </c>
      <c r="H94" s="52" t="s">
        <v>312</v>
      </c>
      <c r="I94" s="52" t="s">
        <v>311</v>
      </c>
      <c r="J94" s="22">
        <f>J96</f>
        <v>884673.85</v>
      </c>
      <c r="K94" s="22">
        <f>K96</f>
        <v>884673.85</v>
      </c>
      <c r="L94" s="22">
        <f>L96</f>
        <v>883497.01</v>
      </c>
      <c r="M94" s="22">
        <f t="shared" ref="M94:O94" si="28">M96</f>
        <v>0</v>
      </c>
      <c r="N94" s="22">
        <f t="shared" si="28"/>
        <v>0</v>
      </c>
      <c r="O94" s="22">
        <f t="shared" si="28"/>
        <v>883497.01</v>
      </c>
      <c r="P94" s="43">
        <f>O94/K94*100</f>
        <v>99.87</v>
      </c>
      <c r="Y94" s="20"/>
      <c r="Z94" s="20"/>
      <c r="AA94" s="20"/>
      <c r="AB94" s="20"/>
      <c r="AC94" s="20"/>
      <c r="AD94" s="20"/>
      <c r="AE94" s="20"/>
      <c r="AF94" s="20"/>
    </row>
    <row r="95" spans="3:32" ht="48" customHeight="1" x14ac:dyDescent="0.25">
      <c r="C95" s="68"/>
      <c r="D95" s="67"/>
      <c r="E95" s="3" t="s">
        <v>3</v>
      </c>
      <c r="F95" s="16"/>
      <c r="G95" s="17"/>
      <c r="H95" s="17"/>
      <c r="I95" s="17"/>
      <c r="J95" s="51"/>
      <c r="K95" s="51"/>
      <c r="L95" s="51"/>
      <c r="M95" s="51"/>
      <c r="N95" s="51"/>
      <c r="O95" s="51"/>
      <c r="P95" s="43"/>
    </row>
    <row r="96" spans="3:32" ht="32.25" customHeight="1" x14ac:dyDescent="0.25">
      <c r="C96" s="68"/>
      <c r="D96" s="67"/>
      <c r="E96" s="3" t="s">
        <v>4</v>
      </c>
      <c r="F96" s="16">
        <v>759</v>
      </c>
      <c r="G96" s="17" t="s">
        <v>305</v>
      </c>
      <c r="H96" s="17" t="s">
        <v>312</v>
      </c>
      <c r="I96" s="17" t="s">
        <v>311</v>
      </c>
      <c r="J96" s="51">
        <v>884673.85</v>
      </c>
      <c r="K96" s="27">
        <v>884673.85</v>
      </c>
      <c r="L96" s="51">
        <v>883497.01</v>
      </c>
      <c r="M96" s="51"/>
      <c r="N96" s="51"/>
      <c r="O96" s="51">
        <f>L96</f>
        <v>883497.01</v>
      </c>
      <c r="P96" s="43">
        <f>O96/K96*100</f>
        <v>99.87</v>
      </c>
    </row>
    <row r="97" spans="3:32" x14ac:dyDescent="0.25">
      <c r="C97" s="68" t="s">
        <v>48</v>
      </c>
      <c r="D97" s="67" t="s">
        <v>49</v>
      </c>
      <c r="E97" s="1" t="s">
        <v>2</v>
      </c>
      <c r="F97" s="16"/>
      <c r="G97" s="17"/>
      <c r="H97" s="17"/>
      <c r="I97" s="17"/>
      <c r="J97" s="51">
        <f>J98</f>
        <v>148000</v>
      </c>
      <c r="K97" s="51">
        <f>K98</f>
        <v>148000</v>
      </c>
      <c r="L97" s="51">
        <f>L98</f>
        <v>148000</v>
      </c>
      <c r="M97" s="51">
        <f t="shared" ref="M97:O97" si="29">M98</f>
        <v>0</v>
      </c>
      <c r="N97" s="51">
        <f t="shared" si="29"/>
        <v>0</v>
      </c>
      <c r="O97" s="51">
        <f t="shared" si="29"/>
        <v>148000</v>
      </c>
      <c r="P97" s="43">
        <f>O97/K97*100</f>
        <v>100</v>
      </c>
    </row>
    <row r="98" spans="3:32" ht="39.75" customHeight="1" x14ac:dyDescent="0.25">
      <c r="C98" s="68"/>
      <c r="D98" s="67"/>
      <c r="E98" s="3" t="s">
        <v>3</v>
      </c>
      <c r="F98" s="16">
        <v>759</v>
      </c>
      <c r="G98" s="17" t="s">
        <v>305</v>
      </c>
      <c r="H98" s="17" t="s">
        <v>378</v>
      </c>
      <c r="I98" s="17"/>
      <c r="J98" s="51">
        <v>148000</v>
      </c>
      <c r="K98" s="51">
        <v>148000</v>
      </c>
      <c r="L98" s="51">
        <f>J98</f>
        <v>148000</v>
      </c>
      <c r="M98" s="51"/>
      <c r="N98" s="51"/>
      <c r="O98" s="51">
        <f>L98</f>
        <v>148000</v>
      </c>
      <c r="P98" s="43">
        <f>O98/K98*100</f>
        <v>100</v>
      </c>
    </row>
    <row r="99" spans="3:32" x14ac:dyDescent="0.25">
      <c r="C99" s="68"/>
      <c r="D99" s="67"/>
      <c r="E99" s="3" t="s">
        <v>4</v>
      </c>
      <c r="F99" s="16">
        <v>759</v>
      </c>
      <c r="G99" s="17" t="s">
        <v>305</v>
      </c>
      <c r="H99" s="17" t="s">
        <v>313</v>
      </c>
      <c r="I99" s="17" t="s">
        <v>311</v>
      </c>
      <c r="J99" s="51"/>
      <c r="K99" s="51"/>
      <c r="L99" s="51"/>
      <c r="M99" s="51"/>
      <c r="N99" s="51"/>
      <c r="O99" s="51"/>
      <c r="P99" s="43"/>
    </row>
    <row r="100" spans="3:32" x14ac:dyDescent="0.25">
      <c r="C100" s="68" t="s">
        <v>50</v>
      </c>
      <c r="D100" s="67" t="s">
        <v>51</v>
      </c>
      <c r="E100" s="1" t="s">
        <v>2</v>
      </c>
      <c r="F100" s="16"/>
      <c r="G100" s="17"/>
      <c r="H100" s="17"/>
      <c r="I100" s="17"/>
      <c r="J100" s="51">
        <f>J102</f>
        <v>42114.93</v>
      </c>
      <c r="K100" s="51">
        <f>K102</f>
        <v>42114.93</v>
      </c>
      <c r="L100" s="51">
        <f>L102</f>
        <v>42114.93</v>
      </c>
      <c r="M100" s="51">
        <f t="shared" ref="M100:O100" si="30">M102</f>
        <v>0</v>
      </c>
      <c r="N100" s="51">
        <f t="shared" si="30"/>
        <v>0</v>
      </c>
      <c r="O100" s="51">
        <f t="shared" si="30"/>
        <v>42114.93</v>
      </c>
      <c r="P100" s="43">
        <f>O100/K100*100</f>
        <v>100</v>
      </c>
    </row>
    <row r="101" spans="3:32" ht="36" customHeight="1" x14ac:dyDescent="0.25">
      <c r="C101" s="68"/>
      <c r="D101" s="67"/>
      <c r="E101" s="3" t="s">
        <v>3</v>
      </c>
      <c r="F101" s="16"/>
      <c r="G101" s="17"/>
      <c r="H101" s="17"/>
      <c r="I101" s="17"/>
      <c r="J101" s="51"/>
      <c r="K101" s="51"/>
      <c r="L101" s="51"/>
      <c r="M101" s="51"/>
      <c r="N101" s="51"/>
      <c r="O101" s="51"/>
      <c r="P101" s="43"/>
    </row>
    <row r="102" spans="3:32" ht="29.25" customHeight="1" x14ac:dyDescent="0.25">
      <c r="C102" s="68"/>
      <c r="D102" s="67"/>
      <c r="E102" s="3" t="s">
        <v>4</v>
      </c>
      <c r="F102" s="16">
        <v>759</v>
      </c>
      <c r="G102" s="17" t="s">
        <v>305</v>
      </c>
      <c r="H102" s="17" t="s">
        <v>314</v>
      </c>
      <c r="I102" s="17" t="s">
        <v>315</v>
      </c>
      <c r="J102" s="51">
        <v>42114.93</v>
      </c>
      <c r="K102" s="51">
        <v>42114.93</v>
      </c>
      <c r="L102" s="51">
        <v>42114.93</v>
      </c>
      <c r="M102" s="51"/>
      <c r="N102" s="51"/>
      <c r="O102" s="51">
        <f>L102</f>
        <v>42114.93</v>
      </c>
      <c r="P102" s="43">
        <f>O102/K102*100</f>
        <v>100</v>
      </c>
    </row>
    <row r="103" spans="3:32" s="21" customFormat="1" x14ac:dyDescent="0.25">
      <c r="C103" s="68" t="s">
        <v>52</v>
      </c>
      <c r="D103" s="67" t="s">
        <v>53</v>
      </c>
      <c r="E103" s="5" t="s">
        <v>2</v>
      </c>
      <c r="F103" s="32">
        <v>759</v>
      </c>
      <c r="G103" s="52" t="s">
        <v>305</v>
      </c>
      <c r="H103" s="52"/>
      <c r="I103" s="52"/>
      <c r="J103" s="22">
        <f>J104</f>
        <v>472626.41</v>
      </c>
      <c r="K103" s="22">
        <f>K104</f>
        <v>472626.41</v>
      </c>
      <c r="L103" s="22">
        <f>L104</f>
        <v>471239.3</v>
      </c>
      <c r="M103" s="22">
        <f t="shared" ref="M103:O103" si="31">M104</f>
        <v>0</v>
      </c>
      <c r="N103" s="22">
        <f t="shared" si="31"/>
        <v>0</v>
      </c>
      <c r="O103" s="22">
        <f t="shared" si="31"/>
        <v>471239.3</v>
      </c>
      <c r="P103" s="43">
        <f>O103/K103*100</f>
        <v>99.71</v>
      </c>
      <c r="Y103" s="20"/>
      <c r="Z103" s="20"/>
      <c r="AA103" s="20"/>
      <c r="AB103" s="20"/>
      <c r="AC103" s="20"/>
      <c r="AD103" s="20"/>
      <c r="AE103" s="20"/>
      <c r="AF103" s="20"/>
    </row>
    <row r="104" spans="3:32" s="24" customFormat="1" ht="53.25" customHeight="1" x14ac:dyDescent="0.25">
      <c r="C104" s="68"/>
      <c r="D104" s="67"/>
      <c r="E104" s="6" t="s">
        <v>3</v>
      </c>
      <c r="F104" s="16">
        <v>759</v>
      </c>
      <c r="G104" s="17" t="s">
        <v>305</v>
      </c>
      <c r="H104" s="17" t="s">
        <v>378</v>
      </c>
      <c r="I104" s="17" t="s">
        <v>320</v>
      </c>
      <c r="J104" s="51">
        <v>472626.41</v>
      </c>
      <c r="K104" s="51">
        <f>J104</f>
        <v>472626.41</v>
      </c>
      <c r="L104" s="51">
        <f>J104-1387.111</f>
        <v>471239.3</v>
      </c>
      <c r="M104" s="51"/>
      <c r="N104" s="51"/>
      <c r="O104" s="51">
        <f>L104</f>
        <v>471239.3</v>
      </c>
      <c r="P104" s="43">
        <f>O104/K104*100</f>
        <v>99.71</v>
      </c>
      <c r="Y104" s="25"/>
      <c r="Z104" s="25"/>
      <c r="AA104" s="26"/>
      <c r="AB104" s="25"/>
      <c r="AC104" s="25"/>
      <c r="AD104" s="25"/>
      <c r="AE104" s="25"/>
      <c r="AF104" s="25"/>
    </row>
    <row r="105" spans="3:32" ht="35.25" customHeight="1" x14ac:dyDescent="0.25">
      <c r="C105" s="68"/>
      <c r="D105" s="67"/>
      <c r="E105" s="6" t="s">
        <v>4</v>
      </c>
      <c r="F105" s="16">
        <v>759</v>
      </c>
      <c r="G105" s="17" t="s">
        <v>305</v>
      </c>
      <c r="H105" s="17"/>
      <c r="I105" s="17"/>
      <c r="J105" s="51"/>
      <c r="K105" s="51"/>
      <c r="L105" s="51"/>
      <c r="M105" s="51"/>
      <c r="N105" s="51"/>
      <c r="O105" s="51"/>
      <c r="P105" s="43"/>
    </row>
    <row r="106" spans="3:32" s="21" customFormat="1" x14ac:dyDescent="0.25">
      <c r="C106" s="68" t="s">
        <v>54</v>
      </c>
      <c r="D106" s="67" t="s">
        <v>56</v>
      </c>
      <c r="E106" s="1" t="s">
        <v>2</v>
      </c>
      <c r="F106" s="32">
        <v>759</v>
      </c>
      <c r="G106" s="52" t="s">
        <v>305</v>
      </c>
      <c r="H106" s="52"/>
      <c r="I106" s="52"/>
      <c r="J106" s="22">
        <v>0</v>
      </c>
      <c r="K106" s="22"/>
      <c r="L106" s="22"/>
      <c r="M106" s="22"/>
      <c r="N106" s="22"/>
      <c r="O106" s="22"/>
      <c r="P106" s="43"/>
      <c r="Y106" s="20"/>
      <c r="Z106" s="20"/>
      <c r="AA106" s="20"/>
      <c r="AB106" s="20"/>
      <c r="AC106" s="20"/>
      <c r="AD106" s="20"/>
      <c r="AE106" s="20"/>
      <c r="AF106" s="20"/>
    </row>
    <row r="107" spans="3:32" ht="37.5" customHeight="1" x14ac:dyDescent="0.25">
      <c r="C107" s="68"/>
      <c r="D107" s="67"/>
      <c r="E107" s="3" t="s">
        <v>3</v>
      </c>
      <c r="F107" s="16">
        <v>759</v>
      </c>
      <c r="G107" s="17" t="s">
        <v>305</v>
      </c>
      <c r="H107" s="17"/>
      <c r="I107" s="17"/>
      <c r="J107" s="51"/>
      <c r="K107" s="51"/>
      <c r="L107" s="51"/>
      <c r="M107" s="51"/>
      <c r="N107" s="51"/>
      <c r="O107" s="51"/>
      <c r="P107" s="43"/>
    </row>
    <row r="108" spans="3:32" x14ac:dyDescent="0.25">
      <c r="C108" s="68"/>
      <c r="D108" s="67"/>
      <c r="E108" s="3" t="s">
        <v>4</v>
      </c>
      <c r="F108" s="16">
        <v>759</v>
      </c>
      <c r="G108" s="17" t="s">
        <v>305</v>
      </c>
      <c r="H108" s="17"/>
      <c r="I108" s="17"/>
      <c r="J108" s="51"/>
      <c r="K108" s="51"/>
      <c r="L108" s="51"/>
      <c r="M108" s="51"/>
      <c r="N108" s="51"/>
      <c r="O108" s="51"/>
      <c r="P108" s="43"/>
    </row>
    <row r="109" spans="3:32" s="21" customFormat="1" x14ac:dyDescent="0.25">
      <c r="C109" s="68" t="s">
        <v>55</v>
      </c>
      <c r="D109" s="67" t="s">
        <v>58</v>
      </c>
      <c r="E109" s="1" t="s">
        <v>2</v>
      </c>
      <c r="F109" s="32">
        <v>759</v>
      </c>
      <c r="G109" s="52" t="s">
        <v>305</v>
      </c>
      <c r="H109" s="52"/>
      <c r="I109" s="52"/>
      <c r="J109" s="22">
        <v>0</v>
      </c>
      <c r="K109" s="22"/>
      <c r="L109" s="22"/>
      <c r="M109" s="22"/>
      <c r="N109" s="22"/>
      <c r="O109" s="22"/>
      <c r="P109" s="43"/>
      <c r="Y109" s="20"/>
      <c r="Z109" s="20"/>
      <c r="AA109" s="20"/>
      <c r="AB109" s="20"/>
      <c r="AC109" s="20"/>
      <c r="AD109" s="20"/>
      <c r="AE109" s="20"/>
      <c r="AF109" s="20"/>
    </row>
    <row r="110" spans="3:32" ht="42" customHeight="1" x14ac:dyDescent="0.25">
      <c r="C110" s="68"/>
      <c r="D110" s="67"/>
      <c r="E110" s="3" t="s">
        <v>3</v>
      </c>
      <c r="F110" s="16">
        <v>759</v>
      </c>
      <c r="G110" s="17" t="s">
        <v>305</v>
      </c>
      <c r="H110" s="17"/>
      <c r="I110" s="17"/>
      <c r="J110" s="51"/>
      <c r="K110" s="51"/>
      <c r="L110" s="51"/>
      <c r="M110" s="51"/>
      <c r="N110" s="51"/>
      <c r="O110" s="51"/>
      <c r="P110" s="43"/>
    </row>
    <row r="111" spans="3:32" x14ac:dyDescent="0.25">
      <c r="C111" s="68"/>
      <c r="D111" s="67"/>
      <c r="E111" s="3" t="s">
        <v>4</v>
      </c>
      <c r="F111" s="16">
        <v>759</v>
      </c>
      <c r="G111" s="17" t="s">
        <v>305</v>
      </c>
      <c r="H111" s="17"/>
      <c r="I111" s="17"/>
      <c r="J111" s="51"/>
      <c r="K111" s="51"/>
      <c r="L111" s="51"/>
      <c r="M111" s="51"/>
      <c r="N111" s="51"/>
      <c r="O111" s="51"/>
      <c r="P111" s="43"/>
    </row>
    <row r="112" spans="3:32" s="21" customFormat="1" ht="21" customHeight="1" x14ac:dyDescent="0.25">
      <c r="C112" s="68" t="s">
        <v>57</v>
      </c>
      <c r="D112" s="67" t="s">
        <v>286</v>
      </c>
      <c r="E112" s="1" t="s">
        <v>2</v>
      </c>
      <c r="F112" s="32">
        <v>759</v>
      </c>
      <c r="G112" s="52" t="s">
        <v>305</v>
      </c>
      <c r="H112" s="52"/>
      <c r="I112" s="52"/>
      <c r="J112" s="22">
        <f>J113</f>
        <v>130000</v>
      </c>
      <c r="K112" s="22">
        <f>K113</f>
        <v>130000</v>
      </c>
      <c r="L112" s="22">
        <f>L113</f>
        <v>129999.9</v>
      </c>
      <c r="M112" s="22">
        <f t="shared" ref="M112:O112" si="32">M113</f>
        <v>0</v>
      </c>
      <c r="N112" s="22">
        <f t="shared" si="32"/>
        <v>0</v>
      </c>
      <c r="O112" s="22">
        <f t="shared" si="32"/>
        <v>129497.75</v>
      </c>
      <c r="P112" s="43">
        <f>O112/K112*100</f>
        <v>99.61</v>
      </c>
      <c r="Y112" s="20"/>
      <c r="Z112" s="20"/>
      <c r="AA112" s="20"/>
      <c r="AB112" s="20"/>
      <c r="AC112" s="20"/>
      <c r="AD112" s="20"/>
      <c r="AE112" s="20"/>
      <c r="AF112" s="20"/>
    </row>
    <row r="113" spans="3:32" ht="46.5" customHeight="1" x14ac:dyDescent="0.25">
      <c r="C113" s="68"/>
      <c r="D113" s="67"/>
      <c r="E113" s="3" t="s">
        <v>3</v>
      </c>
      <c r="F113" s="16">
        <v>759</v>
      </c>
      <c r="G113" s="17" t="s">
        <v>305</v>
      </c>
      <c r="H113" s="17" t="s">
        <v>378</v>
      </c>
      <c r="I113" s="17"/>
      <c r="J113" s="51">
        <v>130000</v>
      </c>
      <c r="K113" s="51">
        <v>130000</v>
      </c>
      <c r="L113" s="51">
        <f>130000-0.1</f>
        <v>129999.9</v>
      </c>
      <c r="M113" s="51"/>
      <c r="N113" s="51"/>
      <c r="O113" s="22">
        <f>L113-502.15</f>
        <v>129497.75</v>
      </c>
      <c r="P113" s="43">
        <f>O113/K113*100</f>
        <v>99.61</v>
      </c>
      <c r="Q113" s="7" t="s">
        <v>374</v>
      </c>
    </row>
    <row r="114" spans="3:32" ht="21" customHeight="1" x14ac:dyDescent="0.25">
      <c r="C114" s="68"/>
      <c r="D114" s="67"/>
      <c r="E114" s="3" t="s">
        <v>4</v>
      </c>
      <c r="F114" s="16">
        <v>759</v>
      </c>
      <c r="G114" s="17" t="s">
        <v>305</v>
      </c>
      <c r="H114" s="17"/>
      <c r="I114" s="17"/>
      <c r="J114" s="51"/>
      <c r="K114" s="51"/>
      <c r="L114" s="51"/>
      <c r="M114" s="51"/>
      <c r="N114" s="51"/>
      <c r="O114" s="22"/>
      <c r="P114" s="43"/>
    </row>
    <row r="115" spans="3:32" s="21" customFormat="1" ht="24" customHeight="1" x14ac:dyDescent="0.25">
      <c r="C115" s="68" t="s">
        <v>59</v>
      </c>
      <c r="D115" s="67" t="s">
        <v>61</v>
      </c>
      <c r="E115" s="1" t="s">
        <v>2</v>
      </c>
      <c r="F115" s="32">
        <v>759</v>
      </c>
      <c r="G115" s="52" t="s">
        <v>305</v>
      </c>
      <c r="H115" s="52"/>
      <c r="I115" s="52"/>
      <c r="J115" s="22">
        <f>J117</f>
        <v>51000</v>
      </c>
      <c r="K115" s="22">
        <f>K117</f>
        <v>51000</v>
      </c>
      <c r="L115" s="22">
        <f>L117</f>
        <v>50805.14</v>
      </c>
      <c r="M115" s="22">
        <f t="shared" ref="M115:O115" si="33">M117</f>
        <v>0</v>
      </c>
      <c r="N115" s="22">
        <f t="shared" si="33"/>
        <v>0</v>
      </c>
      <c r="O115" s="22">
        <f t="shared" si="33"/>
        <v>50805.14</v>
      </c>
      <c r="P115" s="43">
        <f>O115/K115*100</f>
        <v>99.62</v>
      </c>
      <c r="Y115" s="20"/>
      <c r="Z115" s="20"/>
      <c r="AA115" s="20"/>
      <c r="AB115" s="20"/>
      <c r="AC115" s="20"/>
      <c r="AD115" s="20"/>
      <c r="AE115" s="20"/>
      <c r="AF115" s="20"/>
    </row>
    <row r="116" spans="3:32" ht="25.5" customHeight="1" x14ac:dyDescent="0.25">
      <c r="C116" s="68"/>
      <c r="D116" s="67"/>
      <c r="E116" s="3" t="s">
        <v>3</v>
      </c>
      <c r="F116" s="16">
        <v>759</v>
      </c>
      <c r="G116" s="17" t="s">
        <v>305</v>
      </c>
      <c r="H116" s="17"/>
      <c r="I116" s="17"/>
      <c r="J116" s="51"/>
      <c r="K116" s="51"/>
      <c r="L116" s="51"/>
      <c r="M116" s="51"/>
      <c r="N116" s="51"/>
      <c r="O116" s="22"/>
      <c r="P116" s="43"/>
    </row>
    <row r="117" spans="3:32" ht="37.5" customHeight="1" x14ac:dyDescent="0.25">
      <c r="C117" s="68"/>
      <c r="D117" s="67"/>
      <c r="E117" s="3" t="s">
        <v>4</v>
      </c>
      <c r="F117" s="16">
        <v>759</v>
      </c>
      <c r="G117" s="17" t="s">
        <v>305</v>
      </c>
      <c r="H117" s="33" t="s">
        <v>390</v>
      </c>
      <c r="I117" s="33" t="s">
        <v>320</v>
      </c>
      <c r="J117" s="51">
        <v>51000</v>
      </c>
      <c r="K117" s="51">
        <v>51000</v>
      </c>
      <c r="L117" s="51">
        <v>50805.14</v>
      </c>
      <c r="M117" s="51"/>
      <c r="N117" s="51"/>
      <c r="O117" s="22">
        <f>L117</f>
        <v>50805.14</v>
      </c>
      <c r="P117" s="43">
        <f>O117/K117*100</f>
        <v>99.62</v>
      </c>
    </row>
    <row r="118" spans="3:32" s="21" customFormat="1" x14ac:dyDescent="0.25">
      <c r="C118" s="68" t="s">
        <v>60</v>
      </c>
      <c r="D118" s="67" t="s">
        <v>63</v>
      </c>
      <c r="E118" s="1" t="s">
        <v>2</v>
      </c>
      <c r="F118" s="32"/>
      <c r="G118" s="52"/>
      <c r="H118" s="52"/>
      <c r="I118" s="52"/>
      <c r="J118" s="22">
        <f>J119+J120</f>
        <v>6688.8</v>
      </c>
      <c r="K118" s="22">
        <f>K119+K120</f>
        <v>6688.8</v>
      </c>
      <c r="L118" s="22">
        <f>L119+L120</f>
        <v>6688.8</v>
      </c>
      <c r="M118" s="22">
        <f t="shared" ref="M118:O118" si="34">M119+M120</f>
        <v>0</v>
      </c>
      <c r="N118" s="22">
        <f t="shared" si="34"/>
        <v>0</v>
      </c>
      <c r="O118" s="22">
        <f t="shared" si="34"/>
        <v>6688.8</v>
      </c>
      <c r="P118" s="43">
        <f>O118/K118*100</f>
        <v>100</v>
      </c>
      <c r="Y118" s="20"/>
      <c r="Z118" s="20"/>
      <c r="AA118" s="20"/>
      <c r="AB118" s="20"/>
      <c r="AC118" s="20"/>
      <c r="AD118" s="20"/>
      <c r="AE118" s="20"/>
      <c r="AF118" s="20"/>
    </row>
    <row r="119" spans="3:32" ht="38.25" x14ac:dyDescent="0.25">
      <c r="C119" s="68"/>
      <c r="D119" s="67"/>
      <c r="E119" s="3" t="s">
        <v>3</v>
      </c>
      <c r="F119" s="16">
        <v>759</v>
      </c>
      <c r="G119" s="17" t="s">
        <v>305</v>
      </c>
      <c r="H119" s="17" t="s">
        <v>378</v>
      </c>
      <c r="I119" s="17"/>
      <c r="J119" s="51">
        <v>4362</v>
      </c>
      <c r="K119" s="51">
        <v>4362</v>
      </c>
      <c r="L119" s="51">
        <f>J119</f>
        <v>4362</v>
      </c>
      <c r="M119" s="51"/>
      <c r="N119" s="51"/>
      <c r="O119" s="22">
        <f>L119</f>
        <v>4362</v>
      </c>
      <c r="P119" s="43">
        <f>O119/K119*100</f>
        <v>100</v>
      </c>
    </row>
    <row r="120" spans="3:32" x14ac:dyDescent="0.25">
      <c r="C120" s="68"/>
      <c r="D120" s="67"/>
      <c r="E120" s="3" t="s">
        <v>4</v>
      </c>
      <c r="F120" s="16">
        <v>759</v>
      </c>
      <c r="G120" s="17" t="s">
        <v>305</v>
      </c>
      <c r="H120" s="17" t="s">
        <v>316</v>
      </c>
      <c r="I120" s="17" t="s">
        <v>311</v>
      </c>
      <c r="J120" s="51">
        <v>2326.8000000000002</v>
      </c>
      <c r="K120" s="51">
        <v>2326.8000000000002</v>
      </c>
      <c r="L120" s="51">
        <f>J120</f>
        <v>2326.8000000000002</v>
      </c>
      <c r="M120" s="51"/>
      <c r="N120" s="51"/>
      <c r="O120" s="22">
        <f>L120</f>
        <v>2326.8000000000002</v>
      </c>
      <c r="P120" s="43">
        <f>O120/K120*100</f>
        <v>100</v>
      </c>
    </row>
    <row r="121" spans="3:32" s="21" customFormat="1" x14ac:dyDescent="0.25">
      <c r="C121" s="68" t="s">
        <v>62</v>
      </c>
      <c r="D121" s="67" t="s">
        <v>65</v>
      </c>
      <c r="E121" s="1" t="s">
        <v>2</v>
      </c>
      <c r="F121" s="32">
        <v>759</v>
      </c>
      <c r="G121" s="52" t="s">
        <v>305</v>
      </c>
      <c r="H121" s="52" t="s">
        <v>317</v>
      </c>
      <c r="I121" s="52" t="s">
        <v>307</v>
      </c>
      <c r="J121" s="22">
        <f>J123</f>
        <v>263390.2</v>
      </c>
      <c r="K121" s="22">
        <f>K123</f>
        <v>263390.2</v>
      </c>
      <c r="L121" s="22">
        <f>L123</f>
        <v>255746.65</v>
      </c>
      <c r="M121" s="22">
        <f t="shared" ref="M121:O121" si="35">M123</f>
        <v>0</v>
      </c>
      <c r="N121" s="22">
        <f t="shared" si="35"/>
        <v>0</v>
      </c>
      <c r="O121" s="22">
        <f t="shared" si="35"/>
        <v>255746.65</v>
      </c>
      <c r="P121" s="43">
        <f>O121/K121*100</f>
        <v>97.1</v>
      </c>
      <c r="Y121" s="20"/>
      <c r="Z121" s="20"/>
      <c r="AA121" s="20"/>
      <c r="AB121" s="20"/>
      <c r="AC121" s="20"/>
      <c r="AD121" s="20"/>
      <c r="AE121" s="20"/>
      <c r="AF121" s="20"/>
    </row>
    <row r="122" spans="3:32" ht="46.5" customHeight="1" x14ac:dyDescent="0.25">
      <c r="C122" s="68"/>
      <c r="D122" s="67"/>
      <c r="E122" s="3" t="s">
        <v>3</v>
      </c>
      <c r="F122" s="16"/>
      <c r="G122" s="17"/>
      <c r="H122" s="17"/>
      <c r="I122" s="17"/>
      <c r="J122" s="51"/>
      <c r="K122" s="51"/>
      <c r="L122" s="51"/>
      <c r="M122" s="51"/>
      <c r="N122" s="51"/>
      <c r="O122" s="22"/>
      <c r="P122" s="43"/>
    </row>
    <row r="123" spans="3:32" ht="22.5" customHeight="1" x14ac:dyDescent="0.25">
      <c r="C123" s="68"/>
      <c r="D123" s="67"/>
      <c r="E123" s="3" t="s">
        <v>4</v>
      </c>
      <c r="F123" s="16">
        <v>759</v>
      </c>
      <c r="G123" s="17" t="s">
        <v>305</v>
      </c>
      <c r="H123" s="17" t="s">
        <v>317</v>
      </c>
      <c r="I123" s="17" t="s">
        <v>307</v>
      </c>
      <c r="J123" s="51">
        <v>263390.2</v>
      </c>
      <c r="K123" s="51">
        <v>263390.2</v>
      </c>
      <c r="L123" s="51">
        <v>255746.65</v>
      </c>
      <c r="M123" s="51"/>
      <c r="N123" s="51"/>
      <c r="O123" s="22">
        <f>L123</f>
        <v>255746.65</v>
      </c>
      <c r="P123" s="43">
        <f>O123/K123*100</f>
        <v>97.1</v>
      </c>
    </row>
    <row r="124" spans="3:32" s="21" customFormat="1" ht="12.75" customHeight="1" x14ac:dyDescent="0.25">
      <c r="C124" s="68" t="s">
        <v>64</v>
      </c>
      <c r="D124" s="94" t="s">
        <v>67</v>
      </c>
      <c r="E124" s="1" t="s">
        <v>2</v>
      </c>
      <c r="F124" s="32">
        <v>759</v>
      </c>
      <c r="G124" s="52" t="s">
        <v>318</v>
      </c>
      <c r="H124" s="52" t="s">
        <v>319</v>
      </c>
      <c r="I124" s="52" t="s">
        <v>320</v>
      </c>
      <c r="J124" s="22">
        <f>J126</f>
        <v>450</v>
      </c>
      <c r="K124" s="22">
        <f>K126</f>
        <v>450</v>
      </c>
      <c r="L124" s="22">
        <f>L126</f>
        <v>355</v>
      </c>
      <c r="M124" s="22">
        <f t="shared" ref="M124:O124" si="36">M126</f>
        <v>0</v>
      </c>
      <c r="N124" s="22">
        <f t="shared" si="36"/>
        <v>0</v>
      </c>
      <c r="O124" s="22">
        <f t="shared" si="36"/>
        <v>355</v>
      </c>
      <c r="P124" s="43">
        <f>O124/K124*100</f>
        <v>78.89</v>
      </c>
      <c r="Y124" s="20"/>
      <c r="Z124" s="20"/>
      <c r="AA124" s="20"/>
      <c r="AB124" s="20"/>
      <c r="AC124" s="20"/>
      <c r="AD124" s="20"/>
      <c r="AE124" s="20"/>
      <c r="AF124" s="20"/>
    </row>
    <row r="125" spans="3:32" ht="38.25" x14ac:dyDescent="0.25">
      <c r="C125" s="68"/>
      <c r="D125" s="95"/>
      <c r="E125" s="3" t="s">
        <v>3</v>
      </c>
      <c r="F125" s="16"/>
      <c r="G125" s="17"/>
      <c r="H125" s="17"/>
      <c r="I125" s="17"/>
      <c r="J125" s="51"/>
      <c r="K125" s="51"/>
      <c r="L125" s="51"/>
      <c r="M125" s="51"/>
      <c r="N125" s="51"/>
      <c r="O125" s="22"/>
      <c r="P125" s="43"/>
    </row>
    <row r="126" spans="3:32" ht="25.5" customHeight="1" x14ac:dyDescent="0.25">
      <c r="C126" s="68"/>
      <c r="D126" s="95"/>
      <c r="E126" s="3" t="s">
        <v>4</v>
      </c>
      <c r="F126" s="16">
        <v>759</v>
      </c>
      <c r="G126" s="17" t="s">
        <v>318</v>
      </c>
      <c r="H126" s="17" t="s">
        <v>319</v>
      </c>
      <c r="I126" s="17" t="s">
        <v>320</v>
      </c>
      <c r="J126" s="51">
        <v>450</v>
      </c>
      <c r="K126" s="51">
        <v>450</v>
      </c>
      <c r="L126" s="51">
        <v>355</v>
      </c>
      <c r="M126" s="51"/>
      <c r="N126" s="51"/>
      <c r="O126" s="22">
        <f>L126</f>
        <v>355</v>
      </c>
      <c r="P126" s="43">
        <f>O126/K126*100</f>
        <v>78.89</v>
      </c>
    </row>
    <row r="127" spans="3:32" s="21" customFormat="1" ht="12.75" customHeight="1" x14ac:dyDescent="0.25">
      <c r="C127" s="68"/>
      <c r="D127" s="95"/>
      <c r="E127" s="1" t="s">
        <v>2</v>
      </c>
      <c r="F127" s="32">
        <v>774</v>
      </c>
      <c r="G127" s="52" t="s">
        <v>318</v>
      </c>
      <c r="H127" s="52" t="s">
        <v>319</v>
      </c>
      <c r="I127" s="52" t="s">
        <v>320</v>
      </c>
      <c r="J127" s="22">
        <f>J129</f>
        <v>20000</v>
      </c>
      <c r="K127" s="22">
        <f>K129</f>
        <v>20000</v>
      </c>
      <c r="L127" s="22">
        <f>L129</f>
        <v>19983</v>
      </c>
      <c r="M127" s="22">
        <f t="shared" ref="M127:O127" si="37">M129</f>
        <v>0</v>
      </c>
      <c r="N127" s="22">
        <f t="shared" si="37"/>
        <v>0</v>
      </c>
      <c r="O127" s="22">
        <f t="shared" si="37"/>
        <v>19983</v>
      </c>
      <c r="P127" s="43">
        <f>O127/K127*100</f>
        <v>99.92</v>
      </c>
      <c r="Y127" s="20"/>
      <c r="Z127" s="20"/>
      <c r="AA127" s="20"/>
      <c r="AB127" s="20"/>
      <c r="AC127" s="20"/>
      <c r="AD127" s="20"/>
      <c r="AE127" s="20"/>
      <c r="AF127" s="20"/>
    </row>
    <row r="128" spans="3:32" ht="38.25" x14ac:dyDescent="0.25">
      <c r="C128" s="68"/>
      <c r="D128" s="95"/>
      <c r="E128" s="3" t="s">
        <v>3</v>
      </c>
      <c r="F128" s="16"/>
      <c r="G128" s="17"/>
      <c r="H128" s="17"/>
      <c r="I128" s="17"/>
      <c r="J128" s="51"/>
      <c r="K128" s="51"/>
      <c r="L128" s="51"/>
      <c r="M128" s="51"/>
      <c r="N128" s="51"/>
      <c r="O128" s="22"/>
      <c r="P128" s="43"/>
    </row>
    <row r="129" spans="3:32" x14ac:dyDescent="0.25">
      <c r="C129" s="68"/>
      <c r="D129" s="96"/>
      <c r="E129" s="3" t="s">
        <v>4</v>
      </c>
      <c r="F129" s="16">
        <v>774</v>
      </c>
      <c r="G129" s="17" t="s">
        <v>318</v>
      </c>
      <c r="H129" s="17" t="s">
        <v>319</v>
      </c>
      <c r="I129" s="17" t="s">
        <v>320</v>
      </c>
      <c r="J129" s="51">
        <v>20000</v>
      </c>
      <c r="K129" s="51">
        <v>20000</v>
      </c>
      <c r="L129" s="51">
        <v>19983</v>
      </c>
      <c r="M129" s="51"/>
      <c r="N129" s="51"/>
      <c r="O129" s="22">
        <f>L129</f>
        <v>19983</v>
      </c>
      <c r="P129" s="43">
        <f>O129/K129*100</f>
        <v>99.92</v>
      </c>
    </row>
    <row r="130" spans="3:32" s="21" customFormat="1" x14ac:dyDescent="0.25">
      <c r="C130" s="68" t="s">
        <v>66</v>
      </c>
      <c r="D130" s="67" t="s">
        <v>68</v>
      </c>
      <c r="E130" s="1" t="s">
        <v>2</v>
      </c>
      <c r="F130" s="32">
        <v>759</v>
      </c>
      <c r="G130" s="52" t="s">
        <v>305</v>
      </c>
      <c r="H130" s="52"/>
      <c r="I130" s="52"/>
      <c r="J130" s="22">
        <v>0</v>
      </c>
      <c r="K130" s="22"/>
      <c r="L130" s="22"/>
      <c r="M130" s="22"/>
      <c r="N130" s="22"/>
      <c r="O130" s="22"/>
      <c r="P130" s="43"/>
      <c r="Y130" s="20"/>
      <c r="Z130" s="20"/>
      <c r="AA130" s="20"/>
      <c r="AB130" s="20"/>
      <c r="AC130" s="20"/>
      <c r="AD130" s="20"/>
      <c r="AE130" s="20"/>
      <c r="AF130" s="20"/>
    </row>
    <row r="131" spans="3:32" ht="38.25" x14ac:dyDescent="0.25">
      <c r="C131" s="68"/>
      <c r="D131" s="67"/>
      <c r="E131" s="3" t="s">
        <v>3</v>
      </c>
      <c r="F131" s="16">
        <v>759</v>
      </c>
      <c r="G131" s="17" t="s">
        <v>305</v>
      </c>
      <c r="H131" s="17"/>
      <c r="I131" s="17"/>
      <c r="J131" s="51"/>
      <c r="K131" s="51"/>
      <c r="L131" s="51"/>
      <c r="M131" s="51"/>
      <c r="N131" s="51"/>
      <c r="O131" s="22"/>
      <c r="P131" s="43"/>
    </row>
    <row r="132" spans="3:32" x14ac:dyDescent="0.25">
      <c r="C132" s="68"/>
      <c r="D132" s="67"/>
      <c r="E132" s="3" t="s">
        <v>4</v>
      </c>
      <c r="F132" s="16">
        <v>759</v>
      </c>
      <c r="G132" s="17" t="s">
        <v>305</v>
      </c>
      <c r="H132" s="17"/>
      <c r="I132" s="17"/>
      <c r="J132" s="51"/>
      <c r="K132" s="51"/>
      <c r="L132" s="51"/>
      <c r="M132" s="51"/>
      <c r="N132" s="51"/>
      <c r="O132" s="22"/>
      <c r="P132" s="43"/>
    </row>
    <row r="133" spans="3:32" ht="48.75" customHeight="1" x14ac:dyDescent="0.25">
      <c r="C133" s="68" t="s">
        <v>69</v>
      </c>
      <c r="D133" s="88" t="s">
        <v>70</v>
      </c>
      <c r="E133" s="1" t="s">
        <v>2</v>
      </c>
      <c r="F133" s="16">
        <v>759</v>
      </c>
      <c r="G133" s="17" t="s">
        <v>305</v>
      </c>
      <c r="H133" s="17"/>
      <c r="I133" s="17"/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0</v>
      </c>
      <c r="S133" s="51">
        <v>0</v>
      </c>
      <c r="T133" s="51">
        <v>0</v>
      </c>
      <c r="U133" s="51">
        <v>0</v>
      </c>
      <c r="V133" s="51">
        <v>0</v>
      </c>
      <c r="W133" s="51">
        <v>0</v>
      </c>
      <c r="X133" s="51">
        <v>0</v>
      </c>
    </row>
    <row r="134" spans="3:32" ht="53.25" customHeight="1" x14ac:dyDescent="0.25">
      <c r="C134" s="68"/>
      <c r="D134" s="88"/>
      <c r="E134" s="3" t="s">
        <v>3</v>
      </c>
      <c r="F134" s="16">
        <v>759</v>
      </c>
      <c r="G134" s="17" t="s">
        <v>305</v>
      </c>
      <c r="H134" s="17"/>
      <c r="I134" s="17"/>
      <c r="J134" s="51">
        <v>0</v>
      </c>
      <c r="K134" s="51">
        <v>0</v>
      </c>
      <c r="L134" s="51">
        <v>0</v>
      </c>
      <c r="M134" s="51">
        <v>0</v>
      </c>
      <c r="N134" s="51">
        <v>0</v>
      </c>
      <c r="O134" s="51">
        <v>0</v>
      </c>
      <c r="P134" s="51">
        <v>0</v>
      </c>
    </row>
    <row r="135" spans="3:32" ht="66" customHeight="1" x14ac:dyDescent="0.25">
      <c r="C135" s="68"/>
      <c r="D135" s="88"/>
      <c r="E135" s="3" t="s">
        <v>4</v>
      </c>
      <c r="F135" s="16">
        <v>759</v>
      </c>
      <c r="G135" s="17" t="s">
        <v>305</v>
      </c>
      <c r="H135" s="17"/>
      <c r="I135" s="17"/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</v>
      </c>
    </row>
    <row r="136" spans="3:32" x14ac:dyDescent="0.25">
      <c r="C136" s="68" t="s">
        <v>71</v>
      </c>
      <c r="D136" s="67" t="s">
        <v>72</v>
      </c>
      <c r="E136" s="1" t="s">
        <v>2</v>
      </c>
      <c r="F136" s="16">
        <v>759</v>
      </c>
      <c r="G136" s="17" t="s">
        <v>305</v>
      </c>
      <c r="H136" s="17"/>
      <c r="I136" s="17"/>
      <c r="J136" s="51">
        <v>0</v>
      </c>
      <c r="K136" s="51">
        <v>0</v>
      </c>
      <c r="L136" s="51">
        <v>0</v>
      </c>
      <c r="M136" s="51">
        <v>0</v>
      </c>
      <c r="N136" s="51">
        <v>0</v>
      </c>
      <c r="O136" s="51">
        <v>0</v>
      </c>
      <c r="P136" s="51">
        <v>0</v>
      </c>
      <c r="Q136" s="51">
        <v>0</v>
      </c>
      <c r="R136" s="51">
        <v>0</v>
      </c>
      <c r="S136" s="51">
        <v>0</v>
      </c>
      <c r="T136" s="51">
        <v>0</v>
      </c>
      <c r="U136" s="51">
        <v>0</v>
      </c>
      <c r="V136" s="51">
        <v>0</v>
      </c>
      <c r="W136" s="51">
        <v>0</v>
      </c>
      <c r="X136" s="51">
        <v>0</v>
      </c>
    </row>
    <row r="137" spans="3:32" ht="38.25" x14ac:dyDescent="0.25">
      <c r="C137" s="68"/>
      <c r="D137" s="67"/>
      <c r="E137" s="3" t="s">
        <v>3</v>
      </c>
      <c r="F137" s="16">
        <v>759</v>
      </c>
      <c r="G137" s="17" t="s">
        <v>305</v>
      </c>
      <c r="H137" s="17"/>
      <c r="I137" s="17"/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</row>
    <row r="138" spans="3:32" ht="36" customHeight="1" x14ac:dyDescent="0.25">
      <c r="C138" s="68"/>
      <c r="D138" s="67"/>
      <c r="E138" s="3" t="s">
        <v>4</v>
      </c>
      <c r="F138" s="16">
        <v>759</v>
      </c>
      <c r="G138" s="17" t="s">
        <v>305</v>
      </c>
      <c r="H138" s="17"/>
      <c r="I138" s="17"/>
      <c r="J138" s="51"/>
      <c r="K138" s="51"/>
      <c r="L138" s="51"/>
      <c r="M138" s="51"/>
      <c r="N138" s="51"/>
      <c r="O138" s="51"/>
      <c r="P138" s="43"/>
    </row>
    <row r="139" spans="3:32" x14ac:dyDescent="0.25">
      <c r="C139" s="68" t="s">
        <v>73</v>
      </c>
      <c r="D139" s="67" t="s">
        <v>74</v>
      </c>
      <c r="E139" s="1" t="s">
        <v>2</v>
      </c>
      <c r="F139" s="16">
        <v>759</v>
      </c>
      <c r="G139" s="17" t="s">
        <v>305</v>
      </c>
      <c r="H139" s="17"/>
      <c r="I139" s="17"/>
      <c r="J139" s="51">
        <v>0</v>
      </c>
      <c r="K139" s="51">
        <v>0</v>
      </c>
      <c r="L139" s="51">
        <v>0</v>
      </c>
      <c r="M139" s="51">
        <v>0</v>
      </c>
      <c r="N139" s="51">
        <v>0</v>
      </c>
      <c r="O139" s="51">
        <v>0</v>
      </c>
      <c r="P139" s="51">
        <v>0</v>
      </c>
    </row>
    <row r="140" spans="3:32" ht="38.25" x14ac:dyDescent="0.25">
      <c r="C140" s="68"/>
      <c r="D140" s="67"/>
      <c r="E140" s="3" t="s">
        <v>3</v>
      </c>
      <c r="F140" s="16">
        <v>759</v>
      </c>
      <c r="G140" s="17" t="s">
        <v>305</v>
      </c>
      <c r="H140" s="17"/>
      <c r="I140" s="17"/>
      <c r="J140" s="51"/>
      <c r="K140" s="51"/>
      <c r="L140" s="51"/>
      <c r="M140" s="51"/>
      <c r="N140" s="51"/>
      <c r="O140" s="51"/>
      <c r="P140" s="43"/>
    </row>
    <row r="141" spans="3:32" ht="28.5" customHeight="1" x14ac:dyDescent="0.25">
      <c r="C141" s="68"/>
      <c r="D141" s="67"/>
      <c r="E141" s="3" t="s">
        <v>4</v>
      </c>
      <c r="F141" s="16">
        <v>759</v>
      </c>
      <c r="G141" s="17" t="s">
        <v>305</v>
      </c>
      <c r="H141" s="17"/>
      <c r="I141" s="17"/>
      <c r="J141" s="51"/>
      <c r="K141" s="51"/>
      <c r="L141" s="51"/>
      <c r="M141" s="51"/>
      <c r="N141" s="51"/>
      <c r="O141" s="51"/>
      <c r="P141" s="43"/>
    </row>
    <row r="142" spans="3:32" s="21" customFormat="1" ht="30" customHeight="1" x14ac:dyDescent="0.25">
      <c r="C142" s="68" t="s">
        <v>75</v>
      </c>
      <c r="D142" s="88" t="s">
        <v>76</v>
      </c>
      <c r="E142" s="1" t="s">
        <v>2</v>
      </c>
      <c r="F142" s="32"/>
      <c r="G142" s="52"/>
      <c r="H142" s="52"/>
      <c r="I142" s="52"/>
      <c r="J142" s="22">
        <f>J144</f>
        <v>546871.49</v>
      </c>
      <c r="K142" s="22">
        <f>K144</f>
        <v>546871.49</v>
      </c>
      <c r="L142" s="22">
        <f>L144</f>
        <v>543416.80000000005</v>
      </c>
      <c r="M142" s="22">
        <f t="shared" ref="M142:O142" si="38">M144</f>
        <v>0</v>
      </c>
      <c r="N142" s="22">
        <f t="shared" si="38"/>
        <v>0</v>
      </c>
      <c r="O142" s="22">
        <f t="shared" si="38"/>
        <v>543416.80000000005</v>
      </c>
      <c r="P142" s="43">
        <f>O142/K142*100</f>
        <v>99.37</v>
      </c>
      <c r="Y142" s="20"/>
      <c r="Z142" s="20"/>
      <c r="AA142" s="20"/>
      <c r="AB142" s="20"/>
      <c r="AC142" s="20"/>
      <c r="AD142" s="20"/>
      <c r="AE142" s="20"/>
      <c r="AF142" s="20"/>
    </row>
    <row r="143" spans="3:32" ht="60" customHeight="1" x14ac:dyDescent="0.25">
      <c r="C143" s="68"/>
      <c r="D143" s="88"/>
      <c r="E143" s="3" t="s">
        <v>3</v>
      </c>
      <c r="F143" s="16"/>
      <c r="G143" s="17"/>
      <c r="H143" s="17"/>
      <c r="I143" s="17"/>
      <c r="J143" s="51">
        <v>0</v>
      </c>
      <c r="K143" s="51"/>
      <c r="L143" s="51"/>
      <c r="M143" s="51"/>
      <c r="N143" s="51"/>
      <c r="O143" s="22"/>
      <c r="P143" s="43"/>
    </row>
    <row r="144" spans="3:32" ht="39.75" customHeight="1" x14ac:dyDescent="0.25">
      <c r="C144" s="68"/>
      <c r="D144" s="88"/>
      <c r="E144" s="3" t="s">
        <v>4</v>
      </c>
      <c r="F144" s="16"/>
      <c r="G144" s="17"/>
      <c r="H144" s="17"/>
      <c r="I144" s="17"/>
      <c r="J144" s="51">
        <f>J147+J159+J174+J180</f>
        <v>546871.49</v>
      </c>
      <c r="K144" s="51">
        <f>K147+K159+K174+K180</f>
        <v>546871.49</v>
      </c>
      <c r="L144" s="51">
        <f>L147+L159+L174+L180</f>
        <v>543416.80000000005</v>
      </c>
      <c r="M144" s="51"/>
      <c r="N144" s="51"/>
      <c r="O144" s="22">
        <f>L144</f>
        <v>543416.80000000005</v>
      </c>
      <c r="P144" s="43">
        <f>O144/K144*100</f>
        <v>99.37</v>
      </c>
    </row>
    <row r="145" spans="3:32" s="21" customFormat="1" x14ac:dyDescent="0.25">
      <c r="C145" s="68" t="s">
        <v>77</v>
      </c>
      <c r="D145" s="67" t="s">
        <v>78</v>
      </c>
      <c r="E145" s="1" t="s">
        <v>2</v>
      </c>
      <c r="F145" s="32">
        <v>759</v>
      </c>
      <c r="G145" s="52" t="s">
        <v>305</v>
      </c>
      <c r="H145" s="52" t="s">
        <v>321</v>
      </c>
      <c r="I145" s="52" t="s">
        <v>311</v>
      </c>
      <c r="J145" s="22">
        <f>J147</f>
        <v>543621.49</v>
      </c>
      <c r="K145" s="22">
        <f>K147</f>
        <v>543621.49</v>
      </c>
      <c r="L145" s="22">
        <f>L147</f>
        <v>540188.80000000005</v>
      </c>
      <c r="M145" s="22">
        <f t="shared" ref="M145:O145" si="39">M147</f>
        <v>0</v>
      </c>
      <c r="N145" s="22">
        <f t="shared" si="39"/>
        <v>0</v>
      </c>
      <c r="O145" s="22">
        <f t="shared" si="39"/>
        <v>540188.80000000005</v>
      </c>
      <c r="P145" s="43">
        <f>O145/K145*100</f>
        <v>99.37</v>
      </c>
      <c r="Y145" s="20"/>
      <c r="Z145" s="20"/>
      <c r="AA145" s="20"/>
      <c r="AB145" s="20"/>
      <c r="AC145" s="20"/>
      <c r="AD145" s="20"/>
      <c r="AE145" s="20"/>
      <c r="AF145" s="20"/>
    </row>
    <row r="146" spans="3:32" ht="38.25" x14ac:dyDescent="0.25">
      <c r="C146" s="68"/>
      <c r="D146" s="67"/>
      <c r="E146" s="3" t="s">
        <v>3</v>
      </c>
      <c r="F146" s="16"/>
      <c r="G146" s="17"/>
      <c r="H146" s="17"/>
      <c r="I146" s="17"/>
      <c r="J146" s="51"/>
      <c r="K146" s="51"/>
      <c r="L146" s="51"/>
      <c r="M146" s="51"/>
      <c r="N146" s="51"/>
      <c r="O146" s="22"/>
      <c r="P146" s="43"/>
    </row>
    <row r="147" spans="3:32" x14ac:dyDescent="0.25">
      <c r="C147" s="68"/>
      <c r="D147" s="67"/>
      <c r="E147" s="3" t="s">
        <v>4</v>
      </c>
      <c r="F147" s="16">
        <v>759</v>
      </c>
      <c r="G147" s="17" t="s">
        <v>305</v>
      </c>
      <c r="H147" s="17" t="s">
        <v>321</v>
      </c>
      <c r="I147" s="17" t="s">
        <v>311</v>
      </c>
      <c r="J147" s="51">
        <v>543621.49</v>
      </c>
      <c r="K147" s="51">
        <v>543621.49</v>
      </c>
      <c r="L147" s="51">
        <v>540188.80000000005</v>
      </c>
      <c r="M147" s="51"/>
      <c r="N147" s="51"/>
      <c r="O147" s="22">
        <f>L147</f>
        <v>540188.80000000005</v>
      </c>
      <c r="P147" s="43">
        <f>O147/K147*100</f>
        <v>99.37</v>
      </c>
    </row>
    <row r="148" spans="3:32" ht="16.5" customHeight="1" x14ac:dyDescent="0.25">
      <c r="C148" s="68" t="s">
        <v>79</v>
      </c>
      <c r="D148" s="67" t="s">
        <v>80</v>
      </c>
      <c r="E148" s="1" t="s">
        <v>2</v>
      </c>
      <c r="F148" s="16">
        <v>759</v>
      </c>
      <c r="G148" s="17" t="s">
        <v>305</v>
      </c>
      <c r="H148" s="17"/>
      <c r="I148" s="17"/>
      <c r="J148" s="51">
        <v>0</v>
      </c>
      <c r="K148" s="51"/>
      <c r="L148" s="51"/>
      <c r="M148" s="51"/>
      <c r="N148" s="51"/>
      <c r="O148" s="22"/>
      <c r="P148" s="43"/>
    </row>
    <row r="149" spans="3:32" ht="38.25" x14ac:dyDescent="0.25">
      <c r="C149" s="68"/>
      <c r="D149" s="67"/>
      <c r="E149" s="3" t="s">
        <v>3</v>
      </c>
      <c r="F149" s="16">
        <v>759</v>
      </c>
      <c r="G149" s="17" t="s">
        <v>305</v>
      </c>
      <c r="H149" s="17"/>
      <c r="I149" s="17"/>
      <c r="J149" s="51"/>
      <c r="K149" s="51"/>
      <c r="L149" s="51"/>
      <c r="M149" s="51"/>
      <c r="N149" s="51"/>
      <c r="O149" s="51"/>
      <c r="P149" s="43"/>
    </row>
    <row r="150" spans="3:32" x14ac:dyDescent="0.25">
      <c r="C150" s="68"/>
      <c r="D150" s="67"/>
      <c r="E150" s="3" t="s">
        <v>4</v>
      </c>
      <c r="F150" s="16">
        <v>759</v>
      </c>
      <c r="G150" s="17" t="s">
        <v>305</v>
      </c>
      <c r="H150" s="17"/>
      <c r="I150" s="17"/>
      <c r="J150" s="51"/>
      <c r="K150" s="51"/>
      <c r="L150" s="51"/>
      <c r="M150" s="51"/>
      <c r="N150" s="51"/>
      <c r="O150" s="51"/>
      <c r="P150" s="43"/>
    </row>
    <row r="151" spans="3:32" ht="31.5" customHeight="1" x14ac:dyDescent="0.25">
      <c r="C151" s="68" t="s">
        <v>81</v>
      </c>
      <c r="D151" s="67" t="s">
        <v>82</v>
      </c>
      <c r="E151" s="1" t="s">
        <v>2</v>
      </c>
      <c r="F151" s="16">
        <v>759</v>
      </c>
      <c r="G151" s="17" t="s">
        <v>305</v>
      </c>
      <c r="H151" s="17"/>
      <c r="I151" s="17"/>
      <c r="J151" s="51">
        <v>0</v>
      </c>
      <c r="K151" s="51"/>
      <c r="L151" s="51"/>
      <c r="M151" s="51"/>
      <c r="N151" s="51"/>
      <c r="O151" s="51"/>
      <c r="P151" s="43"/>
    </row>
    <row r="152" spans="3:32" ht="38.25" x14ac:dyDescent="0.25">
      <c r="C152" s="68"/>
      <c r="D152" s="67"/>
      <c r="E152" s="3" t="s">
        <v>3</v>
      </c>
      <c r="F152" s="16">
        <v>759</v>
      </c>
      <c r="G152" s="17" t="s">
        <v>305</v>
      </c>
      <c r="H152" s="17"/>
      <c r="I152" s="17"/>
      <c r="J152" s="51"/>
      <c r="K152" s="51"/>
      <c r="L152" s="51"/>
      <c r="M152" s="51"/>
      <c r="N152" s="51"/>
      <c r="O152" s="51"/>
      <c r="P152" s="43"/>
    </row>
    <row r="153" spans="3:32" ht="39" customHeight="1" x14ac:dyDescent="0.25">
      <c r="C153" s="68"/>
      <c r="D153" s="67"/>
      <c r="E153" s="3" t="s">
        <v>4</v>
      </c>
      <c r="F153" s="16">
        <v>759</v>
      </c>
      <c r="G153" s="17" t="s">
        <v>305</v>
      </c>
      <c r="H153" s="17"/>
      <c r="I153" s="17"/>
      <c r="J153" s="51"/>
      <c r="K153" s="51"/>
      <c r="L153" s="51"/>
      <c r="M153" s="51"/>
      <c r="N153" s="51"/>
      <c r="O153" s="51"/>
      <c r="P153" s="43"/>
    </row>
    <row r="154" spans="3:32" ht="21" customHeight="1" x14ac:dyDescent="0.25">
      <c r="C154" s="68" t="s">
        <v>83</v>
      </c>
      <c r="D154" s="67" t="s">
        <v>84</v>
      </c>
      <c r="E154" s="1" t="s">
        <v>2</v>
      </c>
      <c r="F154" s="16">
        <v>759</v>
      </c>
      <c r="G154" s="17" t="s">
        <v>305</v>
      </c>
      <c r="H154" s="17"/>
      <c r="I154" s="17"/>
      <c r="J154" s="51">
        <v>0</v>
      </c>
      <c r="K154" s="51"/>
      <c r="L154" s="51"/>
      <c r="M154" s="51"/>
      <c r="N154" s="51"/>
      <c r="O154" s="51"/>
      <c r="P154" s="43"/>
    </row>
    <row r="155" spans="3:32" ht="38.25" x14ac:dyDescent="0.25">
      <c r="C155" s="68"/>
      <c r="D155" s="67"/>
      <c r="E155" s="3" t="s">
        <v>3</v>
      </c>
      <c r="F155" s="16">
        <v>759</v>
      </c>
      <c r="G155" s="17" t="s">
        <v>305</v>
      </c>
      <c r="H155" s="17"/>
      <c r="I155" s="17"/>
      <c r="J155" s="51"/>
      <c r="K155" s="51"/>
      <c r="L155" s="51"/>
      <c r="M155" s="51"/>
      <c r="N155" s="51"/>
      <c r="O155" s="51"/>
      <c r="P155" s="43"/>
    </row>
    <row r="156" spans="3:32" ht="24" customHeight="1" x14ac:dyDescent="0.25">
      <c r="C156" s="68"/>
      <c r="D156" s="67"/>
      <c r="E156" s="3" t="s">
        <v>4</v>
      </c>
      <c r="F156" s="16">
        <v>759</v>
      </c>
      <c r="G156" s="17" t="s">
        <v>305</v>
      </c>
      <c r="H156" s="17"/>
      <c r="I156" s="17"/>
      <c r="J156" s="51"/>
      <c r="K156" s="51"/>
      <c r="L156" s="51"/>
      <c r="M156" s="51"/>
      <c r="N156" s="51"/>
      <c r="O156" s="51"/>
      <c r="P156" s="43"/>
    </row>
    <row r="157" spans="3:32" s="21" customFormat="1" ht="16.5" customHeight="1" x14ac:dyDescent="0.25">
      <c r="C157" s="72" t="s">
        <v>85</v>
      </c>
      <c r="D157" s="93" t="s">
        <v>86</v>
      </c>
      <c r="E157" s="1" t="s">
        <v>2</v>
      </c>
      <c r="F157" s="32">
        <v>759</v>
      </c>
      <c r="G157" s="52" t="s">
        <v>318</v>
      </c>
      <c r="H157" s="52" t="s">
        <v>322</v>
      </c>
      <c r="I157" s="52" t="s">
        <v>323</v>
      </c>
      <c r="J157" s="22">
        <f>J159</f>
        <v>2400</v>
      </c>
      <c r="K157" s="22">
        <f>K159</f>
        <v>2400</v>
      </c>
      <c r="L157" s="22">
        <f>L159</f>
        <v>2383</v>
      </c>
      <c r="M157" s="22">
        <f t="shared" ref="M157:O157" si="40">M159</f>
        <v>0</v>
      </c>
      <c r="N157" s="22">
        <f t="shared" si="40"/>
        <v>0</v>
      </c>
      <c r="O157" s="22">
        <f t="shared" si="40"/>
        <v>2383</v>
      </c>
      <c r="P157" s="43">
        <f>O157/K157*100</f>
        <v>99.29</v>
      </c>
      <c r="Y157" s="20"/>
      <c r="Z157" s="20"/>
      <c r="AA157" s="20"/>
      <c r="AB157" s="20"/>
      <c r="AC157" s="20"/>
      <c r="AD157" s="20"/>
      <c r="AE157" s="20"/>
      <c r="AF157" s="20"/>
    </row>
    <row r="158" spans="3:32" ht="38.25" x14ac:dyDescent="0.25">
      <c r="C158" s="73"/>
      <c r="D158" s="93"/>
      <c r="E158" s="3" t="s">
        <v>3</v>
      </c>
      <c r="F158" s="16"/>
      <c r="G158" s="17"/>
      <c r="H158" s="17"/>
      <c r="I158" s="17"/>
      <c r="J158" s="51">
        <v>0</v>
      </c>
      <c r="K158" s="51"/>
      <c r="L158" s="51"/>
      <c r="M158" s="51"/>
      <c r="N158" s="51"/>
      <c r="O158" s="22"/>
      <c r="P158" s="43"/>
    </row>
    <row r="159" spans="3:32" x14ac:dyDescent="0.25">
      <c r="C159" s="73"/>
      <c r="D159" s="93"/>
      <c r="E159" s="3" t="s">
        <v>4</v>
      </c>
      <c r="F159" s="16">
        <v>759</v>
      </c>
      <c r="G159" s="17" t="s">
        <v>318</v>
      </c>
      <c r="H159" s="17" t="s">
        <v>322</v>
      </c>
      <c r="I159" s="17" t="s">
        <v>323</v>
      </c>
      <c r="J159" s="51">
        <f>J162+J165+J168+J171</f>
        <v>2400</v>
      </c>
      <c r="K159" s="51">
        <f>K162+K165+K168+K171</f>
        <v>2400</v>
      </c>
      <c r="L159" s="51">
        <f>L162+L165+L168+L171</f>
        <v>2383</v>
      </c>
      <c r="M159" s="51"/>
      <c r="N159" s="51"/>
      <c r="O159" s="22">
        <f>L159</f>
        <v>2383</v>
      </c>
      <c r="P159" s="43">
        <f>O159/K159*100</f>
        <v>99.29</v>
      </c>
    </row>
    <row r="160" spans="3:32" s="21" customFormat="1" ht="16.5" customHeight="1" x14ac:dyDescent="0.25">
      <c r="C160" s="73"/>
      <c r="D160" s="67" t="s">
        <v>87</v>
      </c>
      <c r="E160" s="1" t="s">
        <v>2</v>
      </c>
      <c r="F160" s="32"/>
      <c r="G160" s="52"/>
      <c r="H160" s="52"/>
      <c r="I160" s="52"/>
      <c r="J160" s="22">
        <f>J162</f>
        <v>500</v>
      </c>
      <c r="K160" s="22">
        <f>K162</f>
        <v>500</v>
      </c>
      <c r="L160" s="22">
        <f>L162</f>
        <v>500</v>
      </c>
      <c r="M160" s="22">
        <f t="shared" ref="M160:O160" si="41">M162</f>
        <v>0</v>
      </c>
      <c r="N160" s="22">
        <f t="shared" si="41"/>
        <v>0</v>
      </c>
      <c r="O160" s="22">
        <f t="shared" si="41"/>
        <v>500</v>
      </c>
      <c r="P160" s="43">
        <f>O160/K160*100</f>
        <v>100</v>
      </c>
      <c r="Y160" s="20"/>
      <c r="Z160" s="20"/>
      <c r="AA160" s="20"/>
      <c r="AB160" s="20"/>
      <c r="AC160" s="20"/>
      <c r="AD160" s="20"/>
      <c r="AE160" s="20"/>
      <c r="AF160" s="20"/>
    </row>
    <row r="161" spans="3:32" ht="38.25" x14ac:dyDescent="0.25">
      <c r="C161" s="73"/>
      <c r="D161" s="67"/>
      <c r="E161" s="3" t="s">
        <v>3</v>
      </c>
      <c r="F161" s="16"/>
      <c r="G161" s="17"/>
      <c r="H161" s="17"/>
      <c r="I161" s="17"/>
      <c r="J161" s="51"/>
      <c r="K161" s="51"/>
      <c r="L161" s="51"/>
      <c r="M161" s="51"/>
      <c r="N161" s="51"/>
      <c r="O161" s="22"/>
      <c r="P161" s="43"/>
    </row>
    <row r="162" spans="3:32" ht="22.5" customHeight="1" x14ac:dyDescent="0.25">
      <c r="C162" s="73"/>
      <c r="D162" s="67"/>
      <c r="E162" s="3" t="s">
        <v>4</v>
      </c>
      <c r="F162" s="16">
        <v>759</v>
      </c>
      <c r="G162" s="17" t="s">
        <v>318</v>
      </c>
      <c r="H162" s="17" t="s">
        <v>322</v>
      </c>
      <c r="I162" s="17" t="s">
        <v>323</v>
      </c>
      <c r="J162" s="51">
        <v>500</v>
      </c>
      <c r="K162" s="51">
        <v>500</v>
      </c>
      <c r="L162" s="51">
        <v>500</v>
      </c>
      <c r="M162" s="51"/>
      <c r="N162" s="51"/>
      <c r="O162" s="22">
        <f>L162</f>
        <v>500</v>
      </c>
      <c r="P162" s="43">
        <f>O162/K162*100</f>
        <v>100</v>
      </c>
    </row>
    <row r="163" spans="3:32" s="21" customFormat="1" ht="22.5" customHeight="1" x14ac:dyDescent="0.25">
      <c r="C163" s="73"/>
      <c r="D163" s="94" t="s">
        <v>88</v>
      </c>
      <c r="E163" s="1" t="s">
        <v>2</v>
      </c>
      <c r="F163" s="32">
        <v>759</v>
      </c>
      <c r="G163" s="52" t="s">
        <v>318</v>
      </c>
      <c r="H163" s="52" t="s">
        <v>322</v>
      </c>
      <c r="I163" s="52" t="s">
        <v>323</v>
      </c>
      <c r="J163" s="22">
        <f>J165</f>
        <v>800</v>
      </c>
      <c r="K163" s="22">
        <f t="shared" ref="K163:O163" si="42">K165</f>
        <v>800</v>
      </c>
      <c r="L163" s="22">
        <f t="shared" si="42"/>
        <v>793</v>
      </c>
      <c r="M163" s="22">
        <f t="shared" si="42"/>
        <v>0</v>
      </c>
      <c r="N163" s="22">
        <f t="shared" si="42"/>
        <v>0</v>
      </c>
      <c r="O163" s="22">
        <f t="shared" si="42"/>
        <v>793</v>
      </c>
      <c r="P163" s="43">
        <f>O163/K163*100</f>
        <v>99.13</v>
      </c>
      <c r="Y163" s="20"/>
      <c r="Z163" s="20"/>
      <c r="AA163" s="20"/>
      <c r="AB163" s="20"/>
      <c r="AC163" s="20"/>
      <c r="AD163" s="20"/>
      <c r="AE163" s="20"/>
      <c r="AF163" s="20"/>
    </row>
    <row r="164" spans="3:32" ht="38.25" customHeight="1" x14ac:dyDescent="0.25">
      <c r="C164" s="73"/>
      <c r="D164" s="95"/>
      <c r="E164" s="3" t="s">
        <v>3</v>
      </c>
      <c r="F164" s="16"/>
      <c r="G164" s="17"/>
      <c r="H164" s="17"/>
      <c r="I164" s="17"/>
      <c r="J164" s="51"/>
      <c r="K164" s="51"/>
      <c r="L164" s="51"/>
      <c r="M164" s="51"/>
      <c r="N164" s="51"/>
      <c r="O164" s="22"/>
      <c r="P164" s="43"/>
    </row>
    <row r="165" spans="3:32" ht="31.5" customHeight="1" x14ac:dyDescent="0.25">
      <c r="C165" s="73"/>
      <c r="D165" s="96"/>
      <c r="E165" s="3" t="s">
        <v>4</v>
      </c>
      <c r="F165" s="16">
        <v>759</v>
      </c>
      <c r="G165" s="17" t="s">
        <v>318</v>
      </c>
      <c r="H165" s="17" t="s">
        <v>322</v>
      </c>
      <c r="I165" s="17" t="s">
        <v>323</v>
      </c>
      <c r="J165" s="51">
        <v>800</v>
      </c>
      <c r="K165" s="51">
        <v>800</v>
      </c>
      <c r="L165" s="51">
        <v>793</v>
      </c>
      <c r="M165" s="51"/>
      <c r="N165" s="51"/>
      <c r="O165" s="22">
        <f>L165</f>
        <v>793</v>
      </c>
      <c r="P165" s="43">
        <f>O165/K165*100</f>
        <v>99.13</v>
      </c>
    </row>
    <row r="166" spans="3:32" s="21" customFormat="1" ht="16.5" customHeight="1" x14ac:dyDescent="0.25">
      <c r="C166" s="73"/>
      <c r="D166" s="67" t="s">
        <v>89</v>
      </c>
      <c r="E166" s="1" t="s">
        <v>2</v>
      </c>
      <c r="F166" s="32">
        <v>759</v>
      </c>
      <c r="G166" s="52" t="s">
        <v>318</v>
      </c>
      <c r="H166" s="52" t="s">
        <v>322</v>
      </c>
      <c r="I166" s="52" t="s">
        <v>323</v>
      </c>
      <c r="J166" s="22">
        <f>J168</f>
        <v>100</v>
      </c>
      <c r="K166" s="22">
        <f>K168</f>
        <v>100</v>
      </c>
      <c r="L166" s="22">
        <f>L168</f>
        <v>90</v>
      </c>
      <c r="M166" s="22">
        <f t="shared" ref="M166:O166" si="43">M168</f>
        <v>0</v>
      </c>
      <c r="N166" s="22">
        <f t="shared" si="43"/>
        <v>0</v>
      </c>
      <c r="O166" s="22">
        <f t="shared" si="43"/>
        <v>90</v>
      </c>
      <c r="P166" s="43">
        <f>O166/K166*100</f>
        <v>90</v>
      </c>
      <c r="Y166" s="20"/>
      <c r="Z166" s="20"/>
      <c r="AA166" s="20"/>
      <c r="AB166" s="20"/>
      <c r="AC166" s="20"/>
      <c r="AD166" s="20"/>
      <c r="AE166" s="20"/>
      <c r="AF166" s="20"/>
    </row>
    <row r="167" spans="3:32" ht="38.25" x14ac:dyDescent="0.25">
      <c r="C167" s="73"/>
      <c r="D167" s="67"/>
      <c r="E167" s="3" t="s">
        <v>3</v>
      </c>
      <c r="F167" s="16"/>
      <c r="G167" s="17"/>
      <c r="H167" s="17"/>
      <c r="I167" s="17"/>
      <c r="J167" s="51"/>
      <c r="K167" s="51"/>
      <c r="L167" s="51"/>
      <c r="M167" s="51"/>
      <c r="N167" s="51"/>
      <c r="O167" s="22"/>
      <c r="P167" s="43"/>
    </row>
    <row r="168" spans="3:32" ht="34.5" customHeight="1" x14ac:dyDescent="0.25">
      <c r="C168" s="73"/>
      <c r="D168" s="67"/>
      <c r="E168" s="3" t="s">
        <v>4</v>
      </c>
      <c r="F168" s="16">
        <v>759</v>
      </c>
      <c r="G168" s="17" t="s">
        <v>318</v>
      </c>
      <c r="H168" s="17" t="s">
        <v>322</v>
      </c>
      <c r="I168" s="17" t="s">
        <v>323</v>
      </c>
      <c r="J168" s="51">
        <v>100</v>
      </c>
      <c r="K168" s="51">
        <v>100</v>
      </c>
      <c r="L168" s="51">
        <v>90</v>
      </c>
      <c r="M168" s="51"/>
      <c r="N168" s="51"/>
      <c r="O168" s="22">
        <f>L168</f>
        <v>90</v>
      </c>
      <c r="P168" s="43">
        <f>O168/K168*100</f>
        <v>90</v>
      </c>
    </row>
    <row r="169" spans="3:32" s="21" customFormat="1" x14ac:dyDescent="0.25">
      <c r="C169" s="73"/>
      <c r="D169" s="67" t="s">
        <v>90</v>
      </c>
      <c r="E169" s="1" t="s">
        <v>2</v>
      </c>
      <c r="F169" s="32">
        <v>759</v>
      </c>
      <c r="G169" s="52" t="s">
        <v>318</v>
      </c>
      <c r="H169" s="52" t="s">
        <v>322</v>
      </c>
      <c r="I169" s="52" t="s">
        <v>323</v>
      </c>
      <c r="J169" s="22">
        <f>J171</f>
        <v>1000</v>
      </c>
      <c r="K169" s="22">
        <f>K171</f>
        <v>1000</v>
      </c>
      <c r="L169" s="22">
        <f>L171</f>
        <v>1000</v>
      </c>
      <c r="M169" s="22">
        <f t="shared" ref="M169:O169" si="44">M171</f>
        <v>0</v>
      </c>
      <c r="N169" s="22">
        <f t="shared" si="44"/>
        <v>0</v>
      </c>
      <c r="O169" s="22">
        <f t="shared" si="44"/>
        <v>1000</v>
      </c>
      <c r="P169" s="43">
        <f>O169/K169*100</f>
        <v>100</v>
      </c>
      <c r="Y169" s="20"/>
      <c r="Z169" s="20"/>
      <c r="AA169" s="20"/>
      <c r="AB169" s="20"/>
      <c r="AC169" s="20"/>
      <c r="AD169" s="20"/>
      <c r="AE169" s="20"/>
      <c r="AF169" s="20"/>
    </row>
    <row r="170" spans="3:32" ht="41.25" customHeight="1" x14ac:dyDescent="0.25">
      <c r="C170" s="73"/>
      <c r="D170" s="67"/>
      <c r="E170" s="3" t="s">
        <v>3</v>
      </c>
      <c r="F170" s="16"/>
      <c r="G170" s="17"/>
      <c r="H170" s="17"/>
      <c r="I170" s="17"/>
      <c r="J170" s="51"/>
      <c r="K170" s="51"/>
      <c r="L170" s="51"/>
      <c r="M170" s="51"/>
      <c r="N170" s="51"/>
      <c r="O170" s="22"/>
      <c r="P170" s="43"/>
    </row>
    <row r="171" spans="3:32" ht="29.25" customHeight="1" x14ac:dyDescent="0.25">
      <c r="C171" s="74"/>
      <c r="D171" s="67"/>
      <c r="E171" s="3" t="s">
        <v>4</v>
      </c>
      <c r="F171" s="16">
        <v>759</v>
      </c>
      <c r="G171" s="17" t="s">
        <v>318</v>
      </c>
      <c r="H171" s="17" t="s">
        <v>322</v>
      </c>
      <c r="I171" s="17" t="s">
        <v>323</v>
      </c>
      <c r="J171" s="51">
        <v>1000</v>
      </c>
      <c r="K171" s="51">
        <v>1000</v>
      </c>
      <c r="L171" s="51">
        <v>1000</v>
      </c>
      <c r="M171" s="51"/>
      <c r="N171" s="51"/>
      <c r="O171" s="22">
        <f>L171</f>
        <v>1000</v>
      </c>
      <c r="P171" s="43">
        <f>O171/K171*100</f>
        <v>100</v>
      </c>
    </row>
    <row r="172" spans="3:32" s="21" customFormat="1" x14ac:dyDescent="0.25">
      <c r="C172" s="72" t="s">
        <v>91</v>
      </c>
      <c r="D172" s="93" t="s">
        <v>92</v>
      </c>
      <c r="E172" s="53" t="s">
        <v>2</v>
      </c>
      <c r="F172" s="32">
        <v>759</v>
      </c>
      <c r="G172" s="52" t="s">
        <v>318</v>
      </c>
      <c r="H172" s="52" t="s">
        <v>324</v>
      </c>
      <c r="I172" s="52" t="s">
        <v>323</v>
      </c>
      <c r="J172" s="22">
        <f>J174</f>
        <v>200</v>
      </c>
      <c r="K172" s="22">
        <f t="shared" ref="K172:O172" si="45">K174</f>
        <v>200</v>
      </c>
      <c r="L172" s="22">
        <f t="shared" si="45"/>
        <v>200</v>
      </c>
      <c r="M172" s="22">
        <f t="shared" si="45"/>
        <v>0</v>
      </c>
      <c r="N172" s="22">
        <f t="shared" si="45"/>
        <v>0</v>
      </c>
      <c r="O172" s="22">
        <f t="shared" si="45"/>
        <v>200</v>
      </c>
      <c r="P172" s="43">
        <f>O172/K172*100</f>
        <v>100</v>
      </c>
      <c r="Y172" s="20"/>
      <c r="Z172" s="20"/>
      <c r="AA172" s="20"/>
      <c r="AB172" s="20"/>
      <c r="AC172" s="20"/>
      <c r="AD172" s="20"/>
      <c r="AE172" s="20"/>
      <c r="AF172" s="20"/>
    </row>
    <row r="173" spans="3:32" ht="38.25" x14ac:dyDescent="0.25">
      <c r="C173" s="73"/>
      <c r="D173" s="93"/>
      <c r="E173" s="3" t="s">
        <v>3</v>
      </c>
      <c r="F173" s="16"/>
      <c r="G173" s="17"/>
      <c r="H173" s="17"/>
      <c r="I173" s="17"/>
      <c r="J173" s="51">
        <v>0</v>
      </c>
      <c r="K173" s="51"/>
      <c r="L173" s="51"/>
      <c r="M173" s="51"/>
      <c r="N173" s="51"/>
      <c r="O173" s="22"/>
      <c r="P173" s="43"/>
    </row>
    <row r="174" spans="3:32" ht="24.75" customHeight="1" x14ac:dyDescent="0.25">
      <c r="C174" s="73"/>
      <c r="D174" s="93"/>
      <c r="E174" s="3" t="s">
        <v>4</v>
      </c>
      <c r="F174" s="16">
        <v>759</v>
      </c>
      <c r="G174" s="17" t="s">
        <v>318</v>
      </c>
      <c r="H174" s="17" t="s">
        <v>324</v>
      </c>
      <c r="I174" s="17" t="s">
        <v>323</v>
      </c>
      <c r="J174" s="51">
        <v>200</v>
      </c>
      <c r="K174" s="51">
        <v>200</v>
      </c>
      <c r="L174" s="51">
        <v>200</v>
      </c>
      <c r="M174" s="51"/>
      <c r="N174" s="51"/>
      <c r="O174" s="22">
        <f>L174</f>
        <v>200</v>
      </c>
      <c r="P174" s="43">
        <f>O174/K174*100</f>
        <v>100</v>
      </c>
    </row>
    <row r="175" spans="3:32" x14ac:dyDescent="0.25">
      <c r="C175" s="73"/>
      <c r="D175" s="67" t="s">
        <v>93</v>
      </c>
      <c r="E175" s="53" t="s">
        <v>2</v>
      </c>
      <c r="F175" s="16"/>
      <c r="G175" s="17"/>
      <c r="H175" s="17"/>
      <c r="I175" s="17"/>
      <c r="J175" s="51">
        <f>J177</f>
        <v>200</v>
      </c>
      <c r="K175" s="51">
        <f>K177</f>
        <v>200</v>
      </c>
      <c r="L175" s="51">
        <f>L177</f>
        <v>200</v>
      </c>
      <c r="M175" s="51">
        <f t="shared" ref="M175:O175" si="46">M177</f>
        <v>0</v>
      </c>
      <c r="N175" s="51">
        <f t="shared" si="46"/>
        <v>0</v>
      </c>
      <c r="O175" s="51">
        <f t="shared" si="46"/>
        <v>200</v>
      </c>
      <c r="P175" s="43">
        <f>O175/K175*100</f>
        <v>100</v>
      </c>
    </row>
    <row r="176" spans="3:32" ht="38.25" x14ac:dyDescent="0.25">
      <c r="C176" s="73"/>
      <c r="D176" s="67"/>
      <c r="E176" s="3" t="s">
        <v>3</v>
      </c>
      <c r="F176" s="16"/>
      <c r="G176" s="17"/>
      <c r="H176" s="17"/>
      <c r="I176" s="17"/>
      <c r="J176" s="51"/>
      <c r="K176" s="51"/>
      <c r="L176" s="51"/>
      <c r="M176" s="51"/>
      <c r="N176" s="51"/>
      <c r="O176" s="22"/>
      <c r="P176" s="43"/>
    </row>
    <row r="177" spans="3:32" x14ac:dyDescent="0.25">
      <c r="C177" s="74"/>
      <c r="D177" s="67"/>
      <c r="E177" s="3" t="s">
        <v>4</v>
      </c>
      <c r="F177" s="16">
        <v>759</v>
      </c>
      <c r="G177" s="17" t="s">
        <v>318</v>
      </c>
      <c r="H177" s="17" t="s">
        <v>324</v>
      </c>
      <c r="I177" s="17" t="s">
        <v>323</v>
      </c>
      <c r="J177" s="51">
        <v>200</v>
      </c>
      <c r="K177" s="51">
        <v>200</v>
      </c>
      <c r="L177" s="51">
        <v>200</v>
      </c>
      <c r="M177" s="51"/>
      <c r="N177" s="51"/>
      <c r="O177" s="22">
        <f>L177</f>
        <v>200</v>
      </c>
      <c r="P177" s="43">
        <f>O177/K177*100</f>
        <v>100</v>
      </c>
    </row>
    <row r="178" spans="3:32" x14ac:dyDescent="0.25">
      <c r="C178" s="72" t="s">
        <v>94</v>
      </c>
      <c r="D178" s="93" t="s">
        <v>95</v>
      </c>
      <c r="E178" s="53" t="s">
        <v>2</v>
      </c>
      <c r="F178" s="16">
        <v>759</v>
      </c>
      <c r="G178" s="17" t="s">
        <v>318</v>
      </c>
      <c r="H178" s="17" t="s">
        <v>325</v>
      </c>
      <c r="I178" s="17" t="s">
        <v>323</v>
      </c>
      <c r="J178" s="51">
        <f>J180</f>
        <v>650</v>
      </c>
      <c r="K178" s="51">
        <f>K180</f>
        <v>650</v>
      </c>
      <c r="L178" s="51">
        <f>L180</f>
        <v>645</v>
      </c>
      <c r="M178" s="51">
        <f t="shared" ref="M178:O178" si="47">M180</f>
        <v>0</v>
      </c>
      <c r="N178" s="51">
        <f t="shared" si="47"/>
        <v>0</v>
      </c>
      <c r="O178" s="51">
        <f t="shared" si="47"/>
        <v>645</v>
      </c>
      <c r="P178" s="43">
        <f>O178/K178*100</f>
        <v>99.23</v>
      </c>
    </row>
    <row r="179" spans="3:32" ht="38.25" x14ac:dyDescent="0.25">
      <c r="C179" s="73"/>
      <c r="D179" s="93"/>
      <c r="E179" s="3" t="s">
        <v>3</v>
      </c>
      <c r="F179" s="16"/>
      <c r="G179" s="17"/>
      <c r="H179" s="17"/>
      <c r="I179" s="17"/>
      <c r="J179" s="51">
        <v>0</v>
      </c>
      <c r="K179" s="51"/>
      <c r="L179" s="27"/>
      <c r="M179" s="27"/>
      <c r="N179" s="27"/>
      <c r="O179" s="22"/>
      <c r="P179" s="43"/>
    </row>
    <row r="180" spans="3:32" x14ac:dyDescent="0.25">
      <c r="C180" s="73"/>
      <c r="D180" s="93"/>
      <c r="E180" s="3" t="s">
        <v>4</v>
      </c>
      <c r="F180" s="16">
        <v>759</v>
      </c>
      <c r="G180" s="17" t="s">
        <v>318</v>
      </c>
      <c r="H180" s="17" t="s">
        <v>325</v>
      </c>
      <c r="I180" s="17" t="s">
        <v>323</v>
      </c>
      <c r="J180" s="51">
        <f>J183+J186+J189+J192</f>
        <v>650</v>
      </c>
      <c r="K180" s="51">
        <v>650</v>
      </c>
      <c r="L180" s="51">
        <f>L183+L186+L189+L192</f>
        <v>645</v>
      </c>
      <c r="M180" s="51"/>
      <c r="N180" s="51"/>
      <c r="O180" s="22">
        <f>L180</f>
        <v>645</v>
      </c>
      <c r="P180" s="43">
        <f>O180/K180*100</f>
        <v>99.23</v>
      </c>
    </row>
    <row r="181" spans="3:32" s="21" customFormat="1" x14ac:dyDescent="0.25">
      <c r="C181" s="73"/>
      <c r="D181" s="67" t="s">
        <v>96</v>
      </c>
      <c r="E181" s="53" t="s">
        <v>2</v>
      </c>
      <c r="F181" s="32">
        <v>759</v>
      </c>
      <c r="G181" s="52" t="s">
        <v>318</v>
      </c>
      <c r="H181" s="52" t="s">
        <v>325</v>
      </c>
      <c r="I181" s="52" t="s">
        <v>323</v>
      </c>
      <c r="J181" s="22">
        <f>J183</f>
        <v>350</v>
      </c>
      <c r="K181" s="22">
        <f>K183</f>
        <v>350</v>
      </c>
      <c r="L181" s="22">
        <f>L183</f>
        <v>345</v>
      </c>
      <c r="M181" s="22">
        <f t="shared" ref="M181:O181" si="48">M183</f>
        <v>0</v>
      </c>
      <c r="N181" s="22">
        <f t="shared" si="48"/>
        <v>0</v>
      </c>
      <c r="O181" s="22">
        <f t="shared" si="48"/>
        <v>345</v>
      </c>
      <c r="P181" s="43">
        <f>O181/K181*100</f>
        <v>98.57</v>
      </c>
      <c r="Y181" s="20"/>
      <c r="Z181" s="20"/>
      <c r="AA181" s="20"/>
      <c r="AB181" s="20"/>
      <c r="AC181" s="20"/>
      <c r="AD181" s="20"/>
      <c r="AE181" s="20"/>
      <c r="AF181" s="20"/>
    </row>
    <row r="182" spans="3:32" ht="38.25" x14ac:dyDescent="0.25">
      <c r="C182" s="73"/>
      <c r="D182" s="67"/>
      <c r="E182" s="3" t="s">
        <v>3</v>
      </c>
      <c r="F182" s="16"/>
      <c r="G182" s="17"/>
      <c r="H182" s="17"/>
      <c r="I182" s="17"/>
      <c r="J182" s="51"/>
      <c r="K182" s="51"/>
      <c r="L182" s="51"/>
      <c r="M182" s="51"/>
      <c r="N182" s="51"/>
      <c r="O182" s="22"/>
      <c r="P182" s="43"/>
    </row>
    <row r="183" spans="3:32" ht="38.25" customHeight="1" x14ac:dyDescent="0.25">
      <c r="C183" s="73"/>
      <c r="D183" s="67"/>
      <c r="E183" s="3" t="s">
        <v>4</v>
      </c>
      <c r="F183" s="16">
        <v>759</v>
      </c>
      <c r="G183" s="17" t="s">
        <v>318</v>
      </c>
      <c r="H183" s="17" t="s">
        <v>325</v>
      </c>
      <c r="I183" s="17" t="s">
        <v>323</v>
      </c>
      <c r="J183" s="51">
        <v>350</v>
      </c>
      <c r="K183" s="51">
        <v>350</v>
      </c>
      <c r="L183" s="51">
        <v>345</v>
      </c>
      <c r="M183" s="51"/>
      <c r="N183" s="51"/>
      <c r="O183" s="22">
        <f>L183</f>
        <v>345</v>
      </c>
      <c r="P183" s="43">
        <f>O183/K183*100</f>
        <v>98.57</v>
      </c>
    </row>
    <row r="184" spans="3:32" s="21" customFormat="1" x14ac:dyDescent="0.25">
      <c r="C184" s="73"/>
      <c r="D184" s="67" t="s">
        <v>97</v>
      </c>
      <c r="E184" s="53" t="s">
        <v>2</v>
      </c>
      <c r="F184" s="32">
        <v>759</v>
      </c>
      <c r="G184" s="52" t="s">
        <v>318</v>
      </c>
      <c r="H184" s="52" t="s">
        <v>325</v>
      </c>
      <c r="I184" s="52" t="s">
        <v>323</v>
      </c>
      <c r="J184" s="22">
        <f>J186</f>
        <v>100</v>
      </c>
      <c r="K184" s="22">
        <f>K186</f>
        <v>100</v>
      </c>
      <c r="L184" s="22">
        <f>L186</f>
        <v>100</v>
      </c>
      <c r="M184" s="22">
        <f t="shared" ref="M184:O184" si="49">M186</f>
        <v>0</v>
      </c>
      <c r="N184" s="22">
        <f t="shared" si="49"/>
        <v>0</v>
      </c>
      <c r="O184" s="22">
        <f t="shared" si="49"/>
        <v>100</v>
      </c>
      <c r="P184" s="43">
        <f>O184/K184*100</f>
        <v>100</v>
      </c>
      <c r="Y184" s="20"/>
      <c r="Z184" s="20"/>
      <c r="AA184" s="20"/>
      <c r="AB184" s="20"/>
      <c r="AC184" s="20"/>
      <c r="AD184" s="20"/>
      <c r="AE184" s="20"/>
      <c r="AF184" s="20"/>
    </row>
    <row r="185" spans="3:32" ht="38.25" x14ac:dyDescent="0.25">
      <c r="C185" s="73"/>
      <c r="D185" s="67"/>
      <c r="E185" s="3" t="s">
        <v>3</v>
      </c>
      <c r="F185" s="16"/>
      <c r="G185" s="17"/>
      <c r="H185" s="17"/>
      <c r="I185" s="17"/>
      <c r="J185" s="51"/>
      <c r="K185" s="51"/>
      <c r="L185" s="51"/>
      <c r="M185" s="51"/>
      <c r="N185" s="51"/>
      <c r="O185" s="22"/>
      <c r="P185" s="43"/>
    </row>
    <row r="186" spans="3:32" x14ac:dyDescent="0.25">
      <c r="C186" s="73"/>
      <c r="D186" s="67"/>
      <c r="E186" s="3" t="s">
        <v>4</v>
      </c>
      <c r="F186" s="16">
        <v>759</v>
      </c>
      <c r="G186" s="17" t="s">
        <v>318</v>
      </c>
      <c r="H186" s="17" t="s">
        <v>325</v>
      </c>
      <c r="I186" s="17" t="s">
        <v>323</v>
      </c>
      <c r="J186" s="51">
        <v>100</v>
      </c>
      <c r="K186" s="51">
        <v>100</v>
      </c>
      <c r="L186" s="51">
        <v>100</v>
      </c>
      <c r="M186" s="51"/>
      <c r="N186" s="51"/>
      <c r="O186" s="22">
        <f>L186</f>
        <v>100</v>
      </c>
      <c r="P186" s="43">
        <f>O186/K186*100</f>
        <v>100</v>
      </c>
    </row>
    <row r="187" spans="3:32" s="21" customFormat="1" x14ac:dyDescent="0.25">
      <c r="C187" s="73"/>
      <c r="D187" s="67" t="s">
        <v>98</v>
      </c>
      <c r="E187" s="53" t="s">
        <v>2</v>
      </c>
      <c r="F187" s="32">
        <v>759</v>
      </c>
      <c r="G187" s="52" t="s">
        <v>318</v>
      </c>
      <c r="H187" s="52" t="s">
        <v>325</v>
      </c>
      <c r="I187" s="52" t="s">
        <v>323</v>
      </c>
      <c r="J187" s="22">
        <f>J189</f>
        <v>100</v>
      </c>
      <c r="K187" s="22">
        <f>K189</f>
        <v>100</v>
      </c>
      <c r="L187" s="22">
        <f>L189</f>
        <v>100</v>
      </c>
      <c r="M187" s="22">
        <f t="shared" ref="M187:O187" si="50">M189</f>
        <v>0</v>
      </c>
      <c r="N187" s="22">
        <f t="shared" si="50"/>
        <v>0</v>
      </c>
      <c r="O187" s="22">
        <f t="shared" si="50"/>
        <v>100</v>
      </c>
      <c r="P187" s="43">
        <f>O187/K187*100</f>
        <v>100</v>
      </c>
      <c r="Y187" s="20"/>
      <c r="Z187" s="20"/>
      <c r="AA187" s="20"/>
      <c r="AB187" s="20"/>
      <c r="AC187" s="20"/>
      <c r="AD187" s="20"/>
      <c r="AE187" s="20"/>
      <c r="AF187" s="20"/>
    </row>
    <row r="188" spans="3:32" ht="38.25" x14ac:dyDescent="0.25">
      <c r="C188" s="73"/>
      <c r="D188" s="67"/>
      <c r="E188" s="3" t="s">
        <v>3</v>
      </c>
      <c r="F188" s="16"/>
      <c r="G188" s="17"/>
      <c r="H188" s="17"/>
      <c r="I188" s="17"/>
      <c r="J188" s="51"/>
      <c r="K188" s="51"/>
      <c r="L188" s="51"/>
      <c r="M188" s="51"/>
      <c r="N188" s="51"/>
      <c r="O188" s="22"/>
      <c r="P188" s="43"/>
    </row>
    <row r="189" spans="3:32" x14ac:dyDescent="0.25">
      <c r="C189" s="73"/>
      <c r="D189" s="67"/>
      <c r="E189" s="3" t="s">
        <v>4</v>
      </c>
      <c r="F189" s="16">
        <v>759</v>
      </c>
      <c r="G189" s="17" t="s">
        <v>318</v>
      </c>
      <c r="H189" s="17" t="s">
        <v>325</v>
      </c>
      <c r="I189" s="17" t="s">
        <v>323</v>
      </c>
      <c r="J189" s="51">
        <v>100</v>
      </c>
      <c r="K189" s="51">
        <v>100</v>
      </c>
      <c r="L189" s="51">
        <v>100</v>
      </c>
      <c r="M189" s="51"/>
      <c r="N189" s="51"/>
      <c r="O189" s="22">
        <f>L189</f>
        <v>100</v>
      </c>
      <c r="P189" s="43">
        <f>O189/K189*100</f>
        <v>100</v>
      </c>
    </row>
    <row r="190" spans="3:32" s="21" customFormat="1" x14ac:dyDescent="0.25">
      <c r="C190" s="73"/>
      <c r="D190" s="67" t="s">
        <v>99</v>
      </c>
      <c r="E190" s="53" t="s">
        <v>2</v>
      </c>
      <c r="F190" s="32">
        <v>759</v>
      </c>
      <c r="G190" s="52" t="s">
        <v>318</v>
      </c>
      <c r="H190" s="52" t="s">
        <v>325</v>
      </c>
      <c r="I190" s="52" t="s">
        <v>323</v>
      </c>
      <c r="J190" s="22">
        <f>J192</f>
        <v>100</v>
      </c>
      <c r="K190" s="22">
        <f>K192</f>
        <v>100</v>
      </c>
      <c r="L190" s="22">
        <f>L192</f>
        <v>100</v>
      </c>
      <c r="M190" s="22">
        <f t="shared" ref="M190:O190" si="51">M192</f>
        <v>0</v>
      </c>
      <c r="N190" s="22">
        <f t="shared" si="51"/>
        <v>0</v>
      </c>
      <c r="O190" s="22">
        <f t="shared" si="51"/>
        <v>100</v>
      </c>
      <c r="P190" s="43">
        <f>O190/K190*100</f>
        <v>100</v>
      </c>
      <c r="Y190" s="20"/>
      <c r="Z190" s="20"/>
      <c r="AA190" s="20"/>
      <c r="AB190" s="20"/>
      <c r="AC190" s="20"/>
      <c r="AD190" s="20"/>
      <c r="AE190" s="20"/>
      <c r="AF190" s="20"/>
    </row>
    <row r="191" spans="3:32" ht="38.25" x14ac:dyDescent="0.25">
      <c r="C191" s="73"/>
      <c r="D191" s="67"/>
      <c r="E191" s="3" t="s">
        <v>3</v>
      </c>
      <c r="F191" s="16"/>
      <c r="G191" s="17"/>
      <c r="H191" s="17"/>
      <c r="I191" s="17"/>
      <c r="J191" s="51"/>
      <c r="K191" s="51"/>
      <c r="L191" s="51"/>
      <c r="M191" s="51"/>
      <c r="N191" s="51"/>
      <c r="O191" s="22"/>
      <c r="P191" s="43"/>
    </row>
    <row r="192" spans="3:32" x14ac:dyDescent="0.25">
      <c r="C192" s="74"/>
      <c r="D192" s="67"/>
      <c r="E192" s="3" t="s">
        <v>4</v>
      </c>
      <c r="F192" s="16">
        <v>759</v>
      </c>
      <c r="G192" s="17" t="s">
        <v>318</v>
      </c>
      <c r="H192" s="17" t="s">
        <v>325</v>
      </c>
      <c r="I192" s="17" t="s">
        <v>323</v>
      </c>
      <c r="J192" s="51">
        <v>100</v>
      </c>
      <c r="K192" s="51">
        <v>100</v>
      </c>
      <c r="L192" s="51">
        <v>100</v>
      </c>
      <c r="M192" s="51"/>
      <c r="N192" s="51"/>
      <c r="O192" s="22">
        <f>L192</f>
        <v>100</v>
      </c>
      <c r="P192" s="43">
        <f>O192/K192*100</f>
        <v>100</v>
      </c>
    </row>
    <row r="193" spans="3:32" s="21" customFormat="1" x14ac:dyDescent="0.25">
      <c r="C193" s="68" t="s">
        <v>100</v>
      </c>
      <c r="D193" s="88" t="s">
        <v>101</v>
      </c>
      <c r="E193" s="53" t="s">
        <v>2</v>
      </c>
      <c r="F193" s="32"/>
      <c r="G193" s="52"/>
      <c r="H193" s="52"/>
      <c r="I193" s="52"/>
      <c r="J193" s="22">
        <f>J194+J195</f>
        <v>282938.65999999997</v>
      </c>
      <c r="K193" s="22">
        <f>K194+K195</f>
        <v>295209.76</v>
      </c>
      <c r="L193" s="22">
        <f>L194+L195</f>
        <v>274899.08</v>
      </c>
      <c r="M193" s="22">
        <f t="shared" ref="M193:O193" si="52">M194+M195</f>
        <v>0</v>
      </c>
      <c r="N193" s="22">
        <f t="shared" si="52"/>
        <v>0</v>
      </c>
      <c r="O193" s="22">
        <f t="shared" si="52"/>
        <v>253866.97</v>
      </c>
      <c r="P193" s="43">
        <f>O193/K193*100</f>
        <v>86</v>
      </c>
      <c r="Y193" s="20"/>
      <c r="Z193" s="20"/>
      <c r="AA193" s="20"/>
      <c r="AB193" s="20"/>
      <c r="AC193" s="20"/>
      <c r="AD193" s="20"/>
      <c r="AE193" s="20"/>
      <c r="AF193" s="20"/>
    </row>
    <row r="194" spans="3:32" ht="38.25" x14ac:dyDescent="0.25">
      <c r="C194" s="68"/>
      <c r="D194" s="88"/>
      <c r="E194" s="3" t="s">
        <v>3</v>
      </c>
      <c r="F194" s="16"/>
      <c r="G194" s="17"/>
      <c r="H194" s="17"/>
      <c r="I194" s="17"/>
      <c r="J194" s="51">
        <f>J200+J203</f>
        <v>200772</v>
      </c>
      <c r="K194" s="51">
        <f>K200+K203</f>
        <v>213043.1</v>
      </c>
      <c r="L194" s="51">
        <f>L200+L203</f>
        <v>193001.25</v>
      </c>
      <c r="M194" s="51">
        <f t="shared" ref="M194:O194" si="53">M200+M203</f>
        <v>0</v>
      </c>
      <c r="N194" s="51">
        <f t="shared" si="53"/>
        <v>0</v>
      </c>
      <c r="O194" s="51">
        <f t="shared" si="53"/>
        <v>171969.14</v>
      </c>
      <c r="P194" s="43">
        <f>O194/K194*100</f>
        <v>80.72</v>
      </c>
    </row>
    <row r="195" spans="3:32" x14ac:dyDescent="0.25">
      <c r="C195" s="68"/>
      <c r="D195" s="88"/>
      <c r="E195" s="3" t="s">
        <v>4</v>
      </c>
      <c r="F195" s="16"/>
      <c r="G195" s="17"/>
      <c r="H195" s="17"/>
      <c r="I195" s="17"/>
      <c r="J195" s="51">
        <f>J198+J201+J204+J210</f>
        <v>82166.66</v>
      </c>
      <c r="K195" s="51">
        <f>K198+K201+K204+K210</f>
        <v>82166.66</v>
      </c>
      <c r="L195" s="51">
        <f>L198+L201+L204+L210</f>
        <v>81897.83</v>
      </c>
      <c r="M195" s="51">
        <f t="shared" ref="M195:O195" si="54">M198+M201+M204+M210</f>
        <v>0</v>
      </c>
      <c r="N195" s="51">
        <f t="shared" si="54"/>
        <v>0</v>
      </c>
      <c r="O195" s="51">
        <f t="shared" si="54"/>
        <v>81897.83</v>
      </c>
      <c r="P195" s="43">
        <f>O195/K195*100</f>
        <v>99.67</v>
      </c>
    </row>
    <row r="196" spans="3:32" x14ac:dyDescent="0.25">
      <c r="C196" s="68" t="s">
        <v>102</v>
      </c>
      <c r="D196" s="67" t="s">
        <v>103</v>
      </c>
      <c r="E196" s="53" t="s">
        <v>2</v>
      </c>
      <c r="F196" s="16"/>
      <c r="G196" s="17"/>
      <c r="H196" s="17"/>
      <c r="I196" s="17"/>
      <c r="J196" s="51">
        <f>J198</f>
        <v>59687.56</v>
      </c>
      <c r="K196" s="51">
        <f>K198</f>
        <v>59687.56</v>
      </c>
      <c r="L196" s="51">
        <f>L198</f>
        <v>59687.56</v>
      </c>
      <c r="M196" s="51">
        <f t="shared" ref="M196:O196" si="55">M198</f>
        <v>0</v>
      </c>
      <c r="N196" s="51">
        <f t="shared" si="55"/>
        <v>0</v>
      </c>
      <c r="O196" s="51">
        <f t="shared" si="55"/>
        <v>59687.56</v>
      </c>
      <c r="P196" s="43">
        <f>O196/K196*100</f>
        <v>100</v>
      </c>
    </row>
    <row r="197" spans="3:32" ht="38.25" x14ac:dyDescent="0.25">
      <c r="C197" s="68"/>
      <c r="D197" s="67"/>
      <c r="E197" s="3" t="s">
        <v>3</v>
      </c>
      <c r="F197" s="16"/>
      <c r="G197" s="17"/>
      <c r="H197" s="17"/>
      <c r="I197" s="17"/>
      <c r="J197" s="51"/>
      <c r="K197" s="51"/>
      <c r="L197" s="51"/>
      <c r="M197" s="51"/>
      <c r="N197" s="51"/>
      <c r="O197" s="22"/>
      <c r="P197" s="43"/>
    </row>
    <row r="198" spans="3:32" x14ac:dyDescent="0.25">
      <c r="C198" s="68"/>
      <c r="D198" s="67"/>
      <c r="E198" s="3" t="s">
        <v>4</v>
      </c>
      <c r="F198" s="16">
        <v>759</v>
      </c>
      <c r="G198" s="17" t="s">
        <v>326</v>
      </c>
      <c r="H198" s="17" t="s">
        <v>327</v>
      </c>
      <c r="I198" s="17"/>
      <c r="J198" s="51">
        <v>59687.56</v>
      </c>
      <c r="K198" s="51">
        <v>59687.56</v>
      </c>
      <c r="L198" s="37">
        <f>J198</f>
        <v>59687.56</v>
      </c>
      <c r="M198" s="37"/>
      <c r="N198" s="37"/>
      <c r="O198" s="22">
        <f>L198</f>
        <v>59687.56</v>
      </c>
      <c r="P198" s="43">
        <f t="shared" ref="P198:P204" si="56">O198/K198*100</f>
        <v>100</v>
      </c>
    </row>
    <row r="199" spans="3:32" s="21" customFormat="1" ht="16.5" customHeight="1" x14ac:dyDescent="0.25">
      <c r="C199" s="68" t="s">
        <v>104</v>
      </c>
      <c r="D199" s="67" t="s">
        <v>105</v>
      </c>
      <c r="E199" s="53" t="s">
        <v>2</v>
      </c>
      <c r="F199" s="32"/>
      <c r="G199" s="52"/>
      <c r="H199" s="52"/>
      <c r="I199" s="52"/>
      <c r="J199" s="22">
        <f>J200+J201</f>
        <v>220081.1</v>
      </c>
      <c r="K199" s="22">
        <f>K200+K201</f>
        <v>232352.2</v>
      </c>
      <c r="L199" s="22">
        <f>L200+L201</f>
        <v>212071.52</v>
      </c>
      <c r="M199" s="22">
        <f t="shared" ref="M199:O199" si="57">M200+M201</f>
        <v>0</v>
      </c>
      <c r="N199" s="22">
        <f t="shared" si="57"/>
        <v>0</v>
      </c>
      <c r="O199" s="22">
        <f t="shared" si="57"/>
        <v>191039.41</v>
      </c>
      <c r="P199" s="43">
        <f t="shared" si="56"/>
        <v>82.22</v>
      </c>
      <c r="Y199" s="20"/>
      <c r="Z199" s="20"/>
      <c r="AA199" s="20"/>
      <c r="AB199" s="20"/>
      <c r="AC199" s="20"/>
      <c r="AD199" s="20"/>
      <c r="AE199" s="20"/>
      <c r="AF199" s="20"/>
    </row>
    <row r="200" spans="3:32" ht="38.25" customHeight="1" x14ac:dyDescent="0.25">
      <c r="C200" s="68"/>
      <c r="D200" s="67"/>
      <c r="E200" s="3" t="s">
        <v>3</v>
      </c>
      <c r="F200" s="16">
        <v>759</v>
      </c>
      <c r="G200" s="17" t="s">
        <v>305</v>
      </c>
      <c r="H200" s="17" t="s">
        <v>373</v>
      </c>
      <c r="I200" s="17" t="s">
        <v>307</v>
      </c>
      <c r="J200" s="51">
        <v>198172</v>
      </c>
      <c r="K200" s="51">
        <v>210443.1</v>
      </c>
      <c r="L200" s="51">
        <v>190401.25</v>
      </c>
      <c r="M200" s="51"/>
      <c r="N200" s="51"/>
      <c r="O200" s="22">
        <f>L200-21032.11</f>
        <v>169369.14</v>
      </c>
      <c r="P200" s="43">
        <f t="shared" si="56"/>
        <v>80.48</v>
      </c>
    </row>
    <row r="201" spans="3:32" ht="29.25" customHeight="1" x14ac:dyDescent="0.25">
      <c r="C201" s="68"/>
      <c r="D201" s="67"/>
      <c r="E201" s="3" t="s">
        <v>4</v>
      </c>
      <c r="F201" s="16">
        <v>759</v>
      </c>
      <c r="G201" s="17" t="s">
        <v>305</v>
      </c>
      <c r="H201" s="17" t="s">
        <v>328</v>
      </c>
      <c r="I201" s="17"/>
      <c r="J201" s="51">
        <v>21909.1</v>
      </c>
      <c r="K201" s="51">
        <v>21909.1</v>
      </c>
      <c r="L201" s="37">
        <f>14241.8+130.7+5658.95+1638.82</f>
        <v>21670.27</v>
      </c>
      <c r="M201" s="37"/>
      <c r="N201" s="37"/>
      <c r="O201" s="22">
        <f>L201</f>
        <v>21670.27</v>
      </c>
      <c r="P201" s="43">
        <f t="shared" si="56"/>
        <v>98.91</v>
      </c>
    </row>
    <row r="202" spans="3:32" ht="27" customHeight="1" x14ac:dyDescent="0.25">
      <c r="C202" s="68" t="s">
        <v>106</v>
      </c>
      <c r="D202" s="67" t="s">
        <v>107</v>
      </c>
      <c r="E202" s="53" t="s">
        <v>2</v>
      </c>
      <c r="F202" s="32">
        <v>759</v>
      </c>
      <c r="G202" s="52" t="s">
        <v>305</v>
      </c>
      <c r="H202" s="52" t="s">
        <v>367</v>
      </c>
      <c r="I202" s="52" t="s">
        <v>330</v>
      </c>
      <c r="J202" s="22">
        <f>J203+J204</f>
        <v>3020</v>
      </c>
      <c r="K202" s="22">
        <f>K203+K204</f>
        <v>3020</v>
      </c>
      <c r="L202" s="22">
        <f>L203+L204</f>
        <v>2990</v>
      </c>
      <c r="M202" s="22">
        <f t="shared" ref="M202:O202" si="58">M203+M204</f>
        <v>0</v>
      </c>
      <c r="N202" s="22">
        <f t="shared" si="58"/>
        <v>0</v>
      </c>
      <c r="O202" s="22">
        <f t="shared" si="58"/>
        <v>2990</v>
      </c>
      <c r="P202" s="43">
        <f t="shared" si="56"/>
        <v>99.01</v>
      </c>
    </row>
    <row r="203" spans="3:32" ht="36.75" customHeight="1" x14ac:dyDescent="0.25">
      <c r="C203" s="68"/>
      <c r="D203" s="67"/>
      <c r="E203" s="3" t="s">
        <v>3</v>
      </c>
      <c r="F203" s="16">
        <v>759</v>
      </c>
      <c r="G203" s="17" t="s">
        <v>305</v>
      </c>
      <c r="H203" s="17" t="s">
        <v>366</v>
      </c>
      <c r="I203" s="17" t="s">
        <v>330</v>
      </c>
      <c r="J203" s="51">
        <v>2600</v>
      </c>
      <c r="K203" s="51">
        <v>2600</v>
      </c>
      <c r="L203" s="51">
        <v>2600</v>
      </c>
      <c r="M203" s="51"/>
      <c r="N203" s="51"/>
      <c r="O203" s="22">
        <f>L203</f>
        <v>2600</v>
      </c>
      <c r="P203" s="43">
        <f t="shared" si="56"/>
        <v>100</v>
      </c>
    </row>
    <row r="204" spans="3:32" ht="42.75" customHeight="1" x14ac:dyDescent="0.25">
      <c r="C204" s="68"/>
      <c r="D204" s="67"/>
      <c r="E204" s="3" t="s">
        <v>4</v>
      </c>
      <c r="F204" s="16">
        <v>759</v>
      </c>
      <c r="G204" s="17" t="s">
        <v>305</v>
      </c>
      <c r="H204" s="17" t="s">
        <v>329</v>
      </c>
      <c r="I204" s="17" t="s">
        <v>330</v>
      </c>
      <c r="J204" s="51">
        <v>420</v>
      </c>
      <c r="K204" s="51">
        <v>420</v>
      </c>
      <c r="L204" s="51">
        <v>390</v>
      </c>
      <c r="M204" s="51"/>
      <c r="N204" s="51"/>
      <c r="O204" s="22">
        <f>L204</f>
        <v>390</v>
      </c>
      <c r="P204" s="43">
        <f t="shared" si="56"/>
        <v>92.86</v>
      </c>
    </row>
    <row r="205" spans="3:32" ht="37.5" customHeight="1" x14ac:dyDescent="0.25">
      <c r="C205" s="68" t="s">
        <v>108</v>
      </c>
      <c r="D205" s="67" t="s">
        <v>109</v>
      </c>
      <c r="E205" s="53" t="s">
        <v>2</v>
      </c>
      <c r="F205" s="16"/>
      <c r="G205" s="17"/>
      <c r="H205" s="17"/>
      <c r="I205" s="17"/>
      <c r="J205" s="51">
        <v>0</v>
      </c>
      <c r="K205" s="51">
        <v>0</v>
      </c>
      <c r="L205" s="51">
        <v>0</v>
      </c>
      <c r="M205" s="51">
        <v>0</v>
      </c>
      <c r="N205" s="51">
        <v>0</v>
      </c>
      <c r="O205" s="51">
        <v>0</v>
      </c>
      <c r="P205" s="51">
        <v>0</v>
      </c>
    </row>
    <row r="206" spans="3:32" ht="45.75" customHeight="1" x14ac:dyDescent="0.25">
      <c r="C206" s="68"/>
      <c r="D206" s="67"/>
      <c r="E206" s="3" t="s">
        <v>3</v>
      </c>
      <c r="F206" s="16"/>
      <c r="G206" s="17"/>
      <c r="H206" s="17"/>
      <c r="I206" s="17"/>
      <c r="J206" s="51"/>
      <c r="K206" s="51"/>
      <c r="L206" s="51"/>
      <c r="M206" s="51"/>
      <c r="N206" s="51"/>
      <c r="O206" s="51"/>
      <c r="P206" s="43"/>
    </row>
    <row r="207" spans="3:32" ht="40.5" customHeight="1" x14ac:dyDescent="0.25">
      <c r="C207" s="68"/>
      <c r="D207" s="67"/>
      <c r="E207" s="3" t="s">
        <v>4</v>
      </c>
      <c r="F207" s="16"/>
      <c r="G207" s="17"/>
      <c r="H207" s="17"/>
      <c r="I207" s="17"/>
      <c r="J207" s="51"/>
      <c r="K207" s="51"/>
      <c r="L207" s="51"/>
      <c r="M207" s="51"/>
      <c r="N207" s="51"/>
      <c r="O207" s="51"/>
      <c r="P207" s="43"/>
    </row>
    <row r="208" spans="3:32" x14ac:dyDescent="0.25">
      <c r="C208" s="68" t="s">
        <v>110</v>
      </c>
      <c r="D208" s="67" t="s">
        <v>111</v>
      </c>
      <c r="E208" s="53" t="s">
        <v>2</v>
      </c>
      <c r="F208" s="16">
        <v>759</v>
      </c>
      <c r="G208" s="17" t="s">
        <v>318</v>
      </c>
      <c r="H208" s="17" t="s">
        <v>331</v>
      </c>
      <c r="I208" s="17" t="s">
        <v>323</v>
      </c>
      <c r="J208" s="51">
        <f>J210</f>
        <v>150</v>
      </c>
      <c r="K208" s="51">
        <f>K210</f>
        <v>150</v>
      </c>
      <c r="L208" s="51">
        <f>L210</f>
        <v>150</v>
      </c>
      <c r="M208" s="51"/>
      <c r="N208" s="51"/>
      <c r="O208" s="51">
        <f>L208</f>
        <v>150</v>
      </c>
      <c r="P208" s="43">
        <f>O208/K208*100</f>
        <v>100</v>
      </c>
    </row>
    <row r="209" spans="3:32" ht="38.25" x14ac:dyDescent="0.25">
      <c r="C209" s="68"/>
      <c r="D209" s="67"/>
      <c r="E209" s="3" t="s">
        <v>3</v>
      </c>
      <c r="F209" s="16"/>
      <c r="G209" s="17"/>
      <c r="H209" s="17"/>
      <c r="I209" s="17"/>
      <c r="J209" s="51"/>
      <c r="K209" s="51"/>
      <c r="L209" s="51"/>
      <c r="M209" s="51"/>
      <c r="N209" s="51"/>
      <c r="O209" s="51"/>
      <c r="P209" s="43"/>
    </row>
    <row r="210" spans="3:32" x14ac:dyDescent="0.25">
      <c r="C210" s="68"/>
      <c r="D210" s="67"/>
      <c r="E210" s="3" t="s">
        <v>4</v>
      </c>
      <c r="F210" s="16">
        <v>759</v>
      </c>
      <c r="G210" s="17" t="s">
        <v>318</v>
      </c>
      <c r="H210" s="17" t="s">
        <v>331</v>
      </c>
      <c r="I210" s="17" t="s">
        <v>323</v>
      </c>
      <c r="J210" s="51">
        <v>150</v>
      </c>
      <c r="K210" s="51">
        <v>150</v>
      </c>
      <c r="L210" s="51">
        <v>150</v>
      </c>
      <c r="M210" s="51"/>
      <c r="N210" s="51"/>
      <c r="O210" s="51">
        <f>L210</f>
        <v>150</v>
      </c>
      <c r="P210" s="43">
        <f>O210/K210*100</f>
        <v>100</v>
      </c>
    </row>
    <row r="211" spans="3:32" s="21" customFormat="1" x14ac:dyDescent="0.25">
      <c r="C211" s="68" t="s">
        <v>112</v>
      </c>
      <c r="D211" s="88" t="s">
        <v>113</v>
      </c>
      <c r="E211" s="53" t="s">
        <v>2</v>
      </c>
      <c r="F211" s="32"/>
      <c r="G211" s="52"/>
      <c r="H211" s="52"/>
      <c r="I211" s="52"/>
      <c r="J211" s="22">
        <f>J212+J213</f>
        <v>369164.84</v>
      </c>
      <c r="K211" s="22">
        <f>K212+K213</f>
        <v>369164.84</v>
      </c>
      <c r="L211" s="22">
        <f>L212+L213</f>
        <v>360253.81</v>
      </c>
      <c r="M211" s="22">
        <f t="shared" ref="M211:O211" si="59">M212+M213</f>
        <v>0</v>
      </c>
      <c r="N211" s="22">
        <f t="shared" si="59"/>
        <v>0</v>
      </c>
      <c r="O211" s="22">
        <f t="shared" si="59"/>
        <v>360253.81</v>
      </c>
      <c r="P211" s="43">
        <f>O211/K211*100</f>
        <v>97.59</v>
      </c>
      <c r="Y211" s="20"/>
      <c r="Z211" s="20"/>
      <c r="AA211" s="20"/>
      <c r="AB211" s="20"/>
      <c r="AC211" s="20"/>
      <c r="AD211" s="20"/>
      <c r="AE211" s="20"/>
      <c r="AF211" s="20"/>
    </row>
    <row r="212" spans="3:32" ht="38.25" x14ac:dyDescent="0.25">
      <c r="C212" s="68"/>
      <c r="D212" s="88"/>
      <c r="E212" s="3" t="s">
        <v>3</v>
      </c>
      <c r="F212" s="16"/>
      <c r="G212" s="17"/>
      <c r="H212" s="17"/>
      <c r="I212" s="17"/>
      <c r="J212" s="51">
        <v>0</v>
      </c>
      <c r="K212" s="51"/>
      <c r="L212" s="51"/>
      <c r="M212" s="51"/>
      <c r="N212" s="51"/>
      <c r="O212" s="51"/>
      <c r="P212" s="43"/>
    </row>
    <row r="213" spans="3:32" ht="20.25" customHeight="1" x14ac:dyDescent="0.25">
      <c r="C213" s="68"/>
      <c r="D213" s="88"/>
      <c r="E213" s="3" t="s">
        <v>4</v>
      </c>
      <c r="F213" s="16"/>
      <c r="G213" s="17"/>
      <c r="H213" s="17"/>
      <c r="I213" s="17"/>
      <c r="J213" s="37">
        <f>J216+J231+J240+J354+J363+J447</f>
        <v>369164.84</v>
      </c>
      <c r="K213" s="37">
        <f>K216+K231+K240+K354+K363+K447</f>
        <v>369164.84</v>
      </c>
      <c r="L213" s="37">
        <f>L216+L231+L240+L354+L363+L447</f>
        <v>360253.81</v>
      </c>
      <c r="M213" s="37"/>
      <c r="N213" s="37"/>
      <c r="O213" s="51">
        <f>L213</f>
        <v>360253.81</v>
      </c>
      <c r="P213" s="43">
        <f>O213/K213*100</f>
        <v>97.59</v>
      </c>
    </row>
    <row r="214" spans="3:32" s="21" customFormat="1" ht="23.25" customHeight="1" x14ac:dyDescent="0.25">
      <c r="C214" s="68" t="s">
        <v>114</v>
      </c>
      <c r="D214" s="88" t="s">
        <v>115</v>
      </c>
      <c r="E214" s="53" t="s">
        <v>2</v>
      </c>
      <c r="F214" s="32"/>
      <c r="G214" s="52"/>
      <c r="H214" s="52"/>
      <c r="I214" s="52"/>
      <c r="J214" s="22">
        <f>J216</f>
        <v>23119.39</v>
      </c>
      <c r="K214" s="22">
        <f>K216</f>
        <v>23119.39</v>
      </c>
      <c r="L214" s="22">
        <f>L216</f>
        <v>23119.39</v>
      </c>
      <c r="M214" s="22">
        <f t="shared" ref="M214:O214" si="60">M216</f>
        <v>0</v>
      </c>
      <c r="N214" s="22">
        <f t="shared" si="60"/>
        <v>0</v>
      </c>
      <c r="O214" s="22">
        <f t="shared" si="60"/>
        <v>23119.39</v>
      </c>
      <c r="P214" s="43">
        <f>O214/K214*100</f>
        <v>100</v>
      </c>
      <c r="Y214" s="20"/>
      <c r="Z214" s="20"/>
      <c r="AA214" s="20"/>
      <c r="AB214" s="20"/>
      <c r="AC214" s="20"/>
      <c r="AD214" s="20"/>
      <c r="AE214" s="20"/>
      <c r="AF214" s="20"/>
    </row>
    <row r="215" spans="3:32" ht="39" customHeight="1" x14ac:dyDescent="0.25">
      <c r="C215" s="68"/>
      <c r="D215" s="88"/>
      <c r="E215" s="3" t="s">
        <v>3</v>
      </c>
      <c r="F215" s="16"/>
      <c r="G215" s="17"/>
      <c r="H215" s="17"/>
      <c r="I215" s="17"/>
      <c r="J215" s="51">
        <v>0</v>
      </c>
      <c r="K215" s="51"/>
      <c r="L215" s="51"/>
      <c r="M215" s="51"/>
      <c r="N215" s="51"/>
      <c r="O215" s="51"/>
      <c r="P215" s="43"/>
    </row>
    <row r="216" spans="3:32" ht="18.75" customHeight="1" x14ac:dyDescent="0.25">
      <c r="C216" s="68"/>
      <c r="D216" s="88"/>
      <c r="E216" s="3" t="s">
        <v>4</v>
      </c>
      <c r="F216" s="16">
        <v>759</v>
      </c>
      <c r="G216" s="17" t="s">
        <v>305</v>
      </c>
      <c r="H216" s="17" t="s">
        <v>332</v>
      </c>
      <c r="I216" s="17" t="s">
        <v>333</v>
      </c>
      <c r="J216" s="51">
        <f>J219</f>
        <v>23119.39</v>
      </c>
      <c r="K216" s="51">
        <v>23119.39</v>
      </c>
      <c r="L216" s="51">
        <f>L219</f>
        <v>23119.39</v>
      </c>
      <c r="M216" s="51"/>
      <c r="N216" s="51"/>
      <c r="O216" s="51">
        <f>L216</f>
        <v>23119.39</v>
      </c>
      <c r="P216" s="43">
        <f>O216/K216*100</f>
        <v>100</v>
      </c>
      <c r="Q216" s="13" t="s">
        <v>375</v>
      </c>
    </row>
    <row r="217" spans="3:32" s="21" customFormat="1" x14ac:dyDescent="0.25">
      <c r="C217" s="68" t="s">
        <v>116</v>
      </c>
      <c r="D217" s="67" t="s">
        <v>117</v>
      </c>
      <c r="E217" s="53" t="s">
        <v>2</v>
      </c>
      <c r="F217" s="32">
        <v>759</v>
      </c>
      <c r="G217" s="52" t="s">
        <v>305</v>
      </c>
      <c r="H217" s="52" t="s">
        <v>332</v>
      </c>
      <c r="I217" s="52" t="s">
        <v>333</v>
      </c>
      <c r="J217" s="22">
        <f>J219</f>
        <v>23119.39</v>
      </c>
      <c r="K217" s="22">
        <f>K219</f>
        <v>23119.39</v>
      </c>
      <c r="L217" s="22">
        <f>L219</f>
        <v>23119.39</v>
      </c>
      <c r="M217" s="22">
        <f t="shared" ref="M217:O217" si="61">M219</f>
        <v>0</v>
      </c>
      <c r="N217" s="22">
        <f t="shared" si="61"/>
        <v>0</v>
      </c>
      <c r="O217" s="22">
        <f t="shared" si="61"/>
        <v>23119.39</v>
      </c>
      <c r="P217" s="43">
        <f>O217/K217*100</f>
        <v>100</v>
      </c>
      <c r="Y217" s="20"/>
      <c r="Z217" s="20"/>
      <c r="AA217" s="20"/>
      <c r="AB217" s="20"/>
      <c r="AC217" s="20"/>
      <c r="AD217" s="20"/>
      <c r="AE217" s="20"/>
      <c r="AF217" s="20"/>
    </row>
    <row r="218" spans="3:32" ht="38.25" x14ac:dyDescent="0.25">
      <c r="C218" s="68"/>
      <c r="D218" s="67"/>
      <c r="E218" s="3" t="s">
        <v>3</v>
      </c>
      <c r="F218" s="16"/>
      <c r="G218" s="17"/>
      <c r="H218" s="17"/>
      <c r="I218" s="17"/>
      <c r="J218" s="51"/>
      <c r="K218" s="51"/>
      <c r="L218" s="51"/>
      <c r="M218" s="51"/>
      <c r="N218" s="51"/>
      <c r="O218" s="51"/>
      <c r="P218" s="43"/>
    </row>
    <row r="219" spans="3:32" x14ac:dyDescent="0.25">
      <c r="C219" s="68"/>
      <c r="D219" s="67"/>
      <c r="E219" s="3" t="s">
        <v>4</v>
      </c>
      <c r="F219" s="16">
        <v>759</v>
      </c>
      <c r="G219" s="17" t="s">
        <v>305</v>
      </c>
      <c r="H219" s="17" t="s">
        <v>332</v>
      </c>
      <c r="I219" s="17" t="s">
        <v>333</v>
      </c>
      <c r="J219" s="51">
        <v>23119.39</v>
      </c>
      <c r="K219" s="51">
        <v>23119.39</v>
      </c>
      <c r="L219" s="51">
        <v>23119.39</v>
      </c>
      <c r="M219" s="51"/>
      <c r="N219" s="51"/>
      <c r="O219" s="51">
        <f>L219</f>
        <v>23119.39</v>
      </c>
      <c r="P219" s="43">
        <f>O219/K219*100</f>
        <v>100</v>
      </c>
    </row>
    <row r="220" spans="3:32" ht="25.5" customHeight="1" x14ac:dyDescent="0.25">
      <c r="C220" s="68" t="s">
        <v>118</v>
      </c>
      <c r="D220" s="67" t="s">
        <v>119</v>
      </c>
      <c r="E220" s="53" t="s">
        <v>2</v>
      </c>
      <c r="F220" s="16">
        <v>759</v>
      </c>
      <c r="G220" s="17" t="s">
        <v>305</v>
      </c>
      <c r="H220" s="17"/>
      <c r="I220" s="17"/>
      <c r="J220" s="51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</row>
    <row r="221" spans="3:32" ht="51" customHeight="1" x14ac:dyDescent="0.25">
      <c r="C221" s="68"/>
      <c r="D221" s="67"/>
      <c r="E221" s="3" t="s">
        <v>3</v>
      </c>
      <c r="F221" s="16">
        <v>759</v>
      </c>
      <c r="G221" s="17" t="s">
        <v>305</v>
      </c>
      <c r="H221" s="17"/>
      <c r="I221" s="17"/>
      <c r="J221" s="51"/>
      <c r="K221" s="51"/>
      <c r="L221" s="51"/>
      <c r="M221" s="51"/>
      <c r="N221" s="51"/>
      <c r="O221" s="51"/>
      <c r="P221" s="43"/>
    </row>
    <row r="222" spans="3:32" ht="76.5" customHeight="1" x14ac:dyDescent="0.25">
      <c r="C222" s="68"/>
      <c r="D222" s="67"/>
      <c r="E222" s="3" t="s">
        <v>4</v>
      </c>
      <c r="F222" s="16">
        <v>759</v>
      </c>
      <c r="G222" s="17" t="s">
        <v>305</v>
      </c>
      <c r="H222" s="17"/>
      <c r="I222" s="17"/>
      <c r="J222" s="51"/>
      <c r="K222" s="51"/>
      <c r="L222" s="51"/>
      <c r="M222" s="51"/>
      <c r="N222" s="51"/>
      <c r="O222" s="51"/>
      <c r="P222" s="43"/>
    </row>
    <row r="223" spans="3:32" x14ac:dyDescent="0.25">
      <c r="C223" s="68" t="s">
        <v>120</v>
      </c>
      <c r="D223" s="67" t="s">
        <v>121</v>
      </c>
      <c r="E223" s="53" t="s">
        <v>2</v>
      </c>
      <c r="F223" s="16">
        <v>759</v>
      </c>
      <c r="G223" s="17" t="s">
        <v>305</v>
      </c>
      <c r="H223" s="17"/>
      <c r="I223" s="17"/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</row>
    <row r="224" spans="3:32" ht="38.25" x14ac:dyDescent="0.25">
      <c r="C224" s="68"/>
      <c r="D224" s="67"/>
      <c r="E224" s="3" t="s">
        <v>3</v>
      </c>
      <c r="F224" s="16">
        <v>759</v>
      </c>
      <c r="G224" s="17" t="s">
        <v>305</v>
      </c>
      <c r="H224" s="17"/>
      <c r="I224" s="17"/>
      <c r="J224" s="51"/>
      <c r="K224" s="51"/>
      <c r="L224" s="51"/>
      <c r="M224" s="51"/>
      <c r="N224" s="51"/>
      <c r="O224" s="51"/>
      <c r="P224" s="43"/>
    </row>
    <row r="225" spans="3:32" x14ac:dyDescent="0.25">
      <c r="C225" s="68"/>
      <c r="D225" s="67"/>
      <c r="E225" s="3" t="s">
        <v>4</v>
      </c>
      <c r="F225" s="16">
        <v>759</v>
      </c>
      <c r="G225" s="17" t="s">
        <v>305</v>
      </c>
      <c r="H225" s="17"/>
      <c r="I225" s="17"/>
      <c r="J225" s="51"/>
      <c r="K225" s="51"/>
      <c r="L225" s="51"/>
      <c r="M225" s="51"/>
      <c r="N225" s="51"/>
      <c r="O225" s="51"/>
      <c r="P225" s="43"/>
    </row>
    <row r="226" spans="3:32" x14ac:dyDescent="0.25">
      <c r="C226" s="68" t="s">
        <v>122</v>
      </c>
      <c r="D226" s="67" t="s">
        <v>123</v>
      </c>
      <c r="E226" s="53" t="s">
        <v>2</v>
      </c>
      <c r="F226" s="16">
        <v>759</v>
      </c>
      <c r="G226" s="17" t="s">
        <v>305</v>
      </c>
      <c r="H226" s="17"/>
      <c r="I226" s="17"/>
      <c r="J226" s="51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</row>
    <row r="227" spans="3:32" ht="38.25" x14ac:dyDescent="0.25">
      <c r="C227" s="68"/>
      <c r="D227" s="67"/>
      <c r="E227" s="3" t="s">
        <v>3</v>
      </c>
      <c r="F227" s="16">
        <v>759</v>
      </c>
      <c r="G227" s="17" t="s">
        <v>305</v>
      </c>
      <c r="H227" s="17"/>
      <c r="I227" s="17"/>
      <c r="J227" s="51"/>
      <c r="K227" s="51"/>
      <c r="L227" s="51"/>
      <c r="M227" s="51"/>
      <c r="N227" s="51"/>
      <c r="O227" s="51"/>
      <c r="P227" s="43"/>
    </row>
    <row r="228" spans="3:32" ht="28.5" customHeight="1" x14ac:dyDescent="0.25">
      <c r="C228" s="68"/>
      <c r="D228" s="67"/>
      <c r="E228" s="3" t="s">
        <v>4</v>
      </c>
      <c r="F228" s="16">
        <v>759</v>
      </c>
      <c r="G228" s="17" t="s">
        <v>305</v>
      </c>
      <c r="H228" s="17"/>
      <c r="I228" s="17"/>
      <c r="J228" s="51"/>
      <c r="K228" s="51"/>
      <c r="L228" s="51"/>
      <c r="M228" s="51"/>
      <c r="N228" s="51"/>
      <c r="O228" s="51"/>
      <c r="P228" s="43"/>
    </row>
    <row r="229" spans="3:32" x14ac:dyDescent="0.25">
      <c r="C229" s="68" t="s">
        <v>124</v>
      </c>
      <c r="D229" s="88" t="s">
        <v>125</v>
      </c>
      <c r="E229" s="53" t="s">
        <v>2</v>
      </c>
      <c r="F229" s="16">
        <v>759</v>
      </c>
      <c r="G229" s="17" t="s">
        <v>334</v>
      </c>
      <c r="H229" s="17"/>
      <c r="I229" s="17"/>
      <c r="J229" s="51">
        <v>0</v>
      </c>
      <c r="K229" s="51">
        <v>0</v>
      </c>
      <c r="L229" s="51">
        <v>0</v>
      </c>
      <c r="M229" s="51">
        <v>0</v>
      </c>
      <c r="N229" s="51">
        <v>0</v>
      </c>
      <c r="O229" s="51">
        <v>0</v>
      </c>
      <c r="P229" s="51">
        <v>0</v>
      </c>
    </row>
    <row r="230" spans="3:32" ht="38.25" x14ac:dyDescent="0.25">
      <c r="C230" s="68"/>
      <c r="D230" s="88"/>
      <c r="E230" s="3" t="s">
        <v>3</v>
      </c>
      <c r="F230" s="16">
        <v>759</v>
      </c>
      <c r="G230" s="17" t="s">
        <v>334</v>
      </c>
      <c r="H230" s="17"/>
      <c r="I230" s="17"/>
      <c r="J230" s="51"/>
      <c r="K230" s="51"/>
      <c r="L230" s="51"/>
      <c r="M230" s="51"/>
      <c r="N230" s="51"/>
      <c r="O230" s="51"/>
      <c r="P230" s="43"/>
    </row>
    <row r="231" spans="3:32" ht="34.5" customHeight="1" x14ac:dyDescent="0.25">
      <c r="C231" s="68"/>
      <c r="D231" s="88"/>
      <c r="E231" s="3" t="s">
        <v>4</v>
      </c>
      <c r="F231" s="16">
        <v>759</v>
      </c>
      <c r="G231" s="17" t="s">
        <v>334</v>
      </c>
      <c r="H231" s="17"/>
      <c r="I231" s="17"/>
      <c r="J231" s="51"/>
      <c r="K231" s="51"/>
      <c r="L231" s="51"/>
      <c r="M231" s="51"/>
      <c r="N231" s="51"/>
      <c r="O231" s="51"/>
      <c r="P231" s="43"/>
    </row>
    <row r="232" spans="3:32" x14ac:dyDescent="0.25">
      <c r="C232" s="68" t="s">
        <v>126</v>
      </c>
      <c r="D232" s="67" t="s">
        <v>127</v>
      </c>
      <c r="E232" s="53" t="s">
        <v>2</v>
      </c>
      <c r="F232" s="16">
        <v>759</v>
      </c>
      <c r="G232" s="17" t="s">
        <v>334</v>
      </c>
      <c r="H232" s="17"/>
      <c r="I232" s="17"/>
      <c r="J232" s="51">
        <v>0</v>
      </c>
      <c r="K232" s="51">
        <v>0</v>
      </c>
      <c r="L232" s="51">
        <v>0</v>
      </c>
      <c r="M232" s="51">
        <v>0</v>
      </c>
      <c r="N232" s="51">
        <v>0</v>
      </c>
      <c r="O232" s="51">
        <v>0</v>
      </c>
      <c r="P232" s="51">
        <v>0</v>
      </c>
      <c r="Q232" s="51">
        <v>0</v>
      </c>
      <c r="R232" s="51">
        <v>0</v>
      </c>
      <c r="S232" s="51">
        <v>0</v>
      </c>
      <c r="T232" s="51">
        <v>0</v>
      </c>
      <c r="U232" s="51">
        <v>0</v>
      </c>
      <c r="V232" s="51">
        <v>0</v>
      </c>
      <c r="W232" s="51">
        <v>0</v>
      </c>
      <c r="X232" s="51">
        <v>0</v>
      </c>
    </row>
    <row r="233" spans="3:32" ht="38.25" x14ac:dyDescent="0.25">
      <c r="C233" s="68"/>
      <c r="D233" s="67"/>
      <c r="E233" s="3" t="s">
        <v>3</v>
      </c>
      <c r="F233" s="16">
        <v>759</v>
      </c>
      <c r="G233" s="17" t="s">
        <v>334</v>
      </c>
      <c r="H233" s="17"/>
      <c r="I233" s="17"/>
      <c r="J233" s="51"/>
      <c r="K233" s="51"/>
      <c r="L233" s="51"/>
      <c r="M233" s="51"/>
      <c r="N233" s="51"/>
      <c r="O233" s="51"/>
      <c r="P233" s="43"/>
    </row>
    <row r="234" spans="3:32" ht="57.75" customHeight="1" x14ac:dyDescent="0.25">
      <c r="C234" s="68"/>
      <c r="D234" s="67"/>
      <c r="E234" s="3" t="s">
        <v>4</v>
      </c>
      <c r="F234" s="16">
        <v>759</v>
      </c>
      <c r="G234" s="17" t="s">
        <v>334</v>
      </c>
      <c r="H234" s="17"/>
      <c r="I234" s="17"/>
      <c r="J234" s="51"/>
      <c r="K234" s="51"/>
      <c r="L234" s="51"/>
      <c r="M234" s="51"/>
      <c r="N234" s="51"/>
      <c r="O234" s="51"/>
      <c r="P234" s="43"/>
    </row>
    <row r="235" spans="3:32" x14ac:dyDescent="0.25">
      <c r="C235" s="68" t="s">
        <v>128</v>
      </c>
      <c r="D235" s="67" t="s">
        <v>129</v>
      </c>
      <c r="E235" s="53" t="s">
        <v>2</v>
      </c>
      <c r="F235" s="16">
        <v>759</v>
      </c>
      <c r="G235" s="17" t="s">
        <v>334</v>
      </c>
      <c r="H235" s="17"/>
      <c r="I235" s="17"/>
      <c r="J235" s="51">
        <v>0</v>
      </c>
      <c r="K235" s="51">
        <v>0</v>
      </c>
      <c r="L235" s="51">
        <v>0</v>
      </c>
      <c r="M235" s="51"/>
      <c r="N235" s="51"/>
      <c r="O235" s="51">
        <v>0</v>
      </c>
      <c r="P235" s="43">
        <v>0</v>
      </c>
    </row>
    <row r="236" spans="3:32" ht="38.25" x14ac:dyDescent="0.25">
      <c r="C236" s="68"/>
      <c r="D236" s="67"/>
      <c r="E236" s="3" t="s">
        <v>3</v>
      </c>
      <c r="F236" s="16">
        <v>759</v>
      </c>
      <c r="G236" s="17" t="s">
        <v>334</v>
      </c>
      <c r="H236" s="17"/>
      <c r="I236" s="17"/>
      <c r="J236" s="51"/>
      <c r="K236" s="51"/>
      <c r="L236" s="51"/>
      <c r="M236" s="51"/>
      <c r="N236" s="51"/>
      <c r="O236" s="51"/>
      <c r="P236" s="43"/>
    </row>
    <row r="237" spans="3:32" ht="30" customHeight="1" x14ac:dyDescent="0.25">
      <c r="C237" s="68"/>
      <c r="D237" s="67"/>
      <c r="E237" s="3" t="s">
        <v>4</v>
      </c>
      <c r="F237" s="16">
        <v>759</v>
      </c>
      <c r="G237" s="17" t="s">
        <v>334</v>
      </c>
      <c r="H237" s="17"/>
      <c r="I237" s="17"/>
      <c r="J237" s="51"/>
      <c r="K237" s="51"/>
      <c r="L237" s="51"/>
      <c r="M237" s="51"/>
      <c r="N237" s="51"/>
      <c r="O237" s="51"/>
      <c r="P237" s="43"/>
    </row>
    <row r="238" spans="3:32" s="21" customFormat="1" ht="21.75" customHeight="1" x14ac:dyDescent="0.25">
      <c r="C238" s="68" t="s">
        <v>130</v>
      </c>
      <c r="D238" s="88" t="s">
        <v>131</v>
      </c>
      <c r="E238" s="53" t="s">
        <v>2</v>
      </c>
      <c r="F238" s="32">
        <v>759</v>
      </c>
      <c r="G238" s="52" t="s">
        <v>334</v>
      </c>
      <c r="H238" s="52"/>
      <c r="I238" s="52"/>
      <c r="J238" s="22">
        <f>J240</f>
        <v>226186</v>
      </c>
      <c r="K238" s="22">
        <f>K240</f>
        <v>226186</v>
      </c>
      <c r="L238" s="22">
        <f>L240</f>
        <v>219939.68</v>
      </c>
      <c r="M238" s="22"/>
      <c r="N238" s="22"/>
      <c r="O238" s="22">
        <f>L238</f>
        <v>219939.68</v>
      </c>
      <c r="P238" s="43">
        <f>O238/K238*100</f>
        <v>97.24</v>
      </c>
      <c r="Y238" s="20"/>
      <c r="Z238" s="20"/>
      <c r="AA238" s="20"/>
      <c r="AB238" s="20"/>
      <c r="AC238" s="20"/>
      <c r="AD238" s="20"/>
      <c r="AE238" s="20"/>
      <c r="AF238" s="20"/>
    </row>
    <row r="239" spans="3:32" ht="38.25" customHeight="1" x14ac:dyDescent="0.25">
      <c r="C239" s="68"/>
      <c r="D239" s="88"/>
      <c r="E239" s="3" t="s">
        <v>3</v>
      </c>
      <c r="F239" s="16">
        <v>759</v>
      </c>
      <c r="G239" s="17" t="s">
        <v>334</v>
      </c>
      <c r="H239" s="17"/>
      <c r="I239" s="17"/>
      <c r="J239" s="51">
        <v>0</v>
      </c>
      <c r="K239" s="51"/>
      <c r="L239" s="51"/>
      <c r="M239" s="51"/>
      <c r="N239" s="51"/>
      <c r="O239" s="22"/>
      <c r="P239" s="43"/>
    </row>
    <row r="240" spans="3:32" ht="28.5" customHeight="1" x14ac:dyDescent="0.25">
      <c r="C240" s="68"/>
      <c r="D240" s="88"/>
      <c r="E240" s="3" t="s">
        <v>4</v>
      </c>
      <c r="F240" s="16">
        <v>759</v>
      </c>
      <c r="G240" s="17" t="s">
        <v>334</v>
      </c>
      <c r="H240" s="17"/>
      <c r="I240" s="17"/>
      <c r="J240" s="51">
        <f>J243+J255+J276+J300+J321+J339</f>
        <v>226186</v>
      </c>
      <c r="K240" s="51">
        <f>K243+K255+K276+K300+K321+K339</f>
        <v>226186</v>
      </c>
      <c r="L240" s="51">
        <f>L243+L255+L276+L300+L321+L339</f>
        <v>219939.68</v>
      </c>
      <c r="M240" s="51"/>
      <c r="N240" s="51"/>
      <c r="O240" s="22">
        <f>L240</f>
        <v>219939.68</v>
      </c>
      <c r="P240" s="43">
        <f>O240/K240*100</f>
        <v>97.24</v>
      </c>
    </row>
    <row r="241" spans="3:32" s="21" customFormat="1" ht="16.5" customHeight="1" x14ac:dyDescent="0.25">
      <c r="C241" s="72" t="s">
        <v>132</v>
      </c>
      <c r="D241" s="67" t="s">
        <v>134</v>
      </c>
      <c r="E241" s="53" t="s">
        <v>2</v>
      </c>
      <c r="F241" s="32">
        <v>759</v>
      </c>
      <c r="G241" s="52" t="s">
        <v>334</v>
      </c>
      <c r="H241" s="52"/>
      <c r="I241" s="52"/>
      <c r="J241" s="22">
        <f>J243</f>
        <v>181156</v>
      </c>
      <c r="K241" s="22">
        <f>K243</f>
        <v>181156</v>
      </c>
      <c r="L241" s="22">
        <f>L243</f>
        <v>175806.11</v>
      </c>
      <c r="M241" s="22">
        <f t="shared" ref="M241:O241" si="62">M243</f>
        <v>0</v>
      </c>
      <c r="N241" s="22">
        <f t="shared" si="62"/>
        <v>0</v>
      </c>
      <c r="O241" s="22">
        <f t="shared" si="62"/>
        <v>175806.11</v>
      </c>
      <c r="P241" s="43">
        <f>O241/K241*100</f>
        <v>97.05</v>
      </c>
      <c r="Y241" s="20"/>
      <c r="Z241" s="20"/>
      <c r="AA241" s="20"/>
      <c r="AB241" s="20"/>
      <c r="AC241" s="20"/>
      <c r="AD241" s="20"/>
      <c r="AE241" s="20"/>
      <c r="AF241" s="20"/>
    </row>
    <row r="242" spans="3:32" ht="38.25" x14ac:dyDescent="0.25">
      <c r="C242" s="73"/>
      <c r="D242" s="67"/>
      <c r="E242" s="3" t="s">
        <v>3</v>
      </c>
      <c r="F242" s="16">
        <v>759</v>
      </c>
      <c r="G242" s="17" t="s">
        <v>334</v>
      </c>
      <c r="H242" s="17"/>
      <c r="I242" s="17"/>
      <c r="J242" s="51">
        <v>0</v>
      </c>
      <c r="K242" s="51"/>
      <c r="L242" s="51"/>
      <c r="M242" s="51"/>
      <c r="N242" s="51"/>
      <c r="O242" s="22"/>
      <c r="P242" s="43"/>
    </row>
    <row r="243" spans="3:32" x14ac:dyDescent="0.25">
      <c r="C243" s="73"/>
      <c r="D243" s="67"/>
      <c r="E243" s="3" t="s">
        <v>4</v>
      </c>
      <c r="F243" s="16">
        <v>759</v>
      </c>
      <c r="G243" s="17" t="s">
        <v>334</v>
      </c>
      <c r="H243" s="17"/>
      <c r="I243" s="17"/>
      <c r="J243" s="51">
        <f>J246+J249+J252</f>
        <v>181156</v>
      </c>
      <c r="K243" s="51">
        <f>K246+K249+K252</f>
        <v>181156</v>
      </c>
      <c r="L243" s="51">
        <f>L246+L249+L252</f>
        <v>175806.11</v>
      </c>
      <c r="M243" s="51"/>
      <c r="N243" s="51"/>
      <c r="O243" s="22">
        <f>L243</f>
        <v>175806.11</v>
      </c>
      <c r="P243" s="43">
        <f>O243/K243*100</f>
        <v>97.05</v>
      </c>
    </row>
    <row r="244" spans="3:32" s="21" customFormat="1" ht="25.5" customHeight="1" x14ac:dyDescent="0.25">
      <c r="C244" s="73"/>
      <c r="D244" s="67" t="s">
        <v>135</v>
      </c>
      <c r="E244" s="53" t="s">
        <v>2</v>
      </c>
      <c r="F244" s="32"/>
      <c r="G244" s="52"/>
      <c r="H244" s="52"/>
      <c r="I244" s="52"/>
      <c r="J244" s="22">
        <f>J246</f>
        <v>45000</v>
      </c>
      <c r="K244" s="22">
        <f>K246</f>
        <v>45000</v>
      </c>
      <c r="L244" s="22">
        <f>L246</f>
        <v>44974.73</v>
      </c>
      <c r="M244" s="22">
        <f t="shared" ref="M244:O244" si="63">M246</f>
        <v>0</v>
      </c>
      <c r="N244" s="22">
        <f t="shared" si="63"/>
        <v>0</v>
      </c>
      <c r="O244" s="22">
        <f t="shared" si="63"/>
        <v>44974.73</v>
      </c>
      <c r="P244" s="43">
        <f>O244/K244*100</f>
        <v>99.94</v>
      </c>
      <c r="Y244" s="20"/>
      <c r="Z244" s="20"/>
      <c r="AA244" s="20"/>
      <c r="AB244" s="20"/>
      <c r="AC244" s="20"/>
      <c r="AD244" s="20"/>
      <c r="AE244" s="20"/>
      <c r="AF244" s="20"/>
    </row>
    <row r="245" spans="3:32" ht="46.5" customHeight="1" x14ac:dyDescent="0.25">
      <c r="C245" s="73"/>
      <c r="D245" s="67"/>
      <c r="E245" s="3" t="s">
        <v>3</v>
      </c>
      <c r="F245" s="16"/>
      <c r="G245" s="17"/>
      <c r="H245" s="17"/>
      <c r="I245" s="17"/>
      <c r="J245" s="51"/>
      <c r="K245" s="51"/>
      <c r="L245" s="51"/>
      <c r="M245" s="51"/>
      <c r="N245" s="51"/>
      <c r="O245" s="22"/>
      <c r="P245" s="43"/>
    </row>
    <row r="246" spans="3:32" ht="50.25" customHeight="1" x14ac:dyDescent="0.25">
      <c r="C246" s="73"/>
      <c r="D246" s="67"/>
      <c r="E246" s="3" t="s">
        <v>4</v>
      </c>
      <c r="F246" s="16">
        <v>759</v>
      </c>
      <c r="G246" s="17" t="s">
        <v>334</v>
      </c>
      <c r="H246" s="17" t="s">
        <v>335</v>
      </c>
      <c r="I246" s="17" t="s">
        <v>320</v>
      </c>
      <c r="J246" s="51">
        <v>45000</v>
      </c>
      <c r="K246" s="51">
        <v>45000</v>
      </c>
      <c r="L246" s="51">
        <v>44974.73</v>
      </c>
      <c r="M246" s="51"/>
      <c r="N246" s="51"/>
      <c r="O246" s="22">
        <f>L246</f>
        <v>44974.73</v>
      </c>
      <c r="P246" s="43">
        <f>O246/K246*100</f>
        <v>99.94</v>
      </c>
    </row>
    <row r="247" spans="3:32" s="21" customFormat="1" ht="27.75" customHeight="1" x14ac:dyDescent="0.25">
      <c r="C247" s="73"/>
      <c r="D247" s="67" t="s">
        <v>136</v>
      </c>
      <c r="E247" s="53" t="s">
        <v>2</v>
      </c>
      <c r="F247" s="38"/>
      <c r="G247" s="39"/>
      <c r="H247" s="39"/>
      <c r="I247" s="39"/>
      <c r="J247" s="22">
        <f>J249</f>
        <v>35000</v>
      </c>
      <c r="K247" s="22">
        <f>K249</f>
        <v>35000</v>
      </c>
      <c r="L247" s="22">
        <f>L249</f>
        <v>32328</v>
      </c>
      <c r="M247" s="22">
        <f t="shared" ref="M247:O247" si="64">M249</f>
        <v>0</v>
      </c>
      <c r="N247" s="22">
        <f t="shared" si="64"/>
        <v>0</v>
      </c>
      <c r="O247" s="22">
        <f t="shared" si="64"/>
        <v>32328</v>
      </c>
      <c r="P247" s="43">
        <f>O247/K247*100</f>
        <v>92.37</v>
      </c>
      <c r="Y247" s="20"/>
      <c r="Z247" s="20"/>
      <c r="AA247" s="20"/>
      <c r="AB247" s="20"/>
      <c r="AC247" s="20"/>
      <c r="AD247" s="20"/>
      <c r="AE247" s="20"/>
      <c r="AF247" s="20"/>
    </row>
    <row r="248" spans="3:32" ht="36.75" customHeight="1" x14ac:dyDescent="0.25">
      <c r="C248" s="73"/>
      <c r="D248" s="67"/>
      <c r="E248" s="3" t="s">
        <v>3</v>
      </c>
      <c r="F248" s="16"/>
      <c r="G248" s="17"/>
      <c r="H248" s="17"/>
      <c r="I248" s="17"/>
      <c r="J248" s="51"/>
      <c r="K248" s="51"/>
      <c r="L248" s="51"/>
      <c r="M248" s="51"/>
      <c r="N248" s="51"/>
      <c r="O248" s="22"/>
      <c r="P248" s="43"/>
    </row>
    <row r="249" spans="3:32" ht="27" customHeight="1" x14ac:dyDescent="0.25">
      <c r="C249" s="73"/>
      <c r="D249" s="67"/>
      <c r="E249" s="3" t="s">
        <v>4</v>
      </c>
      <c r="F249" s="16">
        <v>759</v>
      </c>
      <c r="G249" s="17" t="s">
        <v>334</v>
      </c>
      <c r="H249" s="17" t="s">
        <v>336</v>
      </c>
      <c r="I249" s="17" t="s">
        <v>337</v>
      </c>
      <c r="J249" s="51">
        <v>35000</v>
      </c>
      <c r="K249" s="51">
        <v>35000</v>
      </c>
      <c r="L249" s="51">
        <v>32328</v>
      </c>
      <c r="M249" s="51"/>
      <c r="N249" s="51"/>
      <c r="O249" s="22">
        <f>L249</f>
        <v>32328</v>
      </c>
      <c r="P249" s="43">
        <f>O249/K249*100</f>
        <v>92.37</v>
      </c>
    </row>
    <row r="250" spans="3:32" s="21" customFormat="1" ht="21" customHeight="1" x14ac:dyDescent="0.25">
      <c r="C250" s="73"/>
      <c r="D250" s="67" t="s">
        <v>422</v>
      </c>
      <c r="E250" s="53" t="s">
        <v>2</v>
      </c>
      <c r="F250" s="32"/>
      <c r="G250" s="52"/>
      <c r="H250" s="52"/>
      <c r="I250" s="52"/>
      <c r="J250" s="22">
        <f>J252</f>
        <v>101156</v>
      </c>
      <c r="K250" s="22">
        <f>K252</f>
        <v>101156</v>
      </c>
      <c r="L250" s="22">
        <f>L252</f>
        <v>98503.38</v>
      </c>
      <c r="M250" s="22">
        <f t="shared" ref="M250:N250" si="65">M252</f>
        <v>0</v>
      </c>
      <c r="N250" s="22">
        <f t="shared" si="65"/>
        <v>0</v>
      </c>
      <c r="O250" s="22">
        <v>97882.83</v>
      </c>
      <c r="P250" s="43">
        <f>O250/K250*100</f>
        <v>96.76</v>
      </c>
      <c r="Y250" s="20"/>
      <c r="Z250" s="20"/>
      <c r="AA250" s="20"/>
      <c r="AB250" s="20"/>
      <c r="AC250" s="20"/>
      <c r="AD250" s="20"/>
      <c r="AE250" s="20"/>
      <c r="AF250" s="20"/>
    </row>
    <row r="251" spans="3:32" ht="42.75" customHeight="1" x14ac:dyDescent="0.25">
      <c r="C251" s="73"/>
      <c r="D251" s="67"/>
      <c r="E251" s="3" t="s">
        <v>3</v>
      </c>
      <c r="F251" s="16"/>
      <c r="G251" s="17"/>
      <c r="H251" s="17"/>
      <c r="I251" s="17"/>
      <c r="J251" s="51"/>
      <c r="K251" s="51"/>
      <c r="L251" s="51"/>
      <c r="M251" s="51"/>
      <c r="N251" s="51"/>
      <c r="O251" s="51"/>
      <c r="P251" s="43"/>
    </row>
    <row r="252" spans="3:32" ht="18.75" customHeight="1" x14ac:dyDescent="0.25">
      <c r="C252" s="74"/>
      <c r="D252" s="67"/>
      <c r="E252" s="3" t="s">
        <v>4</v>
      </c>
      <c r="F252" s="16">
        <v>759</v>
      </c>
      <c r="G252" s="17" t="s">
        <v>334</v>
      </c>
      <c r="H252" s="17" t="s">
        <v>338</v>
      </c>
      <c r="I252" s="17" t="s">
        <v>301</v>
      </c>
      <c r="J252" s="51">
        <v>101156</v>
      </c>
      <c r="K252" s="51">
        <v>101156</v>
      </c>
      <c r="L252" s="51">
        <v>98503.38</v>
      </c>
      <c r="M252" s="51"/>
      <c r="N252" s="51"/>
      <c r="O252" s="51">
        <f>L252</f>
        <v>98503.38</v>
      </c>
      <c r="P252" s="43">
        <f>O252/K252*100</f>
        <v>97.38</v>
      </c>
      <c r="Q252" s="7" t="s">
        <v>376</v>
      </c>
    </row>
    <row r="253" spans="3:32" s="21" customFormat="1" ht="23.25" customHeight="1" x14ac:dyDescent="0.25">
      <c r="C253" s="72" t="s">
        <v>133</v>
      </c>
      <c r="D253" s="67" t="s">
        <v>138</v>
      </c>
      <c r="E253" s="53" t="s">
        <v>2</v>
      </c>
      <c r="F253" s="32"/>
      <c r="G253" s="52"/>
      <c r="H253" s="52"/>
      <c r="I253" s="52"/>
      <c r="J253" s="22">
        <f>J255</f>
        <v>19260</v>
      </c>
      <c r="K253" s="22">
        <f>K255</f>
        <v>19260</v>
      </c>
      <c r="L253" s="22">
        <f>L255</f>
        <v>18441.59</v>
      </c>
      <c r="M253" s="22">
        <f t="shared" ref="M253:O253" si="66">M255</f>
        <v>12850</v>
      </c>
      <c r="N253" s="22">
        <f t="shared" si="66"/>
        <v>12850</v>
      </c>
      <c r="O253" s="22">
        <f t="shared" si="66"/>
        <v>18441.59</v>
      </c>
      <c r="P253" s="43">
        <f>O253/K253*100</f>
        <v>95.75</v>
      </c>
      <c r="Y253" s="20"/>
      <c r="Z253" s="20"/>
      <c r="AA253" s="20"/>
      <c r="AB253" s="20"/>
      <c r="AC253" s="20"/>
      <c r="AD253" s="20"/>
      <c r="AE253" s="20"/>
      <c r="AF253" s="20"/>
    </row>
    <row r="254" spans="3:32" ht="38.25" x14ac:dyDescent="0.25">
      <c r="C254" s="73"/>
      <c r="D254" s="67"/>
      <c r="E254" s="3" t="s">
        <v>3</v>
      </c>
      <c r="F254" s="16"/>
      <c r="G254" s="17"/>
      <c r="H254" s="17"/>
      <c r="I254" s="17"/>
      <c r="J254" s="51">
        <v>0</v>
      </c>
      <c r="K254" s="51"/>
      <c r="L254" s="51"/>
      <c r="M254" s="51"/>
      <c r="N254" s="51"/>
      <c r="O254" s="51">
        <f>L254</f>
        <v>0</v>
      </c>
      <c r="P254" s="43"/>
    </row>
    <row r="255" spans="3:32" ht="27.75" customHeight="1" x14ac:dyDescent="0.25">
      <c r="C255" s="73"/>
      <c r="D255" s="67"/>
      <c r="E255" s="3" t="s">
        <v>4</v>
      </c>
      <c r="F255" s="16"/>
      <c r="G255" s="17"/>
      <c r="H255" s="17"/>
      <c r="I255" s="17"/>
      <c r="J255" s="51">
        <f t="shared" ref="J255:O255" si="67">J258+J261+J267+J270</f>
        <v>19260</v>
      </c>
      <c r="K255" s="51">
        <f t="shared" si="67"/>
        <v>19260</v>
      </c>
      <c r="L255" s="51">
        <f t="shared" si="67"/>
        <v>18441.59</v>
      </c>
      <c r="M255" s="51">
        <f t="shared" si="67"/>
        <v>12850</v>
      </c>
      <c r="N255" s="51">
        <f t="shared" si="67"/>
        <v>12850</v>
      </c>
      <c r="O255" s="51">
        <f t="shared" si="67"/>
        <v>18441.59</v>
      </c>
      <c r="P255" s="43">
        <f>O255/K255*100</f>
        <v>95.75</v>
      </c>
    </row>
    <row r="256" spans="3:32" s="21" customFormat="1" ht="28.5" customHeight="1" x14ac:dyDescent="0.25">
      <c r="C256" s="73"/>
      <c r="D256" s="67" t="s">
        <v>139</v>
      </c>
      <c r="E256" s="53" t="s">
        <v>2</v>
      </c>
      <c r="F256" s="32"/>
      <c r="G256" s="52"/>
      <c r="H256" s="52"/>
      <c r="I256" s="52"/>
      <c r="J256" s="22">
        <f>J258</f>
        <v>12850</v>
      </c>
      <c r="K256" s="22">
        <f>K258</f>
        <v>12850</v>
      </c>
      <c r="L256" s="22">
        <f>L258</f>
        <v>12850</v>
      </c>
      <c r="M256" s="22">
        <f t="shared" ref="M256:O256" si="68">M258</f>
        <v>12850</v>
      </c>
      <c r="N256" s="22">
        <f t="shared" si="68"/>
        <v>12850</v>
      </c>
      <c r="O256" s="22">
        <f t="shared" si="68"/>
        <v>12850</v>
      </c>
      <c r="P256" s="43">
        <f>O256/K256*100</f>
        <v>100</v>
      </c>
      <c r="Y256" s="20"/>
      <c r="Z256" s="20"/>
      <c r="AA256" s="20"/>
      <c r="AB256" s="20"/>
      <c r="AC256" s="20"/>
      <c r="AD256" s="20"/>
      <c r="AE256" s="20"/>
      <c r="AF256" s="20"/>
    </row>
    <row r="257" spans="3:32" ht="45" customHeight="1" x14ac:dyDescent="0.25">
      <c r="C257" s="73"/>
      <c r="D257" s="67"/>
      <c r="E257" s="3" t="s">
        <v>3</v>
      </c>
      <c r="F257" s="16"/>
      <c r="G257" s="17"/>
      <c r="H257" s="17"/>
      <c r="I257" s="17"/>
      <c r="J257" s="51"/>
      <c r="K257" s="51"/>
      <c r="L257" s="51"/>
      <c r="M257" s="51"/>
      <c r="N257" s="51"/>
      <c r="O257" s="51"/>
      <c r="P257" s="43"/>
    </row>
    <row r="258" spans="3:32" ht="44.25" customHeight="1" x14ac:dyDescent="0.25">
      <c r="C258" s="73"/>
      <c r="D258" s="67"/>
      <c r="E258" s="3" t="s">
        <v>4</v>
      </c>
      <c r="F258" s="16">
        <v>759</v>
      </c>
      <c r="G258" s="17" t="s">
        <v>334</v>
      </c>
      <c r="H258" s="17" t="s">
        <v>339</v>
      </c>
      <c r="I258" s="17" t="s">
        <v>320</v>
      </c>
      <c r="J258" s="51">
        <v>12850</v>
      </c>
      <c r="K258" s="51">
        <v>12850</v>
      </c>
      <c r="L258" s="51">
        <f>J258</f>
        <v>12850</v>
      </c>
      <c r="M258" s="51">
        <f t="shared" ref="M258:N258" si="69">K258</f>
        <v>12850</v>
      </c>
      <c r="N258" s="51">
        <f t="shared" si="69"/>
        <v>12850</v>
      </c>
      <c r="O258" s="51">
        <f>M258</f>
        <v>12850</v>
      </c>
      <c r="P258" s="43">
        <f t="shared" ref="P258:P265" si="70">O258/K258*100</f>
        <v>100</v>
      </c>
    </row>
    <row r="259" spans="3:32" ht="47.25" customHeight="1" x14ac:dyDescent="0.25">
      <c r="C259" s="73"/>
      <c r="D259" s="67" t="s">
        <v>140</v>
      </c>
      <c r="E259" s="53" t="s">
        <v>2</v>
      </c>
      <c r="F259" s="16"/>
      <c r="G259" s="17"/>
      <c r="H259" s="17"/>
      <c r="I259" s="17"/>
      <c r="J259" s="51">
        <f>J261</f>
        <v>5000</v>
      </c>
      <c r="K259" s="51">
        <f>K261</f>
        <v>5000</v>
      </c>
      <c r="L259" s="51">
        <f>L261</f>
        <v>4960.59</v>
      </c>
      <c r="M259" s="51"/>
      <c r="N259" s="51"/>
      <c r="O259" s="51">
        <f>L259</f>
        <v>4960.59</v>
      </c>
      <c r="P259" s="43">
        <f t="shared" si="70"/>
        <v>99.21</v>
      </c>
    </row>
    <row r="260" spans="3:32" ht="47.25" customHeight="1" x14ac:dyDescent="0.25">
      <c r="C260" s="73"/>
      <c r="D260" s="67"/>
      <c r="E260" s="3" t="s">
        <v>3</v>
      </c>
      <c r="F260" s="16"/>
      <c r="G260" s="17"/>
      <c r="H260" s="17"/>
      <c r="I260" s="17"/>
      <c r="J260" s="51"/>
      <c r="K260" s="51"/>
      <c r="L260" s="51"/>
      <c r="M260" s="51"/>
      <c r="N260" s="51"/>
      <c r="O260" s="51">
        <f>L260</f>
        <v>0</v>
      </c>
      <c r="P260" s="43" t="e">
        <f t="shared" si="70"/>
        <v>#DIV/0!</v>
      </c>
    </row>
    <row r="261" spans="3:32" ht="47.25" customHeight="1" x14ac:dyDescent="0.25">
      <c r="C261" s="73"/>
      <c r="D261" s="67"/>
      <c r="E261" s="3" t="s">
        <v>4</v>
      </c>
      <c r="F261" s="16">
        <v>759</v>
      </c>
      <c r="G261" s="17" t="s">
        <v>334</v>
      </c>
      <c r="H261" s="17" t="s">
        <v>340</v>
      </c>
      <c r="I261" s="17" t="s">
        <v>320</v>
      </c>
      <c r="J261" s="51">
        <v>5000</v>
      </c>
      <c r="K261" s="51">
        <v>5000</v>
      </c>
      <c r="L261" s="51">
        <v>4960.59</v>
      </c>
      <c r="M261" s="51"/>
      <c r="N261" s="51"/>
      <c r="O261" s="51">
        <f>L261</f>
        <v>4960.59</v>
      </c>
      <c r="P261" s="43">
        <f t="shared" si="70"/>
        <v>99.21</v>
      </c>
    </row>
    <row r="262" spans="3:32" ht="47.25" customHeight="1" x14ac:dyDescent="0.25">
      <c r="C262" s="73"/>
      <c r="D262" s="94" t="s">
        <v>423</v>
      </c>
      <c r="E262" s="53" t="s">
        <v>2</v>
      </c>
      <c r="F262" s="16"/>
      <c r="G262" s="17"/>
      <c r="H262" s="17"/>
      <c r="I262" s="17"/>
      <c r="J262" s="51">
        <v>0</v>
      </c>
      <c r="K262" s="51">
        <v>0</v>
      </c>
      <c r="L262" s="51">
        <v>0</v>
      </c>
      <c r="M262" s="51">
        <v>0</v>
      </c>
      <c r="N262" s="51">
        <v>0</v>
      </c>
      <c r="O262" s="51">
        <v>0</v>
      </c>
      <c r="P262" s="51">
        <v>0</v>
      </c>
      <c r="Q262" s="51">
        <v>0</v>
      </c>
      <c r="R262" s="51">
        <v>0</v>
      </c>
      <c r="S262" s="51">
        <v>0</v>
      </c>
      <c r="T262" s="51">
        <v>0</v>
      </c>
      <c r="U262" s="51">
        <v>0</v>
      </c>
      <c r="V262" s="51">
        <v>0</v>
      </c>
      <c r="W262" s="51">
        <v>0</v>
      </c>
      <c r="X262" s="51">
        <v>0</v>
      </c>
    </row>
    <row r="263" spans="3:32" ht="47.25" customHeight="1" x14ac:dyDescent="0.25">
      <c r="C263" s="73"/>
      <c r="D263" s="95"/>
      <c r="E263" s="3" t="s">
        <v>3</v>
      </c>
      <c r="F263" s="16"/>
      <c r="G263" s="17"/>
      <c r="H263" s="17"/>
      <c r="I263" s="17"/>
      <c r="J263" s="51"/>
      <c r="K263" s="51"/>
      <c r="L263" s="51"/>
      <c r="M263" s="51"/>
      <c r="N263" s="51"/>
      <c r="O263" s="51"/>
      <c r="P263" s="43"/>
    </row>
    <row r="264" spans="3:32" ht="47.25" customHeight="1" x14ac:dyDescent="0.25">
      <c r="C264" s="73"/>
      <c r="D264" s="96"/>
      <c r="E264" s="3" t="s">
        <v>4</v>
      </c>
      <c r="F264" s="16"/>
      <c r="G264" s="17"/>
      <c r="H264" s="17"/>
      <c r="I264" s="17"/>
      <c r="J264" s="51"/>
      <c r="K264" s="51"/>
      <c r="L264" s="51"/>
      <c r="M264" s="51"/>
      <c r="N264" s="51"/>
      <c r="O264" s="51"/>
      <c r="P264" s="43"/>
    </row>
    <row r="265" spans="3:32" s="21" customFormat="1" ht="25.5" customHeight="1" x14ac:dyDescent="0.25">
      <c r="C265" s="73"/>
      <c r="D265" s="67" t="s">
        <v>424</v>
      </c>
      <c r="E265" s="53" t="s">
        <v>2</v>
      </c>
      <c r="F265" s="32"/>
      <c r="G265" s="52"/>
      <c r="H265" s="52"/>
      <c r="I265" s="52"/>
      <c r="J265" s="22">
        <f>J267</f>
        <v>779</v>
      </c>
      <c r="K265" s="22">
        <f>K267</f>
        <v>779</v>
      </c>
      <c r="L265" s="22">
        <f>L267</f>
        <v>0</v>
      </c>
      <c r="M265" s="22">
        <f t="shared" ref="M265:O265" si="71">M267</f>
        <v>0</v>
      </c>
      <c r="N265" s="22">
        <f t="shared" si="71"/>
        <v>0</v>
      </c>
      <c r="O265" s="22">
        <f t="shared" si="71"/>
        <v>0</v>
      </c>
      <c r="P265" s="43">
        <f t="shared" si="70"/>
        <v>0</v>
      </c>
      <c r="Y265" s="20"/>
      <c r="Z265" s="20"/>
      <c r="AA265" s="20"/>
      <c r="AB265" s="20"/>
      <c r="AC265" s="20"/>
      <c r="AD265" s="20"/>
      <c r="AE265" s="20"/>
      <c r="AF265" s="20"/>
    </row>
    <row r="266" spans="3:32" ht="42" customHeight="1" x14ac:dyDescent="0.25">
      <c r="C266" s="73"/>
      <c r="D266" s="67"/>
      <c r="E266" s="3" t="s">
        <v>3</v>
      </c>
      <c r="F266" s="16"/>
      <c r="G266" s="17"/>
      <c r="H266" s="17"/>
      <c r="I266" s="17"/>
      <c r="J266" s="51"/>
      <c r="K266" s="51"/>
      <c r="L266" s="27"/>
      <c r="M266" s="27"/>
      <c r="N266" s="27"/>
      <c r="O266" s="51"/>
      <c r="P266" s="43"/>
    </row>
    <row r="267" spans="3:32" ht="87" customHeight="1" x14ac:dyDescent="0.25">
      <c r="C267" s="73"/>
      <c r="D267" s="67"/>
      <c r="E267" s="3" t="s">
        <v>4</v>
      </c>
      <c r="F267" s="16">
        <v>759</v>
      </c>
      <c r="G267" s="17" t="s">
        <v>334</v>
      </c>
      <c r="H267" s="17" t="s">
        <v>341</v>
      </c>
      <c r="I267" s="17" t="s">
        <v>311</v>
      </c>
      <c r="J267" s="51">
        <v>779</v>
      </c>
      <c r="K267" s="51">
        <v>779</v>
      </c>
      <c r="L267" s="27">
        <v>0</v>
      </c>
      <c r="M267" s="27"/>
      <c r="N267" s="27"/>
      <c r="O267" s="51"/>
      <c r="P267" s="43">
        <f>O267/K267*100</f>
        <v>0</v>
      </c>
    </row>
    <row r="268" spans="3:32" ht="23.25" customHeight="1" x14ac:dyDescent="0.25">
      <c r="C268" s="73"/>
      <c r="D268" s="67" t="s">
        <v>389</v>
      </c>
      <c r="E268" s="53" t="s">
        <v>2</v>
      </c>
      <c r="F268" s="16"/>
      <c r="G268" s="17"/>
      <c r="H268" s="17"/>
      <c r="I268" s="17"/>
      <c r="J268" s="51">
        <f>J270</f>
        <v>631</v>
      </c>
      <c r="K268" s="51">
        <f>K270</f>
        <v>631</v>
      </c>
      <c r="L268" s="51">
        <f>L270</f>
        <v>631</v>
      </c>
      <c r="M268" s="51">
        <f t="shared" ref="M268:O268" si="72">M270</f>
        <v>0</v>
      </c>
      <c r="N268" s="51">
        <f t="shared" si="72"/>
        <v>0</v>
      </c>
      <c r="O268" s="51">
        <f t="shared" si="72"/>
        <v>631</v>
      </c>
      <c r="P268" s="43">
        <f>O268/K268*100</f>
        <v>100</v>
      </c>
    </row>
    <row r="269" spans="3:32" ht="42.75" customHeight="1" x14ac:dyDescent="0.25">
      <c r="C269" s="73"/>
      <c r="D269" s="67"/>
      <c r="E269" s="3" t="s">
        <v>3</v>
      </c>
      <c r="F269" s="16"/>
      <c r="G269" s="17"/>
      <c r="H269" s="17"/>
      <c r="I269" s="17"/>
      <c r="J269" s="51"/>
      <c r="K269" s="51"/>
      <c r="L269" s="27"/>
      <c r="M269" s="27"/>
      <c r="N269" s="27"/>
      <c r="O269" s="51"/>
      <c r="P269" s="43"/>
    </row>
    <row r="270" spans="3:32" ht="59.25" customHeight="1" x14ac:dyDescent="0.25">
      <c r="C270" s="73"/>
      <c r="D270" s="67"/>
      <c r="E270" s="3" t="s">
        <v>4</v>
      </c>
      <c r="F270" s="33" t="s">
        <v>371</v>
      </c>
      <c r="G270" s="33" t="s">
        <v>334</v>
      </c>
      <c r="H270" s="33" t="s">
        <v>341</v>
      </c>
      <c r="I270" s="33" t="s">
        <v>360</v>
      </c>
      <c r="J270" s="47">
        <v>631</v>
      </c>
      <c r="K270" s="48">
        <v>631</v>
      </c>
      <c r="L270" s="47">
        <f>J270</f>
        <v>631</v>
      </c>
      <c r="M270" s="47"/>
      <c r="N270" s="47"/>
      <c r="O270" s="51">
        <f>L270</f>
        <v>631</v>
      </c>
      <c r="P270" s="43">
        <f>O270/K270*100</f>
        <v>100</v>
      </c>
    </row>
    <row r="271" spans="3:32" ht="59.25" customHeight="1" x14ac:dyDescent="0.25">
      <c r="C271" s="73"/>
      <c r="D271" s="94" t="s">
        <v>425</v>
      </c>
      <c r="E271" s="3" t="s">
        <v>2</v>
      </c>
      <c r="F271" s="33" t="s">
        <v>371</v>
      </c>
      <c r="G271" s="33"/>
      <c r="H271" s="33"/>
      <c r="I271" s="33"/>
      <c r="J271" s="47">
        <v>0</v>
      </c>
      <c r="K271" s="47">
        <v>0</v>
      </c>
      <c r="L271" s="47">
        <v>0</v>
      </c>
      <c r="M271" s="47">
        <v>0</v>
      </c>
      <c r="N271" s="47">
        <v>0</v>
      </c>
      <c r="O271" s="47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  <c r="X271" s="47">
        <v>0</v>
      </c>
    </row>
    <row r="272" spans="3:32" ht="59.25" customHeight="1" x14ac:dyDescent="0.25">
      <c r="C272" s="73"/>
      <c r="D272" s="95"/>
      <c r="E272" s="3" t="s">
        <v>3</v>
      </c>
      <c r="F272" s="33"/>
      <c r="G272" s="33"/>
      <c r="H272" s="33"/>
      <c r="I272" s="33"/>
      <c r="J272" s="47"/>
      <c r="K272" s="48"/>
      <c r="L272" s="47"/>
      <c r="M272" s="47"/>
      <c r="N272" s="47"/>
      <c r="O272" s="51"/>
      <c r="P272" s="43"/>
    </row>
    <row r="273" spans="3:32" ht="59.25" customHeight="1" x14ac:dyDescent="0.25">
      <c r="C273" s="74"/>
      <c r="D273" s="96"/>
      <c r="E273" s="3" t="s">
        <v>4</v>
      </c>
      <c r="F273" s="33"/>
      <c r="G273" s="33"/>
      <c r="H273" s="33"/>
      <c r="I273" s="33"/>
      <c r="J273" s="47"/>
      <c r="K273" s="48"/>
      <c r="L273" s="47"/>
      <c r="M273" s="47"/>
      <c r="N273" s="47"/>
      <c r="O273" s="51"/>
      <c r="P273" s="43"/>
    </row>
    <row r="274" spans="3:32" s="21" customFormat="1" x14ac:dyDescent="0.25">
      <c r="C274" s="72" t="s">
        <v>137</v>
      </c>
      <c r="D274" s="88" t="s">
        <v>142</v>
      </c>
      <c r="E274" s="53" t="s">
        <v>2</v>
      </c>
      <c r="F274" s="32"/>
      <c r="G274" s="52"/>
      <c r="H274" s="52"/>
      <c r="I274" s="52"/>
      <c r="J274" s="22">
        <f>J276</f>
        <v>21420</v>
      </c>
      <c r="K274" s="22">
        <f>K276</f>
        <v>21420</v>
      </c>
      <c r="L274" s="22">
        <f>L276</f>
        <v>21408.52</v>
      </c>
      <c r="M274" s="22">
        <f t="shared" ref="M274:O274" si="73">M276</f>
        <v>0</v>
      </c>
      <c r="N274" s="22">
        <f t="shared" si="73"/>
        <v>0</v>
      </c>
      <c r="O274" s="22">
        <f t="shared" si="73"/>
        <v>21408.52</v>
      </c>
      <c r="P274" s="43">
        <f>O274/K274*100</f>
        <v>99.95</v>
      </c>
      <c r="Y274" s="20"/>
      <c r="Z274" s="20"/>
      <c r="AA274" s="20"/>
      <c r="AB274" s="20"/>
      <c r="AC274" s="20"/>
      <c r="AD274" s="20"/>
      <c r="AE274" s="20"/>
      <c r="AF274" s="20"/>
    </row>
    <row r="275" spans="3:32" ht="43.5" customHeight="1" x14ac:dyDescent="0.25">
      <c r="C275" s="73"/>
      <c r="D275" s="88"/>
      <c r="E275" s="3" t="s">
        <v>3</v>
      </c>
      <c r="F275" s="16"/>
      <c r="G275" s="17"/>
      <c r="H275" s="17"/>
      <c r="I275" s="17"/>
      <c r="J275" s="51">
        <v>0</v>
      </c>
      <c r="K275" s="51"/>
      <c r="L275" s="51"/>
      <c r="M275" s="51"/>
      <c r="N275" s="51"/>
      <c r="O275" s="51"/>
      <c r="P275" s="43"/>
    </row>
    <row r="276" spans="3:32" ht="36.75" customHeight="1" x14ac:dyDescent="0.25">
      <c r="C276" s="73"/>
      <c r="D276" s="88"/>
      <c r="E276" s="3" t="s">
        <v>4</v>
      </c>
      <c r="F276" s="16"/>
      <c r="G276" s="17"/>
      <c r="H276" s="17"/>
      <c r="I276" s="17"/>
      <c r="J276" s="51">
        <f>J279+J282+J285+J294</f>
        <v>21420</v>
      </c>
      <c r="K276" s="51">
        <f t="shared" ref="K276:N276" si="74">K279+K282+K285+K294</f>
        <v>21420</v>
      </c>
      <c r="L276" s="51">
        <f t="shared" si="74"/>
        <v>21408.52</v>
      </c>
      <c r="M276" s="51">
        <f t="shared" si="74"/>
        <v>0</v>
      </c>
      <c r="N276" s="51">
        <f t="shared" si="74"/>
        <v>0</v>
      </c>
      <c r="O276" s="51">
        <f>L276</f>
        <v>21408.52</v>
      </c>
      <c r="P276" s="43">
        <f>O276/K276*100</f>
        <v>99.95</v>
      </c>
    </row>
    <row r="277" spans="3:32" s="21" customFormat="1" ht="27" customHeight="1" x14ac:dyDescent="0.25">
      <c r="C277" s="73"/>
      <c r="D277" s="67" t="s">
        <v>143</v>
      </c>
      <c r="E277" s="53" t="s">
        <v>2</v>
      </c>
      <c r="F277" s="32"/>
      <c r="G277" s="52"/>
      <c r="H277" s="52"/>
      <c r="I277" s="52"/>
      <c r="J277" s="22">
        <f>J279</f>
        <v>10000</v>
      </c>
      <c r="K277" s="22">
        <f>K279</f>
        <v>10000</v>
      </c>
      <c r="L277" s="22">
        <f>L279</f>
        <v>10000</v>
      </c>
      <c r="M277" s="22">
        <f t="shared" ref="M277:O277" si="75">M279</f>
        <v>0</v>
      </c>
      <c r="N277" s="22">
        <f t="shared" si="75"/>
        <v>0</v>
      </c>
      <c r="O277" s="22">
        <f t="shared" si="75"/>
        <v>10000</v>
      </c>
      <c r="P277" s="43">
        <f>O277/K277*100</f>
        <v>100</v>
      </c>
      <c r="Y277" s="20"/>
      <c r="Z277" s="20"/>
      <c r="AA277" s="20"/>
      <c r="AB277" s="20"/>
      <c r="AC277" s="20"/>
      <c r="AD277" s="20"/>
      <c r="AE277" s="20"/>
      <c r="AF277" s="20"/>
    </row>
    <row r="278" spans="3:32" ht="38.25" x14ac:dyDescent="0.25">
      <c r="C278" s="73"/>
      <c r="D278" s="67"/>
      <c r="E278" s="3" t="s">
        <v>3</v>
      </c>
      <c r="F278" s="16"/>
      <c r="G278" s="17"/>
      <c r="H278" s="17"/>
      <c r="I278" s="17"/>
      <c r="J278" s="51"/>
      <c r="K278" s="51"/>
      <c r="L278" s="51"/>
      <c r="M278" s="51"/>
      <c r="N278" s="51"/>
      <c r="O278" s="51"/>
      <c r="P278" s="43"/>
    </row>
    <row r="279" spans="3:32" ht="26.25" customHeight="1" x14ac:dyDescent="0.25">
      <c r="C279" s="73"/>
      <c r="D279" s="67"/>
      <c r="E279" s="3" t="s">
        <v>4</v>
      </c>
      <c r="F279" s="16">
        <v>759</v>
      </c>
      <c r="G279" s="17" t="s">
        <v>334</v>
      </c>
      <c r="H279" s="17" t="s">
        <v>342</v>
      </c>
      <c r="I279" s="17" t="s">
        <v>311</v>
      </c>
      <c r="J279" s="51">
        <v>10000</v>
      </c>
      <c r="K279" s="51">
        <v>10000</v>
      </c>
      <c r="L279" s="51">
        <v>10000</v>
      </c>
      <c r="M279" s="51"/>
      <c r="N279" s="51"/>
      <c r="O279" s="51">
        <f>L279</f>
        <v>10000</v>
      </c>
      <c r="P279" s="43">
        <f>O279/K279*100</f>
        <v>100</v>
      </c>
    </row>
    <row r="280" spans="3:32" s="21" customFormat="1" ht="24.75" customHeight="1" x14ac:dyDescent="0.25">
      <c r="C280" s="73"/>
      <c r="D280" s="67" t="s">
        <v>145</v>
      </c>
      <c r="E280" s="53" t="s">
        <v>2</v>
      </c>
      <c r="F280" s="32"/>
      <c r="G280" s="52"/>
      <c r="H280" s="52"/>
      <c r="I280" s="52"/>
      <c r="J280" s="22">
        <f>J282</f>
        <v>3500</v>
      </c>
      <c r="K280" s="22">
        <f>K282</f>
        <v>3500</v>
      </c>
      <c r="L280" s="22">
        <f>L282</f>
        <v>3500</v>
      </c>
      <c r="M280" s="22">
        <f t="shared" ref="M280:O280" si="76">M282</f>
        <v>0</v>
      </c>
      <c r="N280" s="22">
        <f t="shared" si="76"/>
        <v>0</v>
      </c>
      <c r="O280" s="22">
        <f t="shared" si="76"/>
        <v>3500</v>
      </c>
      <c r="P280" s="43">
        <f>O280/K280*100</f>
        <v>100</v>
      </c>
      <c r="Y280" s="20"/>
      <c r="Z280" s="20"/>
      <c r="AA280" s="20"/>
      <c r="AB280" s="20"/>
      <c r="AC280" s="20"/>
      <c r="AD280" s="20"/>
      <c r="AE280" s="20"/>
      <c r="AF280" s="20"/>
    </row>
    <row r="281" spans="3:32" ht="45" customHeight="1" x14ac:dyDescent="0.25">
      <c r="C281" s="73"/>
      <c r="D281" s="67"/>
      <c r="E281" s="3" t="s">
        <v>3</v>
      </c>
      <c r="F281" s="16"/>
      <c r="G281" s="17"/>
      <c r="H281" s="17"/>
      <c r="I281" s="17"/>
      <c r="J281" s="51"/>
      <c r="K281" s="51"/>
      <c r="L281" s="51"/>
      <c r="M281" s="51"/>
      <c r="N281" s="51"/>
      <c r="O281" s="51"/>
      <c r="P281" s="43"/>
    </row>
    <row r="282" spans="3:32" ht="52.5" customHeight="1" x14ac:dyDescent="0.25">
      <c r="C282" s="73"/>
      <c r="D282" s="67"/>
      <c r="E282" s="3" t="s">
        <v>4</v>
      </c>
      <c r="F282" s="16">
        <v>759</v>
      </c>
      <c r="G282" s="17" t="s">
        <v>334</v>
      </c>
      <c r="H282" s="17" t="s">
        <v>342</v>
      </c>
      <c r="I282" s="17" t="s">
        <v>311</v>
      </c>
      <c r="J282" s="51">
        <v>3500</v>
      </c>
      <c r="K282" s="51">
        <v>3500</v>
      </c>
      <c r="L282" s="51">
        <v>3500</v>
      </c>
      <c r="M282" s="51"/>
      <c r="N282" s="51"/>
      <c r="O282" s="51">
        <f>L282</f>
        <v>3500</v>
      </c>
      <c r="P282" s="43">
        <f>O282/K282*100</f>
        <v>100</v>
      </c>
    </row>
    <row r="283" spans="3:32" s="21" customFormat="1" ht="29.25" customHeight="1" x14ac:dyDescent="0.25">
      <c r="C283" s="73"/>
      <c r="D283" s="67" t="s">
        <v>146</v>
      </c>
      <c r="E283" s="53" t="s">
        <v>2</v>
      </c>
      <c r="F283" s="32"/>
      <c r="G283" s="52"/>
      <c r="H283" s="52"/>
      <c r="I283" s="52"/>
      <c r="J283" s="22">
        <f>J285</f>
        <v>1420</v>
      </c>
      <c r="K283" s="22">
        <f>K285</f>
        <v>1420</v>
      </c>
      <c r="L283" s="22">
        <f>L285</f>
        <v>1408.52</v>
      </c>
      <c r="M283" s="22">
        <f t="shared" ref="M283:O283" si="77">M285</f>
        <v>0</v>
      </c>
      <c r="N283" s="22">
        <f t="shared" si="77"/>
        <v>0</v>
      </c>
      <c r="O283" s="22">
        <f t="shared" si="77"/>
        <v>1408.52</v>
      </c>
      <c r="P283" s="43">
        <f>O283/K283*100</f>
        <v>99.19</v>
      </c>
      <c r="Y283" s="20"/>
      <c r="Z283" s="20"/>
      <c r="AA283" s="20"/>
      <c r="AB283" s="20"/>
      <c r="AC283" s="20"/>
      <c r="AD283" s="20"/>
      <c r="AE283" s="20"/>
      <c r="AF283" s="20"/>
    </row>
    <row r="284" spans="3:32" ht="56.25" customHeight="1" x14ac:dyDescent="0.25">
      <c r="C284" s="73"/>
      <c r="D284" s="67"/>
      <c r="E284" s="3" t="s">
        <v>3</v>
      </c>
      <c r="F284" s="16"/>
      <c r="G284" s="17"/>
      <c r="H284" s="17"/>
      <c r="I284" s="17"/>
      <c r="J284" s="51"/>
      <c r="K284" s="51"/>
      <c r="L284" s="51"/>
      <c r="M284" s="51"/>
      <c r="N284" s="51"/>
      <c r="O284" s="51"/>
      <c r="P284" s="43"/>
    </row>
    <row r="285" spans="3:32" ht="63" customHeight="1" x14ac:dyDescent="0.25">
      <c r="C285" s="73"/>
      <c r="D285" s="67"/>
      <c r="E285" s="3" t="s">
        <v>4</v>
      </c>
      <c r="F285" s="16">
        <v>759</v>
      </c>
      <c r="G285" s="17" t="s">
        <v>334</v>
      </c>
      <c r="H285" s="17" t="s">
        <v>342</v>
      </c>
      <c r="I285" s="17" t="s">
        <v>311</v>
      </c>
      <c r="J285" s="51">
        <v>1420</v>
      </c>
      <c r="K285" s="51">
        <v>1420</v>
      </c>
      <c r="L285" s="51">
        <v>1408.52</v>
      </c>
      <c r="M285" s="51"/>
      <c r="N285" s="51"/>
      <c r="O285" s="51">
        <f>L285</f>
        <v>1408.52</v>
      </c>
      <c r="P285" s="43">
        <f>O285/K285*100</f>
        <v>99.19</v>
      </c>
    </row>
    <row r="286" spans="3:32" ht="29.25" customHeight="1" x14ac:dyDescent="0.25">
      <c r="C286" s="73"/>
      <c r="D286" s="67" t="s">
        <v>147</v>
      </c>
      <c r="E286" s="53" t="s">
        <v>2</v>
      </c>
      <c r="F286" s="16"/>
      <c r="G286" s="17"/>
      <c r="H286" s="17"/>
      <c r="I286" s="17"/>
      <c r="J286" s="51">
        <v>0</v>
      </c>
      <c r="K286" s="51">
        <v>0</v>
      </c>
      <c r="L286" s="51">
        <v>0</v>
      </c>
      <c r="M286" s="51">
        <v>0</v>
      </c>
      <c r="N286" s="51">
        <v>0</v>
      </c>
      <c r="O286" s="51">
        <v>0</v>
      </c>
      <c r="P286" s="51">
        <v>0</v>
      </c>
    </row>
    <row r="287" spans="3:32" ht="51" customHeight="1" x14ac:dyDescent="0.25">
      <c r="C287" s="73"/>
      <c r="D287" s="67"/>
      <c r="E287" s="3" t="s">
        <v>3</v>
      </c>
      <c r="F287" s="16"/>
      <c r="G287" s="17"/>
      <c r="H287" s="17"/>
      <c r="I287" s="17"/>
      <c r="J287" s="51"/>
      <c r="K287" s="51"/>
      <c r="L287" s="51"/>
      <c r="M287" s="51"/>
      <c r="N287" s="51"/>
      <c r="O287" s="51"/>
      <c r="P287" s="43"/>
    </row>
    <row r="288" spans="3:32" ht="84" customHeight="1" x14ac:dyDescent="0.25">
      <c r="C288" s="73"/>
      <c r="D288" s="67"/>
      <c r="E288" s="3" t="s">
        <v>4</v>
      </c>
      <c r="F288" s="16"/>
      <c r="G288" s="17"/>
      <c r="H288" s="17"/>
      <c r="I288" s="17"/>
      <c r="J288" s="51">
        <v>0</v>
      </c>
      <c r="K288" s="51">
        <v>0</v>
      </c>
      <c r="L288" s="51">
        <v>0</v>
      </c>
      <c r="M288" s="51">
        <v>0</v>
      </c>
      <c r="N288" s="51">
        <v>0</v>
      </c>
      <c r="O288" s="51">
        <v>0</v>
      </c>
      <c r="P288" s="51">
        <v>0</v>
      </c>
    </row>
    <row r="289" spans="3:32" ht="36" customHeight="1" x14ac:dyDescent="0.25">
      <c r="C289" s="73"/>
      <c r="D289" s="67" t="s">
        <v>148</v>
      </c>
      <c r="E289" s="53" t="s">
        <v>2</v>
      </c>
      <c r="F289" s="16"/>
      <c r="G289" s="17"/>
      <c r="H289" s="17"/>
      <c r="I289" s="17"/>
      <c r="J289" s="51">
        <v>0</v>
      </c>
      <c r="K289" s="51">
        <v>0</v>
      </c>
      <c r="L289" s="51">
        <v>0</v>
      </c>
      <c r="M289" s="51">
        <v>0</v>
      </c>
      <c r="N289" s="51">
        <v>0</v>
      </c>
      <c r="O289" s="51">
        <v>0</v>
      </c>
      <c r="P289" s="51">
        <v>0</v>
      </c>
    </row>
    <row r="290" spans="3:32" ht="47.25" customHeight="1" x14ac:dyDescent="0.25">
      <c r="C290" s="73"/>
      <c r="D290" s="67"/>
      <c r="E290" s="3" t="s">
        <v>3</v>
      </c>
      <c r="F290" s="16"/>
      <c r="G290" s="17"/>
      <c r="H290" s="17"/>
      <c r="I290" s="17"/>
      <c r="J290" s="51"/>
      <c r="K290" s="51"/>
      <c r="L290" s="51"/>
      <c r="M290" s="51"/>
      <c r="N290" s="51"/>
      <c r="O290" s="51"/>
      <c r="P290" s="43"/>
    </row>
    <row r="291" spans="3:32" ht="34.5" customHeight="1" x14ac:dyDescent="0.25">
      <c r="C291" s="73"/>
      <c r="D291" s="67"/>
      <c r="E291" s="3" t="s">
        <v>4</v>
      </c>
      <c r="F291" s="16"/>
      <c r="G291" s="17"/>
      <c r="H291" s="17"/>
      <c r="I291" s="17"/>
      <c r="J291" s="51">
        <v>0</v>
      </c>
      <c r="K291" s="51">
        <v>0</v>
      </c>
      <c r="L291" s="51">
        <v>0</v>
      </c>
      <c r="M291" s="51">
        <v>0</v>
      </c>
      <c r="N291" s="51">
        <v>0</v>
      </c>
      <c r="O291" s="51">
        <v>0</v>
      </c>
      <c r="P291" s="51">
        <v>0</v>
      </c>
    </row>
    <row r="292" spans="3:32" s="21" customFormat="1" x14ac:dyDescent="0.25">
      <c r="C292" s="73"/>
      <c r="D292" s="67" t="s">
        <v>149</v>
      </c>
      <c r="E292" s="53" t="s">
        <v>2</v>
      </c>
      <c r="F292" s="32"/>
      <c r="G292" s="52"/>
      <c r="H292" s="52"/>
      <c r="I292" s="52"/>
      <c r="J292" s="22">
        <f>J294</f>
        <v>6500</v>
      </c>
      <c r="K292" s="22">
        <f>K294</f>
        <v>6500</v>
      </c>
      <c r="L292" s="22">
        <f>L294</f>
        <v>6500</v>
      </c>
      <c r="M292" s="22">
        <f t="shared" ref="M292:O292" si="78">M294</f>
        <v>0</v>
      </c>
      <c r="N292" s="22">
        <f t="shared" si="78"/>
        <v>0</v>
      </c>
      <c r="O292" s="22">
        <f t="shared" si="78"/>
        <v>6500</v>
      </c>
      <c r="P292" s="43">
        <f>O292/K292*100</f>
        <v>100</v>
      </c>
      <c r="Y292" s="20"/>
      <c r="Z292" s="20"/>
      <c r="AA292" s="20"/>
      <c r="AB292" s="20"/>
      <c r="AC292" s="20"/>
      <c r="AD292" s="20"/>
      <c r="AE292" s="20"/>
      <c r="AF292" s="20"/>
    </row>
    <row r="293" spans="3:32" ht="38.25" x14ac:dyDescent="0.25">
      <c r="C293" s="73"/>
      <c r="D293" s="67"/>
      <c r="E293" s="3" t="s">
        <v>3</v>
      </c>
      <c r="F293" s="16"/>
      <c r="G293" s="17"/>
      <c r="H293" s="17"/>
      <c r="I293" s="17"/>
      <c r="J293" s="51"/>
      <c r="K293" s="51"/>
      <c r="L293" s="51"/>
      <c r="M293" s="51"/>
      <c r="N293" s="51"/>
      <c r="O293" s="22"/>
      <c r="P293" s="43" t="e">
        <f>O293/K293*100</f>
        <v>#DIV/0!</v>
      </c>
    </row>
    <row r="294" spans="3:32" ht="18.75" customHeight="1" x14ac:dyDescent="0.25">
      <c r="C294" s="73"/>
      <c r="D294" s="67"/>
      <c r="E294" s="3" t="s">
        <v>4</v>
      </c>
      <c r="F294" s="16">
        <v>759</v>
      </c>
      <c r="G294" s="17" t="s">
        <v>334</v>
      </c>
      <c r="H294" s="17" t="s">
        <v>342</v>
      </c>
      <c r="I294" s="17" t="s">
        <v>343</v>
      </c>
      <c r="J294" s="51">
        <v>6500</v>
      </c>
      <c r="K294" s="51">
        <v>6500</v>
      </c>
      <c r="L294" s="51">
        <v>6500</v>
      </c>
      <c r="M294" s="51"/>
      <c r="N294" s="51"/>
      <c r="O294" s="22">
        <f>L294</f>
        <v>6500</v>
      </c>
      <c r="P294" s="43">
        <f>O294/K294*100</f>
        <v>100</v>
      </c>
    </row>
    <row r="295" spans="3:32" ht="36" customHeight="1" x14ac:dyDescent="0.25">
      <c r="C295" s="73"/>
      <c r="D295" s="67" t="s">
        <v>150</v>
      </c>
      <c r="E295" s="53" t="s">
        <v>2</v>
      </c>
      <c r="F295" s="16"/>
      <c r="G295" s="17"/>
      <c r="H295" s="17"/>
      <c r="I295" s="17"/>
      <c r="J295" s="51">
        <v>0</v>
      </c>
      <c r="K295" s="51"/>
      <c r="L295" s="51"/>
      <c r="M295" s="51"/>
      <c r="N295" s="51"/>
      <c r="O295" s="22"/>
      <c r="P295" s="43"/>
    </row>
    <row r="296" spans="3:32" ht="22.5" customHeight="1" x14ac:dyDescent="0.25">
      <c r="C296" s="73"/>
      <c r="D296" s="67"/>
      <c r="E296" s="3" t="s">
        <v>3</v>
      </c>
      <c r="F296" s="16"/>
      <c r="G296" s="17"/>
      <c r="H296" s="17"/>
      <c r="I296" s="17"/>
      <c r="J296" s="51"/>
      <c r="K296" s="51"/>
      <c r="L296" s="51"/>
      <c r="M296" s="51"/>
      <c r="N296" s="51"/>
      <c r="O296" s="22"/>
      <c r="P296" s="43"/>
    </row>
    <row r="297" spans="3:32" ht="22.5" customHeight="1" x14ac:dyDescent="0.25">
      <c r="C297" s="74"/>
      <c r="D297" s="67"/>
      <c r="E297" s="3" t="s">
        <v>4</v>
      </c>
      <c r="F297" s="16"/>
      <c r="G297" s="17"/>
      <c r="H297" s="17"/>
      <c r="I297" s="17"/>
      <c r="J297" s="51">
        <v>0</v>
      </c>
      <c r="K297" s="51"/>
      <c r="L297" s="51"/>
      <c r="M297" s="51"/>
      <c r="N297" s="51"/>
      <c r="O297" s="22"/>
      <c r="P297" s="43"/>
    </row>
    <row r="298" spans="3:32" s="21" customFormat="1" x14ac:dyDescent="0.25">
      <c r="C298" s="72" t="s">
        <v>141</v>
      </c>
      <c r="D298" s="88" t="s">
        <v>151</v>
      </c>
      <c r="E298" s="53" t="s">
        <v>2</v>
      </c>
      <c r="F298" s="32"/>
      <c r="G298" s="52"/>
      <c r="H298" s="52"/>
      <c r="I298" s="52"/>
      <c r="J298" s="40">
        <f>J300</f>
        <v>650</v>
      </c>
      <c r="K298" s="40">
        <f>K300</f>
        <v>650</v>
      </c>
      <c r="L298" s="40">
        <f>L300</f>
        <v>639</v>
      </c>
      <c r="M298" s="40">
        <f t="shared" ref="M298:O298" si="79">M300</f>
        <v>0</v>
      </c>
      <c r="N298" s="40">
        <f t="shared" si="79"/>
        <v>0</v>
      </c>
      <c r="O298" s="40">
        <f t="shared" si="79"/>
        <v>639</v>
      </c>
      <c r="P298" s="43">
        <f>O298/K298*100</f>
        <v>98.31</v>
      </c>
      <c r="Y298" s="20"/>
      <c r="Z298" s="20"/>
      <c r="AA298" s="20"/>
      <c r="AB298" s="20"/>
      <c r="AC298" s="20"/>
      <c r="AD298" s="20"/>
      <c r="AE298" s="20"/>
      <c r="AF298" s="20"/>
    </row>
    <row r="299" spans="3:32" ht="38.25" x14ac:dyDescent="0.25">
      <c r="C299" s="73"/>
      <c r="D299" s="88"/>
      <c r="E299" s="3" t="s">
        <v>3</v>
      </c>
      <c r="F299" s="16"/>
      <c r="G299" s="17"/>
      <c r="H299" s="17"/>
      <c r="I299" s="17"/>
      <c r="J299" s="27">
        <v>0</v>
      </c>
      <c r="K299" s="27"/>
      <c r="L299" s="27"/>
      <c r="M299" s="27"/>
      <c r="N299" s="27"/>
      <c r="O299" s="22"/>
      <c r="P299" s="43"/>
    </row>
    <row r="300" spans="3:32" ht="31.5" customHeight="1" x14ac:dyDescent="0.25">
      <c r="C300" s="73"/>
      <c r="D300" s="88"/>
      <c r="E300" s="3" t="s">
        <v>4</v>
      </c>
      <c r="F300" s="16"/>
      <c r="G300" s="17"/>
      <c r="H300" s="17"/>
      <c r="I300" s="17"/>
      <c r="J300" s="27">
        <f>J303+J306+J309</f>
        <v>650</v>
      </c>
      <c r="K300" s="27">
        <f>K303+K306+K309</f>
        <v>650</v>
      </c>
      <c r="L300" s="27">
        <f>L303+L306+L309</f>
        <v>639</v>
      </c>
      <c r="M300" s="27"/>
      <c r="N300" s="27"/>
      <c r="O300" s="22">
        <f>L300</f>
        <v>639</v>
      </c>
      <c r="P300" s="43">
        <f>O300/K300*100</f>
        <v>98.31</v>
      </c>
    </row>
    <row r="301" spans="3:32" s="21" customFormat="1" x14ac:dyDescent="0.25">
      <c r="C301" s="73"/>
      <c r="D301" s="67" t="s">
        <v>152</v>
      </c>
      <c r="E301" s="53" t="s">
        <v>2</v>
      </c>
      <c r="F301" s="32"/>
      <c r="G301" s="52"/>
      <c r="H301" s="52"/>
      <c r="I301" s="52"/>
      <c r="J301" s="40">
        <f>J303</f>
        <v>350</v>
      </c>
      <c r="K301" s="40">
        <f>K303</f>
        <v>350</v>
      </c>
      <c r="L301" s="40">
        <f>L303</f>
        <v>345</v>
      </c>
      <c r="M301" s="40">
        <f t="shared" ref="M301:O301" si="80">M303</f>
        <v>0</v>
      </c>
      <c r="N301" s="40">
        <f t="shared" si="80"/>
        <v>0</v>
      </c>
      <c r="O301" s="40">
        <f t="shared" si="80"/>
        <v>345</v>
      </c>
      <c r="P301" s="43">
        <f>O301/K301*100</f>
        <v>98.57</v>
      </c>
      <c r="Y301" s="20"/>
      <c r="Z301" s="20"/>
      <c r="AA301" s="20"/>
      <c r="AB301" s="20"/>
      <c r="AC301" s="20"/>
      <c r="AD301" s="20"/>
      <c r="AE301" s="20"/>
      <c r="AF301" s="20"/>
    </row>
    <row r="302" spans="3:32" ht="38.25" x14ac:dyDescent="0.25">
      <c r="C302" s="73"/>
      <c r="D302" s="67"/>
      <c r="E302" s="3" t="s">
        <v>3</v>
      </c>
      <c r="F302" s="16"/>
      <c r="G302" s="17"/>
      <c r="H302" s="17"/>
      <c r="I302" s="17"/>
      <c r="J302" s="27"/>
      <c r="K302" s="27"/>
      <c r="L302" s="27"/>
      <c r="M302" s="27"/>
      <c r="N302" s="27"/>
      <c r="O302" s="22"/>
      <c r="P302" s="43"/>
    </row>
    <row r="303" spans="3:32" ht="27.75" customHeight="1" x14ac:dyDescent="0.25">
      <c r="C303" s="73"/>
      <c r="D303" s="67"/>
      <c r="E303" s="3" t="s">
        <v>4</v>
      </c>
      <c r="F303" s="16">
        <v>759</v>
      </c>
      <c r="G303" s="17" t="s">
        <v>334</v>
      </c>
      <c r="H303" s="17" t="s">
        <v>344</v>
      </c>
      <c r="I303" s="17" t="s">
        <v>320</v>
      </c>
      <c r="J303" s="27">
        <v>350</v>
      </c>
      <c r="K303" s="27">
        <v>350</v>
      </c>
      <c r="L303" s="27">
        <v>345</v>
      </c>
      <c r="M303" s="27"/>
      <c r="N303" s="27"/>
      <c r="O303" s="22">
        <f>L303</f>
        <v>345</v>
      </c>
      <c r="P303" s="43">
        <f>O303/K303*100</f>
        <v>98.57</v>
      </c>
    </row>
    <row r="304" spans="3:32" s="21" customFormat="1" x14ac:dyDescent="0.25">
      <c r="C304" s="73"/>
      <c r="D304" s="67" t="s">
        <v>153</v>
      </c>
      <c r="E304" s="53" t="s">
        <v>2</v>
      </c>
      <c r="F304" s="32"/>
      <c r="G304" s="52"/>
      <c r="H304" s="52"/>
      <c r="I304" s="52"/>
      <c r="J304" s="40">
        <f>J306</f>
        <v>100</v>
      </c>
      <c r="K304" s="40">
        <f>K306</f>
        <v>100</v>
      </c>
      <c r="L304" s="40">
        <f>L306</f>
        <v>100</v>
      </c>
      <c r="M304" s="40">
        <f t="shared" ref="M304:O304" si="81">M306</f>
        <v>0</v>
      </c>
      <c r="N304" s="40">
        <f t="shared" si="81"/>
        <v>0</v>
      </c>
      <c r="O304" s="40">
        <f t="shared" si="81"/>
        <v>100</v>
      </c>
      <c r="P304" s="43">
        <f>O304/K304*100</f>
        <v>100</v>
      </c>
      <c r="Y304" s="20"/>
      <c r="Z304" s="20"/>
      <c r="AA304" s="20"/>
      <c r="AB304" s="20"/>
      <c r="AC304" s="20"/>
      <c r="AD304" s="20"/>
      <c r="AE304" s="20"/>
      <c r="AF304" s="20"/>
    </row>
    <row r="305" spans="3:32" ht="38.25" x14ac:dyDescent="0.25">
      <c r="C305" s="73"/>
      <c r="D305" s="67"/>
      <c r="E305" s="3" t="s">
        <v>3</v>
      </c>
      <c r="F305" s="16"/>
      <c r="G305" s="17"/>
      <c r="H305" s="17"/>
      <c r="I305" s="17"/>
      <c r="J305" s="27"/>
      <c r="K305" s="27"/>
      <c r="L305" s="27"/>
      <c r="M305" s="27"/>
      <c r="N305" s="27"/>
      <c r="O305" s="22"/>
      <c r="P305" s="43"/>
    </row>
    <row r="306" spans="3:32" ht="21" customHeight="1" x14ac:dyDescent="0.25">
      <c r="C306" s="73"/>
      <c r="D306" s="67"/>
      <c r="E306" s="3" t="s">
        <v>4</v>
      </c>
      <c r="F306" s="16">
        <v>759</v>
      </c>
      <c r="G306" s="17" t="s">
        <v>334</v>
      </c>
      <c r="H306" s="17" t="s">
        <v>344</v>
      </c>
      <c r="I306" s="17" t="s">
        <v>320</v>
      </c>
      <c r="J306" s="27">
        <v>100</v>
      </c>
      <c r="K306" s="27">
        <v>100</v>
      </c>
      <c r="L306" s="27">
        <v>100</v>
      </c>
      <c r="M306" s="27"/>
      <c r="N306" s="27"/>
      <c r="O306" s="22">
        <f>L306</f>
        <v>100</v>
      </c>
      <c r="P306" s="43">
        <f>O306/K306*100</f>
        <v>100</v>
      </c>
    </row>
    <row r="307" spans="3:32" s="21" customFormat="1" x14ac:dyDescent="0.25">
      <c r="C307" s="73"/>
      <c r="D307" s="67" t="s">
        <v>154</v>
      </c>
      <c r="E307" s="53" t="s">
        <v>2</v>
      </c>
      <c r="F307" s="32"/>
      <c r="G307" s="52"/>
      <c r="H307" s="52"/>
      <c r="I307" s="52"/>
      <c r="J307" s="40">
        <f>J309</f>
        <v>200</v>
      </c>
      <c r="K307" s="40">
        <f>K309</f>
        <v>200</v>
      </c>
      <c r="L307" s="40">
        <f>L309</f>
        <v>194</v>
      </c>
      <c r="M307" s="40">
        <f t="shared" ref="M307:O307" si="82">M309</f>
        <v>0</v>
      </c>
      <c r="N307" s="40">
        <f t="shared" si="82"/>
        <v>0</v>
      </c>
      <c r="O307" s="40">
        <f t="shared" si="82"/>
        <v>194</v>
      </c>
      <c r="P307" s="43">
        <f>O307/K307*100</f>
        <v>97</v>
      </c>
      <c r="Y307" s="20"/>
      <c r="Z307" s="20"/>
      <c r="AA307" s="20"/>
      <c r="AB307" s="20"/>
      <c r="AC307" s="20"/>
      <c r="AD307" s="20"/>
      <c r="AE307" s="20"/>
      <c r="AF307" s="20"/>
    </row>
    <row r="308" spans="3:32" ht="38.25" x14ac:dyDescent="0.25">
      <c r="C308" s="73"/>
      <c r="D308" s="67"/>
      <c r="E308" s="3" t="s">
        <v>3</v>
      </c>
      <c r="F308" s="16"/>
      <c r="G308" s="17"/>
      <c r="H308" s="17"/>
      <c r="I308" s="17"/>
      <c r="J308" s="27"/>
      <c r="K308" s="27"/>
      <c r="L308" s="27"/>
      <c r="M308" s="27"/>
      <c r="N308" s="27"/>
      <c r="O308" s="22"/>
      <c r="P308" s="43"/>
    </row>
    <row r="309" spans="3:32" x14ac:dyDescent="0.25">
      <c r="C309" s="74"/>
      <c r="D309" s="67"/>
      <c r="E309" s="3" t="s">
        <v>4</v>
      </c>
      <c r="F309" s="16">
        <v>759</v>
      </c>
      <c r="G309" s="17" t="s">
        <v>334</v>
      </c>
      <c r="H309" s="17" t="s">
        <v>344</v>
      </c>
      <c r="I309" s="17" t="s">
        <v>320</v>
      </c>
      <c r="J309" s="27">
        <v>200</v>
      </c>
      <c r="K309" s="27">
        <v>200</v>
      </c>
      <c r="L309" s="27">
        <v>194</v>
      </c>
      <c r="M309" s="27"/>
      <c r="N309" s="27"/>
      <c r="O309" s="22">
        <f>L309</f>
        <v>194</v>
      </c>
      <c r="P309" s="43">
        <f>O309/K309*100</f>
        <v>97</v>
      </c>
    </row>
    <row r="310" spans="3:32" x14ac:dyDescent="0.25">
      <c r="C310" s="72" t="s">
        <v>291</v>
      </c>
      <c r="D310" s="88" t="s">
        <v>155</v>
      </c>
      <c r="E310" s="53" t="s">
        <v>2</v>
      </c>
      <c r="F310" s="16"/>
      <c r="G310" s="17"/>
      <c r="H310" s="17"/>
      <c r="I310" s="17"/>
      <c r="J310" s="51">
        <v>0</v>
      </c>
      <c r="K310" s="51"/>
      <c r="L310" s="51"/>
      <c r="M310" s="51"/>
      <c r="N310" s="51"/>
      <c r="O310" s="22"/>
      <c r="P310" s="43"/>
    </row>
    <row r="311" spans="3:32" ht="38.25" x14ac:dyDescent="0.25">
      <c r="C311" s="73"/>
      <c r="D311" s="88"/>
      <c r="E311" s="3" t="s">
        <v>3</v>
      </c>
      <c r="F311" s="16"/>
      <c r="G311" s="17"/>
      <c r="H311" s="17"/>
      <c r="I311" s="17"/>
      <c r="J311" s="51">
        <v>0</v>
      </c>
      <c r="K311" s="51"/>
      <c r="L311" s="51"/>
      <c r="M311" s="51"/>
      <c r="N311" s="51"/>
      <c r="O311" s="51"/>
      <c r="P311" s="43"/>
    </row>
    <row r="312" spans="3:32" x14ac:dyDescent="0.25">
      <c r="C312" s="73"/>
      <c r="D312" s="88"/>
      <c r="E312" s="3" t="s">
        <v>4</v>
      </c>
      <c r="F312" s="16">
        <v>759</v>
      </c>
      <c r="G312" s="17" t="s">
        <v>334</v>
      </c>
      <c r="H312" s="17" t="s">
        <v>345</v>
      </c>
      <c r="I312" s="17" t="s">
        <v>320</v>
      </c>
      <c r="J312" s="51">
        <v>0</v>
      </c>
      <c r="K312" s="51"/>
      <c r="L312" s="51"/>
      <c r="M312" s="51"/>
      <c r="N312" s="51"/>
      <c r="O312" s="51"/>
      <c r="P312" s="43"/>
    </row>
    <row r="313" spans="3:32" x14ac:dyDescent="0.25">
      <c r="C313" s="73"/>
      <c r="D313" s="67" t="s">
        <v>156</v>
      </c>
      <c r="E313" s="53" t="s">
        <v>2</v>
      </c>
      <c r="F313" s="16"/>
      <c r="G313" s="17"/>
      <c r="H313" s="17"/>
      <c r="I313" s="17"/>
      <c r="J313" s="51">
        <v>0</v>
      </c>
      <c r="K313" s="51"/>
      <c r="L313" s="51"/>
      <c r="M313" s="51"/>
      <c r="N313" s="51"/>
      <c r="O313" s="51"/>
      <c r="P313" s="43"/>
    </row>
    <row r="314" spans="3:32" ht="38.25" x14ac:dyDescent="0.25">
      <c r="C314" s="73"/>
      <c r="D314" s="67"/>
      <c r="E314" s="3" t="s">
        <v>3</v>
      </c>
      <c r="F314" s="16"/>
      <c r="G314" s="17"/>
      <c r="H314" s="17"/>
      <c r="I314" s="17"/>
      <c r="J314" s="51"/>
      <c r="K314" s="51"/>
      <c r="L314" s="51"/>
      <c r="M314" s="51"/>
      <c r="N314" s="51"/>
      <c r="O314" s="51"/>
      <c r="P314" s="43"/>
    </row>
    <row r="315" spans="3:32" ht="23.25" customHeight="1" x14ac:dyDescent="0.25">
      <c r="C315" s="73"/>
      <c r="D315" s="67"/>
      <c r="E315" s="3" t="s">
        <v>4</v>
      </c>
      <c r="F315" s="16"/>
      <c r="G315" s="17"/>
      <c r="H315" s="17"/>
      <c r="I315" s="17"/>
      <c r="J315" s="51"/>
      <c r="K315" s="51"/>
      <c r="L315" s="51"/>
      <c r="M315" s="51"/>
      <c r="N315" s="51"/>
      <c r="O315" s="51"/>
      <c r="P315" s="43"/>
    </row>
    <row r="316" spans="3:32" x14ac:dyDescent="0.25">
      <c r="C316" s="73"/>
      <c r="D316" s="67" t="s">
        <v>157</v>
      </c>
      <c r="E316" s="53" t="s">
        <v>2</v>
      </c>
      <c r="F316" s="16">
        <v>759</v>
      </c>
      <c r="G316" s="17" t="s">
        <v>334</v>
      </c>
      <c r="H316" s="17" t="s">
        <v>345</v>
      </c>
      <c r="I316" s="17" t="s">
        <v>320</v>
      </c>
      <c r="J316" s="51">
        <v>0</v>
      </c>
      <c r="K316" s="51"/>
      <c r="L316" s="51"/>
      <c r="M316" s="51"/>
      <c r="N316" s="51"/>
      <c r="O316" s="51"/>
      <c r="P316" s="43"/>
    </row>
    <row r="317" spans="3:32" ht="38.25" x14ac:dyDescent="0.25">
      <c r="C317" s="73"/>
      <c r="D317" s="67"/>
      <c r="E317" s="3" t="s">
        <v>3</v>
      </c>
      <c r="F317" s="16"/>
      <c r="G317" s="17"/>
      <c r="H317" s="17"/>
      <c r="I317" s="17"/>
      <c r="J317" s="51"/>
      <c r="K317" s="51"/>
      <c r="L317" s="51"/>
      <c r="M317" s="51"/>
      <c r="N317" s="51"/>
      <c r="O317" s="51"/>
      <c r="P317" s="43"/>
    </row>
    <row r="318" spans="3:32" x14ac:dyDescent="0.25">
      <c r="C318" s="74"/>
      <c r="D318" s="67"/>
      <c r="E318" s="3" t="s">
        <v>4</v>
      </c>
      <c r="F318" s="16">
        <v>759</v>
      </c>
      <c r="G318" s="17" t="s">
        <v>334</v>
      </c>
      <c r="H318" s="17" t="s">
        <v>345</v>
      </c>
      <c r="I318" s="17" t="s">
        <v>320</v>
      </c>
      <c r="J318" s="51">
        <v>0</v>
      </c>
      <c r="K318" s="51"/>
      <c r="L318" s="51"/>
      <c r="M318" s="51"/>
      <c r="N318" s="51"/>
      <c r="O318" s="51"/>
      <c r="P318" s="43"/>
    </row>
    <row r="319" spans="3:32" s="21" customFormat="1" x14ac:dyDescent="0.25">
      <c r="C319" s="72" t="s">
        <v>292</v>
      </c>
      <c r="D319" s="88" t="s">
        <v>158</v>
      </c>
      <c r="E319" s="53" t="s">
        <v>2</v>
      </c>
      <c r="F319" s="32"/>
      <c r="G319" s="52"/>
      <c r="H319" s="52"/>
      <c r="I319" s="52"/>
      <c r="J319" s="22">
        <f>J321</f>
        <v>2500</v>
      </c>
      <c r="K319" s="22">
        <f>K321</f>
        <v>2500</v>
      </c>
      <c r="L319" s="22">
        <f>L321</f>
        <v>2444.46</v>
      </c>
      <c r="M319" s="22">
        <f t="shared" ref="M319:O319" si="83">M321</f>
        <v>0</v>
      </c>
      <c r="N319" s="22">
        <f t="shared" si="83"/>
        <v>0</v>
      </c>
      <c r="O319" s="22">
        <f t="shared" si="83"/>
        <v>2444.46</v>
      </c>
      <c r="P319" s="43">
        <f>O319/K319*100</f>
        <v>97.78</v>
      </c>
      <c r="Y319" s="20"/>
      <c r="Z319" s="20"/>
      <c r="AA319" s="20"/>
      <c r="AB319" s="20"/>
      <c r="AC319" s="20"/>
      <c r="AD319" s="20"/>
      <c r="AE319" s="20"/>
      <c r="AF319" s="20"/>
    </row>
    <row r="320" spans="3:32" ht="38.25" x14ac:dyDescent="0.25">
      <c r="C320" s="73"/>
      <c r="D320" s="88"/>
      <c r="E320" s="3" t="s">
        <v>3</v>
      </c>
      <c r="F320" s="16"/>
      <c r="G320" s="17"/>
      <c r="H320" s="17"/>
      <c r="I320" s="17"/>
      <c r="J320" s="51">
        <v>0</v>
      </c>
      <c r="K320" s="51"/>
      <c r="L320" s="27"/>
      <c r="M320" s="27"/>
      <c r="N320" s="27"/>
      <c r="O320" s="22"/>
      <c r="P320" s="43"/>
    </row>
    <row r="321" spans="3:32" ht="18.75" customHeight="1" x14ac:dyDescent="0.25">
      <c r="C321" s="73"/>
      <c r="D321" s="88"/>
      <c r="E321" s="3" t="s">
        <v>4</v>
      </c>
      <c r="F321" s="16"/>
      <c r="G321" s="17"/>
      <c r="H321" s="17"/>
      <c r="I321" s="17"/>
      <c r="J321" s="51">
        <f>J324+J327+J330+J333+J336</f>
        <v>2500</v>
      </c>
      <c r="K321" s="51">
        <f>K324+K327+K330+K333+K336</f>
        <v>2500</v>
      </c>
      <c r="L321" s="51">
        <f>L324+L327+L330+L333+L336</f>
        <v>2444.46</v>
      </c>
      <c r="M321" s="51"/>
      <c r="N321" s="51"/>
      <c r="O321" s="22">
        <f>L321</f>
        <v>2444.46</v>
      </c>
      <c r="P321" s="43">
        <f>O321/K321*100</f>
        <v>97.78</v>
      </c>
    </row>
    <row r="322" spans="3:32" s="21" customFormat="1" x14ac:dyDescent="0.25">
      <c r="C322" s="73"/>
      <c r="D322" s="67" t="s">
        <v>159</v>
      </c>
      <c r="E322" s="53" t="s">
        <v>2</v>
      </c>
      <c r="F322" s="32"/>
      <c r="G322" s="52"/>
      <c r="H322" s="52"/>
      <c r="I322" s="52"/>
      <c r="J322" s="22">
        <f>J324</f>
        <v>1000</v>
      </c>
      <c r="K322" s="22">
        <f>K324</f>
        <v>1000</v>
      </c>
      <c r="L322" s="22">
        <f>L324</f>
        <v>946.4</v>
      </c>
      <c r="M322" s="22">
        <f t="shared" ref="M322:O322" si="84">M324</f>
        <v>0</v>
      </c>
      <c r="N322" s="22">
        <f t="shared" si="84"/>
        <v>0</v>
      </c>
      <c r="O322" s="22">
        <f t="shared" si="84"/>
        <v>946.4</v>
      </c>
      <c r="P322" s="43">
        <f>O322/K322*100</f>
        <v>94.64</v>
      </c>
      <c r="Y322" s="20"/>
      <c r="Z322" s="20"/>
      <c r="AA322" s="20"/>
      <c r="AB322" s="20"/>
      <c r="AC322" s="20"/>
      <c r="AD322" s="20"/>
      <c r="AE322" s="20"/>
      <c r="AF322" s="20"/>
    </row>
    <row r="323" spans="3:32" ht="38.25" x14ac:dyDescent="0.25">
      <c r="C323" s="73"/>
      <c r="D323" s="67"/>
      <c r="E323" s="3" t="s">
        <v>3</v>
      </c>
      <c r="F323" s="16"/>
      <c r="G323" s="17"/>
      <c r="H323" s="17"/>
      <c r="I323" s="17"/>
      <c r="J323" s="51"/>
      <c r="K323" s="51"/>
      <c r="L323" s="51"/>
      <c r="M323" s="51"/>
      <c r="N323" s="51"/>
      <c r="O323" s="22"/>
      <c r="P323" s="43"/>
    </row>
    <row r="324" spans="3:32" ht="26.25" customHeight="1" x14ac:dyDescent="0.25">
      <c r="C324" s="73"/>
      <c r="D324" s="67"/>
      <c r="E324" s="3" t="s">
        <v>4</v>
      </c>
      <c r="F324" s="16">
        <v>759</v>
      </c>
      <c r="G324" s="17" t="s">
        <v>334</v>
      </c>
      <c r="H324" s="17" t="s">
        <v>346</v>
      </c>
      <c r="I324" s="17" t="s">
        <v>320</v>
      </c>
      <c r="J324" s="51">
        <v>1000</v>
      </c>
      <c r="K324" s="51">
        <v>1000</v>
      </c>
      <c r="L324" s="51">
        <v>946.4</v>
      </c>
      <c r="M324" s="51"/>
      <c r="N324" s="51"/>
      <c r="O324" s="22">
        <f>L324</f>
        <v>946.4</v>
      </c>
      <c r="P324" s="43">
        <f>O324/K324*100</f>
        <v>94.64</v>
      </c>
    </row>
    <row r="325" spans="3:32" s="21" customFormat="1" ht="12.75" customHeight="1" x14ac:dyDescent="0.25">
      <c r="C325" s="73"/>
      <c r="D325" s="94" t="s">
        <v>160</v>
      </c>
      <c r="E325" s="53" t="s">
        <v>2</v>
      </c>
      <c r="F325" s="32"/>
      <c r="G325" s="52"/>
      <c r="H325" s="52"/>
      <c r="I325" s="52"/>
      <c r="J325" s="22">
        <f>J327</f>
        <v>300</v>
      </c>
      <c r="K325" s="22">
        <f>K327</f>
        <v>300</v>
      </c>
      <c r="L325" s="22">
        <f>L327</f>
        <v>299.64999999999998</v>
      </c>
      <c r="M325" s="22">
        <f t="shared" ref="M325:O325" si="85">M327</f>
        <v>0</v>
      </c>
      <c r="N325" s="22">
        <f t="shared" si="85"/>
        <v>0</v>
      </c>
      <c r="O325" s="22">
        <f t="shared" si="85"/>
        <v>299.64999999999998</v>
      </c>
      <c r="P325" s="43">
        <f>O325/K325*100</f>
        <v>99.88</v>
      </c>
      <c r="Y325" s="20"/>
      <c r="Z325" s="20"/>
      <c r="AA325" s="20"/>
      <c r="AB325" s="20"/>
      <c r="AC325" s="20"/>
      <c r="AD325" s="20"/>
      <c r="AE325" s="20"/>
      <c r="AF325" s="20"/>
    </row>
    <row r="326" spans="3:32" ht="57.75" customHeight="1" x14ac:dyDescent="0.25">
      <c r="C326" s="73"/>
      <c r="D326" s="95"/>
      <c r="E326" s="3" t="s">
        <v>3</v>
      </c>
      <c r="F326" s="16"/>
      <c r="G326" s="17"/>
      <c r="H326" s="17"/>
      <c r="I326" s="17"/>
      <c r="J326" s="51"/>
      <c r="K326" s="51"/>
      <c r="L326" s="51"/>
      <c r="M326" s="51"/>
      <c r="N326" s="51"/>
      <c r="O326" s="22"/>
      <c r="P326" s="43"/>
    </row>
    <row r="327" spans="3:32" ht="24.75" customHeight="1" x14ac:dyDescent="0.25">
      <c r="C327" s="73"/>
      <c r="D327" s="96"/>
      <c r="E327" s="3" t="s">
        <v>4</v>
      </c>
      <c r="F327" s="16">
        <v>759</v>
      </c>
      <c r="G327" s="17" t="s">
        <v>334</v>
      </c>
      <c r="H327" s="17" t="s">
        <v>346</v>
      </c>
      <c r="I327" s="17" t="s">
        <v>320</v>
      </c>
      <c r="J327" s="51">
        <v>300</v>
      </c>
      <c r="K327" s="51">
        <v>300</v>
      </c>
      <c r="L327" s="51">
        <v>299.64999999999998</v>
      </c>
      <c r="M327" s="51"/>
      <c r="N327" s="51"/>
      <c r="O327" s="22">
        <f>L327</f>
        <v>299.64999999999998</v>
      </c>
      <c r="P327" s="43">
        <f>O327/K327*100</f>
        <v>99.88</v>
      </c>
    </row>
    <row r="328" spans="3:32" s="21" customFormat="1" x14ac:dyDescent="0.25">
      <c r="C328" s="73"/>
      <c r="D328" s="67" t="s">
        <v>161</v>
      </c>
      <c r="E328" s="53" t="s">
        <v>2</v>
      </c>
      <c r="F328" s="32"/>
      <c r="G328" s="52"/>
      <c r="H328" s="52"/>
      <c r="I328" s="52"/>
      <c r="J328" s="22">
        <f>J330</f>
        <v>200</v>
      </c>
      <c r="K328" s="22">
        <f>K330</f>
        <v>200</v>
      </c>
      <c r="L328" s="22">
        <f>L330</f>
        <v>200</v>
      </c>
      <c r="M328" s="22">
        <f t="shared" ref="M328:O328" si="86">M330</f>
        <v>0</v>
      </c>
      <c r="N328" s="22">
        <f t="shared" si="86"/>
        <v>0</v>
      </c>
      <c r="O328" s="22">
        <f t="shared" si="86"/>
        <v>200</v>
      </c>
      <c r="P328" s="43">
        <f>O328/K328*100</f>
        <v>100</v>
      </c>
      <c r="Y328" s="20"/>
      <c r="Z328" s="20"/>
      <c r="AA328" s="20"/>
      <c r="AB328" s="20"/>
      <c r="AC328" s="20"/>
      <c r="AD328" s="20"/>
      <c r="AE328" s="20"/>
      <c r="AF328" s="20"/>
    </row>
    <row r="329" spans="3:32" ht="38.25" x14ac:dyDescent="0.25">
      <c r="C329" s="73"/>
      <c r="D329" s="67"/>
      <c r="E329" s="3" t="s">
        <v>3</v>
      </c>
      <c r="F329" s="16"/>
      <c r="G329" s="17"/>
      <c r="H329" s="17"/>
      <c r="I329" s="17"/>
      <c r="J329" s="51"/>
      <c r="K329" s="51"/>
      <c r="L329" s="51"/>
      <c r="M329" s="51"/>
      <c r="N329" s="51"/>
      <c r="O329" s="22"/>
      <c r="P329" s="43"/>
    </row>
    <row r="330" spans="3:32" x14ac:dyDescent="0.25">
      <c r="C330" s="73"/>
      <c r="D330" s="67"/>
      <c r="E330" s="3" t="s">
        <v>4</v>
      </c>
      <c r="F330" s="16">
        <v>759</v>
      </c>
      <c r="G330" s="17" t="s">
        <v>334</v>
      </c>
      <c r="H330" s="17" t="s">
        <v>346</v>
      </c>
      <c r="I330" s="17" t="s">
        <v>320</v>
      </c>
      <c r="J330" s="51">
        <v>200</v>
      </c>
      <c r="K330" s="51">
        <v>200</v>
      </c>
      <c r="L330" s="51">
        <v>200</v>
      </c>
      <c r="M330" s="51"/>
      <c r="N330" s="51"/>
      <c r="O330" s="22">
        <f>L330</f>
        <v>200</v>
      </c>
      <c r="P330" s="43">
        <f>O330/K330*100</f>
        <v>100</v>
      </c>
    </row>
    <row r="331" spans="3:32" s="21" customFormat="1" ht="16.5" customHeight="1" x14ac:dyDescent="0.25">
      <c r="C331" s="73"/>
      <c r="D331" s="67" t="s">
        <v>162</v>
      </c>
      <c r="E331" s="53" t="s">
        <v>2</v>
      </c>
      <c r="F331" s="32"/>
      <c r="G331" s="52"/>
      <c r="H331" s="52"/>
      <c r="I331" s="52"/>
      <c r="J331" s="22">
        <f>J333</f>
        <v>200</v>
      </c>
      <c r="K331" s="22">
        <f>K333</f>
        <v>200</v>
      </c>
      <c r="L331" s="22">
        <f>L333</f>
        <v>198.77</v>
      </c>
      <c r="M331" s="22">
        <f t="shared" ref="M331:O331" si="87">M333</f>
        <v>0</v>
      </c>
      <c r="N331" s="22">
        <f t="shared" si="87"/>
        <v>0</v>
      </c>
      <c r="O331" s="22">
        <f t="shared" si="87"/>
        <v>198.77</v>
      </c>
      <c r="P331" s="43">
        <f>O331/K331*100</f>
        <v>99.39</v>
      </c>
      <c r="Y331" s="20"/>
      <c r="Z331" s="20"/>
      <c r="AA331" s="20"/>
      <c r="AB331" s="20"/>
      <c r="AC331" s="20"/>
      <c r="AD331" s="20"/>
      <c r="AE331" s="20"/>
      <c r="AF331" s="20"/>
    </row>
    <row r="332" spans="3:32" ht="38.25" x14ac:dyDescent="0.25">
      <c r="C332" s="73"/>
      <c r="D332" s="67"/>
      <c r="E332" s="3" t="s">
        <v>3</v>
      </c>
      <c r="F332" s="16"/>
      <c r="G332" s="17"/>
      <c r="H332" s="17"/>
      <c r="I332" s="17"/>
      <c r="J332" s="51"/>
      <c r="K332" s="51"/>
      <c r="L332" s="51"/>
      <c r="M332" s="51"/>
      <c r="N332" s="51"/>
      <c r="O332" s="22"/>
      <c r="P332" s="43"/>
    </row>
    <row r="333" spans="3:32" ht="27.75" customHeight="1" x14ac:dyDescent="0.25">
      <c r="C333" s="73"/>
      <c r="D333" s="67"/>
      <c r="E333" s="3" t="s">
        <v>4</v>
      </c>
      <c r="F333" s="16">
        <v>759</v>
      </c>
      <c r="G333" s="17" t="s">
        <v>334</v>
      </c>
      <c r="H333" s="17" t="s">
        <v>346</v>
      </c>
      <c r="I333" s="17" t="s">
        <v>320</v>
      </c>
      <c r="J333" s="51">
        <v>200</v>
      </c>
      <c r="K333" s="51">
        <v>200</v>
      </c>
      <c r="L333" s="51">
        <f>200-1.23</f>
        <v>198.77</v>
      </c>
      <c r="M333" s="51"/>
      <c r="N333" s="51"/>
      <c r="O333" s="22">
        <f>L333</f>
        <v>198.77</v>
      </c>
      <c r="P333" s="43">
        <f>O333/K333*100</f>
        <v>99.39</v>
      </c>
    </row>
    <row r="334" spans="3:32" s="21" customFormat="1" ht="32.25" customHeight="1" x14ac:dyDescent="0.25">
      <c r="C334" s="73"/>
      <c r="D334" s="67" t="s">
        <v>163</v>
      </c>
      <c r="E334" s="53" t="s">
        <v>2</v>
      </c>
      <c r="F334" s="32"/>
      <c r="G334" s="52"/>
      <c r="H334" s="52"/>
      <c r="I334" s="52"/>
      <c r="J334" s="22">
        <f>J336</f>
        <v>800</v>
      </c>
      <c r="K334" s="22">
        <f>K336</f>
        <v>800</v>
      </c>
      <c r="L334" s="22">
        <f>L336</f>
        <v>799.64</v>
      </c>
      <c r="M334" s="22"/>
      <c r="N334" s="22"/>
      <c r="O334" s="22">
        <f>L334</f>
        <v>799.64</v>
      </c>
      <c r="P334" s="43">
        <f>O334/K334*100</f>
        <v>99.96</v>
      </c>
      <c r="Y334" s="20"/>
      <c r="Z334" s="20"/>
      <c r="AA334" s="20"/>
      <c r="AB334" s="20"/>
      <c r="AC334" s="20"/>
      <c r="AD334" s="20"/>
      <c r="AE334" s="20"/>
      <c r="AF334" s="20"/>
    </row>
    <row r="335" spans="3:32" ht="46.5" customHeight="1" x14ac:dyDescent="0.25">
      <c r="C335" s="73"/>
      <c r="D335" s="67"/>
      <c r="E335" s="3" t="s">
        <v>3</v>
      </c>
      <c r="F335" s="16"/>
      <c r="G335" s="17"/>
      <c r="H335" s="17"/>
      <c r="I335" s="17"/>
      <c r="J335" s="51"/>
      <c r="K335" s="51"/>
      <c r="L335" s="51"/>
      <c r="M335" s="51"/>
      <c r="N335" s="51"/>
      <c r="O335" s="22"/>
      <c r="P335" s="43"/>
    </row>
    <row r="336" spans="3:32" ht="72" customHeight="1" x14ac:dyDescent="0.25">
      <c r="C336" s="74"/>
      <c r="D336" s="67"/>
      <c r="E336" s="3" t="s">
        <v>4</v>
      </c>
      <c r="F336" s="16">
        <v>759</v>
      </c>
      <c r="G336" s="17" t="s">
        <v>334</v>
      </c>
      <c r="H336" s="17" t="s">
        <v>346</v>
      </c>
      <c r="I336" s="17" t="s">
        <v>320</v>
      </c>
      <c r="J336" s="51">
        <v>800</v>
      </c>
      <c r="K336" s="51">
        <v>800</v>
      </c>
      <c r="L336" s="37">
        <v>799.64</v>
      </c>
      <c r="M336" s="37"/>
      <c r="N336" s="37"/>
      <c r="O336" s="22">
        <f>L336</f>
        <v>799.64</v>
      </c>
      <c r="P336" s="43">
        <f>O336/K336*100</f>
        <v>99.96</v>
      </c>
    </row>
    <row r="337" spans="3:32" s="21" customFormat="1" ht="16.5" customHeight="1" x14ac:dyDescent="0.25">
      <c r="C337" s="72" t="s">
        <v>287</v>
      </c>
      <c r="D337" s="88" t="s">
        <v>164</v>
      </c>
      <c r="E337" s="53" t="s">
        <v>2</v>
      </c>
      <c r="F337" s="32"/>
      <c r="G337" s="52"/>
      <c r="H337" s="52"/>
      <c r="I337" s="52"/>
      <c r="J337" s="22">
        <f>J339</f>
        <v>1200</v>
      </c>
      <c r="K337" s="22">
        <f>K339</f>
        <v>1200</v>
      </c>
      <c r="L337" s="22">
        <f>L339</f>
        <v>1200</v>
      </c>
      <c r="M337" s="22">
        <f t="shared" ref="M337:O337" si="88">M339</f>
        <v>0</v>
      </c>
      <c r="N337" s="22">
        <f t="shared" si="88"/>
        <v>0</v>
      </c>
      <c r="O337" s="22">
        <f t="shared" si="88"/>
        <v>1200</v>
      </c>
      <c r="P337" s="43">
        <f>O337/K337*100</f>
        <v>100</v>
      </c>
      <c r="Y337" s="20"/>
      <c r="Z337" s="20"/>
      <c r="AA337" s="20"/>
      <c r="AB337" s="20"/>
      <c r="AC337" s="20"/>
      <c r="AD337" s="20"/>
      <c r="AE337" s="20"/>
      <c r="AF337" s="20"/>
    </row>
    <row r="338" spans="3:32" ht="38.25" x14ac:dyDescent="0.25">
      <c r="C338" s="73"/>
      <c r="D338" s="88"/>
      <c r="E338" s="3" t="s">
        <v>3</v>
      </c>
      <c r="F338" s="16"/>
      <c r="G338" s="17"/>
      <c r="H338" s="17"/>
      <c r="I338" s="17"/>
      <c r="J338" s="51">
        <v>0</v>
      </c>
      <c r="K338" s="51"/>
      <c r="L338" s="51"/>
      <c r="M338" s="51"/>
      <c r="N338" s="51"/>
      <c r="O338" s="22"/>
      <c r="P338" s="43"/>
    </row>
    <row r="339" spans="3:32" x14ac:dyDescent="0.25">
      <c r="C339" s="73"/>
      <c r="D339" s="88"/>
      <c r="E339" s="3" t="s">
        <v>4</v>
      </c>
      <c r="F339" s="16"/>
      <c r="G339" s="17"/>
      <c r="H339" s="17"/>
      <c r="I339" s="17"/>
      <c r="J339" s="51">
        <f>J342+J345+J348+J351</f>
        <v>1200</v>
      </c>
      <c r="K339" s="51">
        <f>K342+K345+K348+K351</f>
        <v>1200</v>
      </c>
      <c r="L339" s="51">
        <f>L342+L345+L348+L351</f>
        <v>1200</v>
      </c>
      <c r="M339" s="51"/>
      <c r="N339" s="51"/>
      <c r="O339" s="22">
        <f>L339</f>
        <v>1200</v>
      </c>
      <c r="P339" s="43">
        <f>O339/K339*100</f>
        <v>100</v>
      </c>
    </row>
    <row r="340" spans="3:32" s="21" customFormat="1" ht="16.5" customHeight="1" x14ac:dyDescent="0.25">
      <c r="C340" s="73"/>
      <c r="D340" s="67" t="s">
        <v>165</v>
      </c>
      <c r="E340" s="53" t="s">
        <v>2</v>
      </c>
      <c r="F340" s="32"/>
      <c r="G340" s="52"/>
      <c r="H340" s="52"/>
      <c r="I340" s="52"/>
      <c r="J340" s="22">
        <f>J342</f>
        <v>100</v>
      </c>
      <c r="K340" s="22">
        <f>K342</f>
        <v>100</v>
      </c>
      <c r="L340" s="22">
        <f>L342</f>
        <v>100</v>
      </c>
      <c r="M340" s="22">
        <f t="shared" ref="M340:O340" si="89">M342</f>
        <v>0</v>
      </c>
      <c r="N340" s="22">
        <f t="shared" si="89"/>
        <v>0</v>
      </c>
      <c r="O340" s="22">
        <f t="shared" si="89"/>
        <v>100</v>
      </c>
      <c r="P340" s="43">
        <f>O340/K340*100</f>
        <v>100</v>
      </c>
      <c r="Y340" s="20"/>
      <c r="Z340" s="20"/>
      <c r="AA340" s="20"/>
      <c r="AB340" s="20"/>
      <c r="AC340" s="20"/>
      <c r="AD340" s="20"/>
      <c r="AE340" s="20"/>
      <c r="AF340" s="20"/>
    </row>
    <row r="341" spans="3:32" ht="38.25" x14ac:dyDescent="0.25">
      <c r="C341" s="73"/>
      <c r="D341" s="67"/>
      <c r="E341" s="3" t="s">
        <v>3</v>
      </c>
      <c r="F341" s="16"/>
      <c r="G341" s="17"/>
      <c r="H341" s="17"/>
      <c r="I341" s="17"/>
      <c r="J341" s="51"/>
      <c r="K341" s="51"/>
      <c r="L341" s="51"/>
      <c r="M341" s="51"/>
      <c r="N341" s="51"/>
      <c r="O341" s="22"/>
      <c r="P341" s="43"/>
    </row>
    <row r="342" spans="3:32" ht="29.25" customHeight="1" x14ac:dyDescent="0.25">
      <c r="C342" s="73"/>
      <c r="D342" s="67"/>
      <c r="E342" s="3" t="s">
        <v>4</v>
      </c>
      <c r="F342" s="16">
        <v>759</v>
      </c>
      <c r="G342" s="17" t="s">
        <v>334</v>
      </c>
      <c r="H342" s="17" t="s">
        <v>347</v>
      </c>
      <c r="I342" s="17" t="s">
        <v>320</v>
      </c>
      <c r="J342" s="51">
        <v>100</v>
      </c>
      <c r="K342" s="51">
        <v>100</v>
      </c>
      <c r="L342" s="51">
        <v>100</v>
      </c>
      <c r="M342" s="51"/>
      <c r="N342" s="51"/>
      <c r="O342" s="22">
        <f>L342</f>
        <v>100</v>
      </c>
      <c r="P342" s="43">
        <f>O342/K342*100</f>
        <v>100</v>
      </c>
    </row>
    <row r="343" spans="3:32" ht="16.5" customHeight="1" x14ac:dyDescent="0.25">
      <c r="C343" s="73"/>
      <c r="D343" s="67" t="s">
        <v>166</v>
      </c>
      <c r="E343" s="53" t="s">
        <v>2</v>
      </c>
      <c r="F343" s="16"/>
      <c r="G343" s="17"/>
      <c r="H343" s="17"/>
      <c r="I343" s="17"/>
      <c r="J343" s="51">
        <v>700</v>
      </c>
      <c r="K343" s="51">
        <v>700</v>
      </c>
      <c r="L343" s="51">
        <v>700</v>
      </c>
      <c r="M343" s="51"/>
      <c r="N343" s="51"/>
      <c r="O343" s="22">
        <f>L343</f>
        <v>700</v>
      </c>
      <c r="P343" s="43">
        <f>O343/K343*100</f>
        <v>100</v>
      </c>
    </row>
    <row r="344" spans="3:32" ht="38.25" x14ac:dyDescent="0.25">
      <c r="C344" s="73"/>
      <c r="D344" s="67"/>
      <c r="E344" s="3" t="s">
        <v>3</v>
      </c>
      <c r="F344" s="16"/>
      <c r="G344" s="17"/>
      <c r="H344" s="17"/>
      <c r="I344" s="17"/>
      <c r="J344" s="51"/>
      <c r="K344" s="51"/>
      <c r="L344" s="51"/>
      <c r="M344" s="51"/>
      <c r="N344" s="51"/>
      <c r="O344" s="22"/>
      <c r="P344" s="43"/>
    </row>
    <row r="345" spans="3:32" x14ac:dyDescent="0.25">
      <c r="C345" s="73"/>
      <c r="D345" s="67"/>
      <c r="E345" s="3" t="s">
        <v>4</v>
      </c>
      <c r="F345" s="16">
        <v>759</v>
      </c>
      <c r="G345" s="17" t="s">
        <v>334</v>
      </c>
      <c r="H345" s="17" t="s">
        <v>347</v>
      </c>
      <c r="I345" s="17" t="s">
        <v>320</v>
      </c>
      <c r="J345" s="51">
        <v>700</v>
      </c>
      <c r="K345" s="51">
        <v>700</v>
      </c>
      <c r="L345" s="51">
        <f>700</f>
        <v>700</v>
      </c>
      <c r="M345" s="51"/>
      <c r="N345" s="51"/>
      <c r="O345" s="22">
        <f>L345</f>
        <v>700</v>
      </c>
      <c r="P345" s="43">
        <f>O345/K345*100</f>
        <v>100</v>
      </c>
    </row>
    <row r="346" spans="3:32" s="21" customFormat="1" x14ac:dyDescent="0.25">
      <c r="C346" s="73"/>
      <c r="D346" s="67" t="s">
        <v>167</v>
      </c>
      <c r="E346" s="53" t="s">
        <v>2</v>
      </c>
      <c r="F346" s="32"/>
      <c r="G346" s="52"/>
      <c r="H346" s="52"/>
      <c r="I346" s="52"/>
      <c r="J346" s="22">
        <f>J348</f>
        <v>200</v>
      </c>
      <c r="K346" s="22">
        <f>K348</f>
        <v>200</v>
      </c>
      <c r="L346" s="22">
        <f>L348</f>
        <v>200</v>
      </c>
      <c r="M346" s="22">
        <f t="shared" ref="M346:O346" si="90">M348</f>
        <v>0</v>
      </c>
      <c r="N346" s="22">
        <f t="shared" si="90"/>
        <v>0</v>
      </c>
      <c r="O346" s="22">
        <f t="shared" si="90"/>
        <v>200</v>
      </c>
      <c r="P346" s="43">
        <f>O346/K346*100</f>
        <v>100</v>
      </c>
      <c r="Y346" s="20"/>
      <c r="Z346" s="20"/>
      <c r="AA346" s="20"/>
      <c r="AB346" s="20"/>
      <c r="AC346" s="20"/>
      <c r="AD346" s="20"/>
      <c r="AE346" s="20"/>
      <c r="AF346" s="20"/>
    </row>
    <row r="347" spans="3:32" ht="38.25" x14ac:dyDescent="0.25">
      <c r="C347" s="73"/>
      <c r="D347" s="67"/>
      <c r="E347" s="3" t="s">
        <v>3</v>
      </c>
      <c r="F347" s="16"/>
      <c r="G347" s="17"/>
      <c r="H347" s="17"/>
      <c r="I347" s="17"/>
      <c r="J347" s="51"/>
      <c r="K347" s="51"/>
      <c r="L347" s="51"/>
      <c r="M347" s="51"/>
      <c r="N347" s="51"/>
      <c r="O347" s="22"/>
      <c r="P347" s="43"/>
    </row>
    <row r="348" spans="3:32" x14ac:dyDescent="0.25">
      <c r="C348" s="73"/>
      <c r="D348" s="67"/>
      <c r="E348" s="3" t="s">
        <v>4</v>
      </c>
      <c r="F348" s="16">
        <v>759</v>
      </c>
      <c r="G348" s="17" t="s">
        <v>334</v>
      </c>
      <c r="H348" s="17" t="s">
        <v>347</v>
      </c>
      <c r="I348" s="17" t="s">
        <v>320</v>
      </c>
      <c r="J348" s="51">
        <v>200</v>
      </c>
      <c r="K348" s="51">
        <v>200</v>
      </c>
      <c r="L348" s="51">
        <v>200</v>
      </c>
      <c r="M348" s="51"/>
      <c r="N348" s="51"/>
      <c r="O348" s="22">
        <f>L348</f>
        <v>200</v>
      </c>
      <c r="P348" s="43">
        <f>O348/K348*100</f>
        <v>100</v>
      </c>
    </row>
    <row r="349" spans="3:32" s="21" customFormat="1" x14ac:dyDescent="0.25">
      <c r="C349" s="73"/>
      <c r="D349" s="67" t="s">
        <v>168</v>
      </c>
      <c r="E349" s="53" t="s">
        <v>2</v>
      </c>
      <c r="F349" s="32"/>
      <c r="G349" s="52"/>
      <c r="H349" s="52"/>
      <c r="I349" s="52"/>
      <c r="J349" s="22">
        <f>J351</f>
        <v>200</v>
      </c>
      <c r="K349" s="22">
        <f>K351</f>
        <v>200</v>
      </c>
      <c r="L349" s="22">
        <f>L351</f>
        <v>200</v>
      </c>
      <c r="M349" s="22"/>
      <c r="N349" s="22"/>
      <c r="O349" s="22">
        <f>L349</f>
        <v>200</v>
      </c>
      <c r="P349" s="43">
        <f>O349/K349*100</f>
        <v>100</v>
      </c>
      <c r="Y349" s="20"/>
      <c r="Z349" s="20"/>
      <c r="AA349" s="20"/>
      <c r="AB349" s="20"/>
      <c r="AC349" s="20"/>
      <c r="AD349" s="20"/>
      <c r="AE349" s="20"/>
      <c r="AF349" s="20"/>
    </row>
    <row r="350" spans="3:32" ht="38.25" x14ac:dyDescent="0.25">
      <c r="C350" s="73"/>
      <c r="D350" s="67"/>
      <c r="E350" s="3" t="s">
        <v>3</v>
      </c>
      <c r="F350" s="16"/>
      <c r="G350" s="17"/>
      <c r="H350" s="17"/>
      <c r="I350" s="17"/>
      <c r="J350" s="51" t="s">
        <v>380</v>
      </c>
      <c r="K350" s="51"/>
      <c r="L350" s="51"/>
      <c r="M350" s="51"/>
      <c r="N350" s="51"/>
      <c r="O350" s="22"/>
      <c r="P350" s="43"/>
    </row>
    <row r="351" spans="3:32" x14ac:dyDescent="0.25">
      <c r="C351" s="74"/>
      <c r="D351" s="67"/>
      <c r="E351" s="3" t="s">
        <v>4</v>
      </c>
      <c r="F351" s="16">
        <v>759</v>
      </c>
      <c r="G351" s="17" t="s">
        <v>334</v>
      </c>
      <c r="H351" s="17" t="s">
        <v>347</v>
      </c>
      <c r="I351" s="17" t="s">
        <v>320</v>
      </c>
      <c r="J351" s="51">
        <v>200</v>
      </c>
      <c r="K351" s="51">
        <v>200</v>
      </c>
      <c r="L351" s="51">
        <v>200</v>
      </c>
      <c r="M351" s="51"/>
      <c r="N351" s="51"/>
      <c r="O351" s="22">
        <f>L351</f>
        <v>200</v>
      </c>
      <c r="P351" s="43">
        <f>O351/K351*100</f>
        <v>100</v>
      </c>
    </row>
    <row r="352" spans="3:32" s="21" customFormat="1" x14ac:dyDescent="0.25">
      <c r="C352" s="68" t="s">
        <v>169</v>
      </c>
      <c r="D352" s="88" t="s">
        <v>170</v>
      </c>
      <c r="E352" s="53" t="s">
        <v>2</v>
      </c>
      <c r="F352" s="32">
        <v>759</v>
      </c>
      <c r="G352" s="52" t="s">
        <v>305</v>
      </c>
      <c r="H352" s="52"/>
      <c r="I352" s="52"/>
      <c r="J352" s="22">
        <v>0</v>
      </c>
      <c r="K352" s="22"/>
      <c r="L352" s="22"/>
      <c r="M352" s="22"/>
      <c r="N352" s="22"/>
      <c r="O352" s="22"/>
      <c r="P352" s="43"/>
      <c r="Y352" s="20"/>
      <c r="Z352" s="20"/>
      <c r="AA352" s="20"/>
      <c r="AB352" s="20"/>
      <c r="AC352" s="20"/>
      <c r="AD352" s="20"/>
      <c r="AE352" s="20"/>
      <c r="AF352" s="20"/>
    </row>
    <row r="353" spans="3:32" ht="38.25" x14ac:dyDescent="0.25">
      <c r="C353" s="68"/>
      <c r="D353" s="88"/>
      <c r="E353" s="3" t="s">
        <v>3</v>
      </c>
      <c r="F353" s="16">
        <v>759</v>
      </c>
      <c r="G353" s="17" t="s">
        <v>305</v>
      </c>
      <c r="H353" s="17"/>
      <c r="I353" s="17"/>
      <c r="J353" s="51">
        <v>0</v>
      </c>
      <c r="K353" s="51">
        <v>0</v>
      </c>
      <c r="L353" s="51">
        <v>0</v>
      </c>
      <c r="M353" s="51">
        <v>0</v>
      </c>
      <c r="N353" s="51">
        <v>0</v>
      </c>
      <c r="O353" s="51">
        <v>0</v>
      </c>
      <c r="P353" s="51">
        <v>0</v>
      </c>
      <c r="Q353" s="51">
        <v>0</v>
      </c>
      <c r="R353" s="51">
        <v>0</v>
      </c>
      <c r="S353" s="51">
        <v>0</v>
      </c>
      <c r="T353" s="51">
        <v>0</v>
      </c>
      <c r="U353" s="51">
        <v>0</v>
      </c>
      <c r="V353" s="51">
        <v>0</v>
      </c>
      <c r="W353" s="51">
        <v>0</v>
      </c>
      <c r="X353" s="51">
        <v>0</v>
      </c>
      <c r="Y353" s="51"/>
    </row>
    <row r="354" spans="3:32" ht="93" customHeight="1" x14ac:dyDescent="0.25">
      <c r="C354" s="68"/>
      <c r="D354" s="88"/>
      <c r="E354" s="3" t="s">
        <v>4</v>
      </c>
      <c r="F354" s="16">
        <v>759</v>
      </c>
      <c r="G354" s="17" t="s">
        <v>305</v>
      </c>
      <c r="H354" s="17"/>
      <c r="I354" s="17"/>
      <c r="J354" s="51">
        <v>0</v>
      </c>
      <c r="K354" s="51">
        <v>0</v>
      </c>
      <c r="L354" s="51">
        <v>0</v>
      </c>
      <c r="M354" s="51">
        <v>0</v>
      </c>
      <c r="N354" s="51">
        <v>0</v>
      </c>
      <c r="O354" s="51">
        <v>0</v>
      </c>
      <c r="P354" s="51">
        <v>0</v>
      </c>
    </row>
    <row r="355" spans="3:32" x14ac:dyDescent="0.25">
      <c r="C355" s="68" t="s">
        <v>171</v>
      </c>
      <c r="D355" s="67" t="s">
        <v>172</v>
      </c>
      <c r="E355" s="53" t="s">
        <v>2</v>
      </c>
      <c r="F355" s="16">
        <v>759</v>
      </c>
      <c r="G355" s="17" t="s">
        <v>305</v>
      </c>
      <c r="H355" s="17"/>
      <c r="I355" s="17"/>
      <c r="J355" s="51">
        <v>0</v>
      </c>
      <c r="K355" s="51">
        <v>0</v>
      </c>
      <c r="L355" s="51">
        <v>0</v>
      </c>
      <c r="M355" s="51">
        <v>0</v>
      </c>
      <c r="N355" s="51">
        <v>0</v>
      </c>
      <c r="O355" s="51">
        <v>0</v>
      </c>
      <c r="P355" s="51">
        <v>0</v>
      </c>
    </row>
    <row r="356" spans="3:32" ht="38.25" x14ac:dyDescent="0.25">
      <c r="C356" s="68"/>
      <c r="D356" s="67"/>
      <c r="E356" s="3" t="s">
        <v>3</v>
      </c>
      <c r="F356" s="16">
        <v>759</v>
      </c>
      <c r="G356" s="17" t="s">
        <v>305</v>
      </c>
      <c r="H356" s="17"/>
      <c r="I356" s="17"/>
      <c r="J356" s="51"/>
      <c r="K356" s="51"/>
      <c r="L356" s="51"/>
      <c r="M356" s="51"/>
      <c r="N356" s="51"/>
      <c r="O356" s="22"/>
      <c r="P356" s="43"/>
    </row>
    <row r="357" spans="3:32" x14ac:dyDescent="0.25">
      <c r="C357" s="68"/>
      <c r="D357" s="67"/>
      <c r="E357" s="3" t="s">
        <v>4</v>
      </c>
      <c r="F357" s="16">
        <v>759</v>
      </c>
      <c r="G357" s="17" t="s">
        <v>305</v>
      </c>
      <c r="H357" s="17"/>
      <c r="I357" s="17"/>
      <c r="J357" s="51"/>
      <c r="K357" s="51"/>
      <c r="L357" s="51"/>
      <c r="M357" s="51"/>
      <c r="N357" s="51"/>
      <c r="O357" s="22"/>
      <c r="P357" s="43"/>
    </row>
    <row r="358" spans="3:32" x14ac:dyDescent="0.25">
      <c r="C358" s="68" t="s">
        <v>173</v>
      </c>
      <c r="D358" s="67" t="s">
        <v>174</v>
      </c>
      <c r="E358" s="53" t="s">
        <v>2</v>
      </c>
      <c r="F358" s="16">
        <v>759</v>
      </c>
      <c r="G358" s="17" t="s">
        <v>305</v>
      </c>
      <c r="H358" s="17"/>
      <c r="I358" s="17"/>
      <c r="J358" s="51">
        <v>0</v>
      </c>
      <c r="K358" s="51">
        <v>0</v>
      </c>
      <c r="L358" s="51">
        <v>0</v>
      </c>
      <c r="M358" s="51">
        <v>0</v>
      </c>
      <c r="N358" s="51">
        <v>0</v>
      </c>
      <c r="O358" s="51">
        <v>0</v>
      </c>
      <c r="P358" s="43"/>
    </row>
    <row r="359" spans="3:32" ht="38.25" x14ac:dyDescent="0.25">
      <c r="C359" s="68"/>
      <c r="D359" s="67"/>
      <c r="E359" s="3" t="s">
        <v>3</v>
      </c>
      <c r="F359" s="16">
        <v>759</v>
      </c>
      <c r="G359" s="17" t="s">
        <v>305</v>
      </c>
      <c r="H359" s="17"/>
      <c r="I359" s="17"/>
      <c r="J359" s="51"/>
      <c r="K359" s="51"/>
      <c r="L359" s="51"/>
      <c r="M359" s="51"/>
      <c r="N359" s="51"/>
      <c r="O359" s="22"/>
      <c r="P359" s="43"/>
    </row>
    <row r="360" spans="3:32" x14ac:dyDescent="0.25">
      <c r="C360" s="68"/>
      <c r="D360" s="67"/>
      <c r="E360" s="3" t="s">
        <v>4</v>
      </c>
      <c r="F360" s="16">
        <v>759</v>
      </c>
      <c r="G360" s="17" t="s">
        <v>305</v>
      </c>
      <c r="H360" s="17"/>
      <c r="I360" s="17"/>
      <c r="J360" s="51"/>
      <c r="K360" s="51"/>
      <c r="L360" s="27"/>
      <c r="M360" s="27"/>
      <c r="N360" s="27"/>
      <c r="O360" s="22"/>
      <c r="P360" s="43"/>
    </row>
    <row r="361" spans="3:32" s="21" customFormat="1" ht="16.5" customHeight="1" x14ac:dyDescent="0.25">
      <c r="C361" s="68" t="s">
        <v>175</v>
      </c>
      <c r="D361" s="88" t="s">
        <v>176</v>
      </c>
      <c r="E361" s="53" t="s">
        <v>2</v>
      </c>
      <c r="F361" s="32"/>
      <c r="G361" s="52"/>
      <c r="H361" s="52"/>
      <c r="I361" s="52"/>
      <c r="J361" s="22">
        <f>J363</f>
        <v>11330</v>
      </c>
      <c r="K361" s="22">
        <f>K363</f>
        <v>11330</v>
      </c>
      <c r="L361" s="22">
        <f>L363</f>
        <v>10925.85</v>
      </c>
      <c r="M361" s="22">
        <f t="shared" ref="M361:O361" si="91">M363</f>
        <v>0</v>
      </c>
      <c r="N361" s="22">
        <f t="shared" si="91"/>
        <v>0</v>
      </c>
      <c r="O361" s="22">
        <f t="shared" si="91"/>
        <v>10925.85</v>
      </c>
      <c r="P361" s="43">
        <f>O361/K361*100</f>
        <v>96.43</v>
      </c>
      <c r="Y361" s="20"/>
      <c r="Z361" s="20"/>
      <c r="AA361" s="20"/>
      <c r="AB361" s="20"/>
      <c r="AC361" s="20"/>
      <c r="AD361" s="20"/>
      <c r="AE361" s="20"/>
      <c r="AF361" s="20"/>
    </row>
    <row r="362" spans="3:32" ht="38.25" x14ac:dyDescent="0.25">
      <c r="C362" s="68"/>
      <c r="D362" s="88"/>
      <c r="E362" s="3" t="s">
        <v>3</v>
      </c>
      <c r="F362" s="16"/>
      <c r="G362" s="17"/>
      <c r="H362" s="17"/>
      <c r="I362" s="17"/>
      <c r="J362" s="51">
        <v>0</v>
      </c>
      <c r="K362" s="51"/>
      <c r="L362" s="27"/>
      <c r="M362" s="27"/>
      <c r="N362" s="27"/>
      <c r="O362" s="22"/>
      <c r="P362" s="43"/>
    </row>
    <row r="363" spans="3:32" ht="26.25" customHeight="1" x14ac:dyDescent="0.25">
      <c r="C363" s="68"/>
      <c r="D363" s="88"/>
      <c r="E363" s="3" t="s">
        <v>4</v>
      </c>
      <c r="F363" s="16"/>
      <c r="G363" s="17"/>
      <c r="H363" s="17"/>
      <c r="I363" s="17"/>
      <c r="J363" s="51">
        <f>J366+J393+J432</f>
        <v>11330</v>
      </c>
      <c r="K363" s="51">
        <f>K366+K393+K432</f>
        <v>11330</v>
      </c>
      <c r="L363" s="51">
        <f>L366+L393+L432</f>
        <v>10925.85</v>
      </c>
      <c r="M363" s="51"/>
      <c r="N363" s="51"/>
      <c r="O363" s="22">
        <f>L363</f>
        <v>10925.85</v>
      </c>
      <c r="P363" s="43">
        <f>O363/K363*100</f>
        <v>96.43</v>
      </c>
    </row>
    <row r="364" spans="3:32" s="21" customFormat="1" ht="16.5" customHeight="1" x14ac:dyDescent="0.25">
      <c r="C364" s="72" t="s">
        <v>177</v>
      </c>
      <c r="D364" s="67" t="s">
        <v>178</v>
      </c>
      <c r="E364" s="53" t="s">
        <v>2</v>
      </c>
      <c r="F364" s="32"/>
      <c r="G364" s="52"/>
      <c r="H364" s="52"/>
      <c r="I364" s="52"/>
      <c r="J364" s="22">
        <f>J366</f>
        <v>4750</v>
      </c>
      <c r="K364" s="22">
        <f>K366</f>
        <v>4750</v>
      </c>
      <c r="L364" s="22">
        <f>L366</f>
        <v>4495.9799999999996</v>
      </c>
      <c r="M364" s="22">
        <f t="shared" ref="M364:O364" si="92">M366</f>
        <v>0</v>
      </c>
      <c r="N364" s="22">
        <f t="shared" si="92"/>
        <v>0</v>
      </c>
      <c r="O364" s="22">
        <f t="shared" si="92"/>
        <v>4495.9799999999996</v>
      </c>
      <c r="P364" s="43">
        <f>O364/K364*100</f>
        <v>94.65</v>
      </c>
      <c r="Y364" s="20"/>
      <c r="Z364" s="20"/>
      <c r="AA364" s="20"/>
      <c r="AB364" s="20"/>
      <c r="AC364" s="20"/>
      <c r="AD364" s="20"/>
      <c r="AE364" s="20"/>
      <c r="AF364" s="20"/>
    </row>
    <row r="365" spans="3:32" ht="38.25" x14ac:dyDescent="0.25">
      <c r="C365" s="73"/>
      <c r="D365" s="67"/>
      <c r="E365" s="3" t="s">
        <v>3</v>
      </c>
      <c r="F365" s="16"/>
      <c r="G365" s="17"/>
      <c r="H365" s="17"/>
      <c r="I365" s="17"/>
      <c r="J365" s="51">
        <v>0</v>
      </c>
      <c r="K365" s="51"/>
      <c r="L365" s="27"/>
      <c r="M365" s="27"/>
      <c r="N365" s="27"/>
      <c r="O365" s="22"/>
      <c r="P365" s="43"/>
    </row>
    <row r="366" spans="3:32" x14ac:dyDescent="0.25">
      <c r="C366" s="73"/>
      <c r="D366" s="67"/>
      <c r="E366" s="3" t="s">
        <v>4</v>
      </c>
      <c r="F366" s="16"/>
      <c r="G366" s="17"/>
      <c r="H366" s="17"/>
      <c r="I366" s="17"/>
      <c r="J366" s="51">
        <f>J367+J372+J375+J378+J381+J387+J390</f>
        <v>4750</v>
      </c>
      <c r="K366" s="51">
        <f>K367+K372+K375+K378+K381+K387+K390</f>
        <v>4750</v>
      </c>
      <c r="L366" s="51">
        <f>L367+L372+L375+L378+L381+L387+L390</f>
        <v>4495.9799999999996</v>
      </c>
      <c r="M366" s="51"/>
      <c r="N366" s="51"/>
      <c r="O366" s="22">
        <f>L366</f>
        <v>4495.9799999999996</v>
      </c>
      <c r="P366" s="43">
        <f>O366/K366*100</f>
        <v>94.65</v>
      </c>
    </row>
    <row r="367" spans="3:32" s="21" customFormat="1" ht="16.5" customHeight="1" x14ac:dyDescent="0.25">
      <c r="C367" s="73"/>
      <c r="D367" s="67" t="s">
        <v>179</v>
      </c>
      <c r="E367" s="53" t="s">
        <v>2</v>
      </c>
      <c r="F367" s="32"/>
      <c r="G367" s="52"/>
      <c r="H367" s="52"/>
      <c r="I367" s="52"/>
      <c r="J367" s="22">
        <v>550</v>
      </c>
      <c r="K367" s="22">
        <v>0</v>
      </c>
      <c r="L367" s="40">
        <f>L369</f>
        <v>0</v>
      </c>
      <c r="M367" s="40"/>
      <c r="N367" s="40"/>
      <c r="O367" s="22"/>
      <c r="P367" s="43">
        <v>0</v>
      </c>
      <c r="Y367" s="20"/>
      <c r="Z367" s="20"/>
      <c r="AA367" s="20"/>
      <c r="AB367" s="20"/>
      <c r="AC367" s="20"/>
      <c r="AD367" s="20"/>
      <c r="AE367" s="20"/>
      <c r="AF367" s="20"/>
    </row>
    <row r="368" spans="3:32" ht="38.25" x14ac:dyDescent="0.25">
      <c r="C368" s="73"/>
      <c r="D368" s="67"/>
      <c r="E368" s="3" t="s">
        <v>3</v>
      </c>
      <c r="F368" s="16"/>
      <c r="G368" s="17"/>
      <c r="H368" s="17"/>
      <c r="I368" s="17"/>
      <c r="J368" s="51"/>
      <c r="K368" s="51"/>
      <c r="L368" s="51"/>
      <c r="M368" s="51"/>
      <c r="N368" s="51"/>
      <c r="O368" s="22"/>
      <c r="P368" s="43"/>
    </row>
    <row r="369" spans="3:32" ht="59.25" customHeight="1" x14ac:dyDescent="0.25">
      <c r="C369" s="73"/>
      <c r="D369" s="67"/>
      <c r="E369" s="3" t="s">
        <v>4</v>
      </c>
      <c r="F369" s="16">
        <v>789</v>
      </c>
      <c r="G369" s="17" t="s">
        <v>318</v>
      </c>
      <c r="H369" s="17" t="s">
        <v>348</v>
      </c>
      <c r="I369" s="17" t="s">
        <v>330</v>
      </c>
      <c r="J369" s="51">
        <v>550</v>
      </c>
      <c r="K369" s="51">
        <v>0</v>
      </c>
      <c r="L369" s="51">
        <v>0</v>
      </c>
      <c r="M369" s="51"/>
      <c r="N369" s="51"/>
      <c r="O369" s="22">
        <f>L369</f>
        <v>0</v>
      </c>
      <c r="P369" s="43">
        <v>0</v>
      </c>
    </row>
    <row r="370" spans="3:32" s="21" customFormat="1" ht="21.75" customHeight="1" x14ac:dyDescent="0.25">
      <c r="C370" s="73"/>
      <c r="D370" s="67" t="s">
        <v>180</v>
      </c>
      <c r="E370" s="53" t="s">
        <v>2</v>
      </c>
      <c r="F370" s="32"/>
      <c r="G370" s="52"/>
      <c r="H370" s="52"/>
      <c r="I370" s="52"/>
      <c r="J370" s="22">
        <f>J372</f>
        <v>500</v>
      </c>
      <c r="K370" s="22">
        <f>K372</f>
        <v>600</v>
      </c>
      <c r="L370" s="22">
        <f>L372</f>
        <v>571.9</v>
      </c>
      <c r="M370" s="22"/>
      <c r="N370" s="22"/>
      <c r="O370" s="22">
        <f>L370</f>
        <v>571.9</v>
      </c>
      <c r="P370" s="43">
        <f>O370/K370*100</f>
        <v>95.32</v>
      </c>
      <c r="Y370" s="20"/>
      <c r="Z370" s="20"/>
      <c r="AA370" s="20"/>
      <c r="AB370" s="20"/>
      <c r="AC370" s="20"/>
      <c r="AD370" s="20"/>
      <c r="AE370" s="20"/>
      <c r="AF370" s="20"/>
    </row>
    <row r="371" spans="3:32" ht="38.25" x14ac:dyDescent="0.25">
      <c r="C371" s="73"/>
      <c r="D371" s="67"/>
      <c r="E371" s="3" t="s">
        <v>3</v>
      </c>
      <c r="F371" s="16"/>
      <c r="G371" s="17"/>
      <c r="H371" s="17"/>
      <c r="I371" s="17"/>
      <c r="J371" s="51"/>
      <c r="K371" s="51"/>
      <c r="L371" s="51"/>
      <c r="M371" s="51"/>
      <c r="N371" s="51"/>
      <c r="O371" s="22"/>
      <c r="P371" s="43"/>
    </row>
    <row r="372" spans="3:32" ht="66" customHeight="1" x14ac:dyDescent="0.25">
      <c r="C372" s="73"/>
      <c r="D372" s="67"/>
      <c r="E372" s="3" t="s">
        <v>4</v>
      </c>
      <c r="F372" s="16">
        <v>789</v>
      </c>
      <c r="G372" s="17" t="s">
        <v>318</v>
      </c>
      <c r="H372" s="17" t="s">
        <v>348</v>
      </c>
      <c r="I372" s="17" t="s">
        <v>330</v>
      </c>
      <c r="J372" s="51">
        <v>500</v>
      </c>
      <c r="K372" s="51">
        <v>600</v>
      </c>
      <c r="L372" s="51">
        <v>571.9</v>
      </c>
      <c r="M372" s="51"/>
      <c r="N372" s="51"/>
      <c r="O372" s="22">
        <f>L372</f>
        <v>571.9</v>
      </c>
      <c r="P372" s="43">
        <f>O372/K372*100</f>
        <v>95.32</v>
      </c>
    </row>
    <row r="373" spans="3:32" ht="16.5" customHeight="1" x14ac:dyDescent="0.25">
      <c r="C373" s="73"/>
      <c r="D373" s="67" t="s">
        <v>181</v>
      </c>
      <c r="E373" s="53" t="s">
        <v>2</v>
      </c>
      <c r="F373" s="16"/>
      <c r="G373" s="17"/>
      <c r="H373" s="17"/>
      <c r="I373" s="17"/>
      <c r="J373" s="51">
        <f>J375</f>
        <v>500</v>
      </c>
      <c r="K373" s="51">
        <f>K375</f>
        <v>600</v>
      </c>
      <c r="L373" s="51">
        <f>L375</f>
        <v>591</v>
      </c>
      <c r="M373" s="51"/>
      <c r="N373" s="51"/>
      <c r="O373" s="22">
        <f>L373</f>
        <v>591</v>
      </c>
      <c r="P373" s="43">
        <f>O373/K373*100</f>
        <v>98.5</v>
      </c>
    </row>
    <row r="374" spans="3:32" ht="38.25" x14ac:dyDescent="0.25">
      <c r="C374" s="73"/>
      <c r="D374" s="67"/>
      <c r="E374" s="3" t="s">
        <v>3</v>
      </c>
      <c r="F374" s="16"/>
      <c r="G374" s="17"/>
      <c r="H374" s="17"/>
      <c r="I374" s="17"/>
      <c r="J374" s="51"/>
      <c r="K374" s="51"/>
      <c r="L374" s="51"/>
      <c r="M374" s="51"/>
      <c r="N374" s="51"/>
      <c r="O374" s="22"/>
      <c r="P374" s="43"/>
    </row>
    <row r="375" spans="3:32" ht="48" customHeight="1" x14ac:dyDescent="0.25">
      <c r="C375" s="73"/>
      <c r="D375" s="67"/>
      <c r="E375" s="3" t="s">
        <v>4</v>
      </c>
      <c r="F375" s="16">
        <v>789</v>
      </c>
      <c r="G375" s="17" t="s">
        <v>318</v>
      </c>
      <c r="H375" s="17" t="s">
        <v>348</v>
      </c>
      <c r="I375" s="17" t="s">
        <v>330</v>
      </c>
      <c r="J375" s="51">
        <v>500</v>
      </c>
      <c r="K375" s="51">
        <v>600</v>
      </c>
      <c r="L375" s="51">
        <v>591</v>
      </c>
      <c r="M375" s="51"/>
      <c r="N375" s="51"/>
      <c r="O375" s="22">
        <f>L375</f>
        <v>591</v>
      </c>
      <c r="P375" s="43">
        <f>O375/K375*100</f>
        <v>98.5</v>
      </c>
    </row>
    <row r="376" spans="3:32" s="21" customFormat="1" ht="16.5" customHeight="1" x14ac:dyDescent="0.25">
      <c r="C376" s="73"/>
      <c r="D376" s="67" t="s">
        <v>182</v>
      </c>
      <c r="E376" s="53" t="s">
        <v>2</v>
      </c>
      <c r="F376" s="32"/>
      <c r="G376" s="52"/>
      <c r="H376" s="52"/>
      <c r="I376" s="52"/>
      <c r="J376" s="22">
        <f>J378</f>
        <v>500</v>
      </c>
      <c r="K376" s="22">
        <f>K378</f>
        <v>600</v>
      </c>
      <c r="L376" s="22">
        <f>L378</f>
        <v>593</v>
      </c>
      <c r="M376" s="22"/>
      <c r="N376" s="22"/>
      <c r="O376" s="22">
        <f>L376</f>
        <v>593</v>
      </c>
      <c r="P376" s="43">
        <f>O376/K376*100</f>
        <v>98.83</v>
      </c>
      <c r="Y376" s="20"/>
      <c r="Z376" s="20"/>
      <c r="AA376" s="20"/>
      <c r="AB376" s="20"/>
      <c r="AC376" s="20"/>
      <c r="AD376" s="20"/>
      <c r="AE376" s="20"/>
      <c r="AF376" s="20"/>
    </row>
    <row r="377" spans="3:32" ht="38.25" x14ac:dyDescent="0.25">
      <c r="C377" s="73"/>
      <c r="D377" s="67"/>
      <c r="E377" s="3" t="s">
        <v>3</v>
      </c>
      <c r="F377" s="16"/>
      <c r="G377" s="17"/>
      <c r="H377" s="17"/>
      <c r="I377" s="17"/>
      <c r="J377" s="51"/>
      <c r="K377" s="51"/>
      <c r="L377" s="51"/>
      <c r="M377" s="51"/>
      <c r="N377" s="51"/>
      <c r="O377" s="22"/>
      <c r="P377" s="43"/>
    </row>
    <row r="378" spans="3:32" x14ac:dyDescent="0.25">
      <c r="C378" s="73"/>
      <c r="D378" s="67"/>
      <c r="E378" s="3" t="s">
        <v>4</v>
      </c>
      <c r="F378" s="16"/>
      <c r="G378" s="17"/>
      <c r="H378" s="17"/>
      <c r="I378" s="17"/>
      <c r="J378" s="51">
        <v>500</v>
      </c>
      <c r="K378" s="51">
        <v>600</v>
      </c>
      <c r="L378" s="51">
        <v>593</v>
      </c>
      <c r="M378" s="51"/>
      <c r="N378" s="51"/>
      <c r="O378" s="22">
        <f>L378</f>
        <v>593</v>
      </c>
      <c r="P378" s="43">
        <f>O378/K378*100</f>
        <v>98.83</v>
      </c>
    </row>
    <row r="379" spans="3:32" s="21" customFormat="1" ht="16.5" customHeight="1" x14ac:dyDescent="0.25">
      <c r="C379" s="73"/>
      <c r="D379" s="67" t="s">
        <v>183</v>
      </c>
      <c r="E379" s="53" t="s">
        <v>2</v>
      </c>
      <c r="F379" s="32"/>
      <c r="G379" s="52"/>
      <c r="H379" s="52"/>
      <c r="I379" s="52"/>
      <c r="J379" s="22">
        <f>J381</f>
        <v>500</v>
      </c>
      <c r="K379" s="22">
        <f>K381</f>
        <v>600</v>
      </c>
      <c r="L379" s="22">
        <f>L381</f>
        <v>391.21</v>
      </c>
      <c r="M379" s="22"/>
      <c r="N379" s="22"/>
      <c r="O379" s="22">
        <f>L379</f>
        <v>391.21</v>
      </c>
      <c r="P379" s="43">
        <f>O379/K379*100</f>
        <v>65.2</v>
      </c>
      <c r="Y379" s="20"/>
      <c r="Z379" s="20"/>
      <c r="AA379" s="20"/>
      <c r="AB379" s="20"/>
      <c r="AC379" s="20"/>
      <c r="AD379" s="20"/>
      <c r="AE379" s="20"/>
      <c r="AF379" s="20"/>
    </row>
    <row r="380" spans="3:32" ht="38.25" x14ac:dyDescent="0.25">
      <c r="C380" s="73"/>
      <c r="D380" s="67"/>
      <c r="E380" s="3" t="s">
        <v>3</v>
      </c>
      <c r="F380" s="16"/>
      <c r="G380" s="17"/>
      <c r="H380" s="17"/>
      <c r="I380" s="17"/>
      <c r="J380" s="51"/>
      <c r="K380" s="51"/>
      <c r="L380" s="51"/>
      <c r="M380" s="51"/>
      <c r="N380" s="51"/>
      <c r="O380" s="22"/>
      <c r="P380" s="43"/>
    </row>
    <row r="381" spans="3:32" ht="52.5" customHeight="1" x14ac:dyDescent="0.25">
      <c r="C381" s="73"/>
      <c r="D381" s="67"/>
      <c r="E381" s="3" t="s">
        <v>4</v>
      </c>
      <c r="F381" s="16">
        <v>789</v>
      </c>
      <c r="G381" s="17" t="s">
        <v>318</v>
      </c>
      <c r="H381" s="17" t="s">
        <v>348</v>
      </c>
      <c r="I381" s="17" t="s">
        <v>330</v>
      </c>
      <c r="J381" s="51">
        <v>500</v>
      </c>
      <c r="K381" s="51">
        <v>600</v>
      </c>
      <c r="L381" s="51">
        <v>391.21</v>
      </c>
      <c r="M381" s="51"/>
      <c r="N381" s="51"/>
      <c r="O381" s="22">
        <f>L381</f>
        <v>391.21</v>
      </c>
      <c r="P381" s="43">
        <f>O381/K381*100</f>
        <v>65.2</v>
      </c>
    </row>
    <row r="382" spans="3:32" x14ac:dyDescent="0.25">
      <c r="C382" s="73"/>
      <c r="D382" s="67" t="s">
        <v>184</v>
      </c>
      <c r="E382" s="53" t="s">
        <v>2</v>
      </c>
      <c r="F382" s="16"/>
      <c r="G382" s="17"/>
      <c r="H382" s="17"/>
      <c r="I382" s="17"/>
      <c r="J382" s="51">
        <v>0</v>
      </c>
      <c r="K382" s="51"/>
      <c r="L382" s="51"/>
      <c r="M382" s="51"/>
      <c r="N382" s="51"/>
      <c r="O382" s="22"/>
      <c r="P382" s="43"/>
    </row>
    <row r="383" spans="3:32" ht="38.25" x14ac:dyDescent="0.25">
      <c r="C383" s="73"/>
      <c r="D383" s="67"/>
      <c r="E383" s="3" t="s">
        <v>3</v>
      </c>
      <c r="F383" s="16"/>
      <c r="G383" s="17"/>
      <c r="H383" s="17"/>
      <c r="I383" s="17"/>
      <c r="J383" s="51"/>
      <c r="K383" s="51"/>
      <c r="L383" s="51"/>
      <c r="M383" s="51"/>
      <c r="N383" s="51"/>
      <c r="O383" s="22"/>
      <c r="P383" s="43"/>
    </row>
    <row r="384" spans="3:32" x14ac:dyDescent="0.25">
      <c r="C384" s="73"/>
      <c r="D384" s="67"/>
      <c r="E384" s="3" t="s">
        <v>4</v>
      </c>
      <c r="F384" s="16"/>
      <c r="G384" s="17"/>
      <c r="H384" s="17"/>
      <c r="I384" s="17"/>
      <c r="J384" s="51"/>
      <c r="K384" s="51"/>
      <c r="L384" s="51"/>
      <c r="M384" s="51"/>
      <c r="N384" s="51"/>
      <c r="O384" s="22">
        <f>L384</f>
        <v>0</v>
      </c>
      <c r="P384" s="43"/>
    </row>
    <row r="385" spans="3:32" s="21" customFormat="1" ht="16.5" customHeight="1" x14ac:dyDescent="0.25">
      <c r="C385" s="73"/>
      <c r="D385" s="67" t="s">
        <v>185</v>
      </c>
      <c r="E385" s="53" t="s">
        <v>2</v>
      </c>
      <c r="F385" s="32"/>
      <c r="G385" s="52"/>
      <c r="H385" s="52"/>
      <c r="I385" s="52"/>
      <c r="J385" s="22">
        <f>J387</f>
        <v>200</v>
      </c>
      <c r="K385" s="22">
        <f>K387</f>
        <v>350</v>
      </c>
      <c r="L385" s="22">
        <f>L387</f>
        <v>348.9</v>
      </c>
      <c r="M385" s="22"/>
      <c r="N385" s="22"/>
      <c r="O385" s="22">
        <f>L385</f>
        <v>348.9</v>
      </c>
      <c r="P385" s="43">
        <f>O385/K385*100</f>
        <v>99.69</v>
      </c>
      <c r="Y385" s="20"/>
      <c r="Z385" s="20"/>
      <c r="AA385" s="20"/>
      <c r="AB385" s="20"/>
      <c r="AC385" s="20"/>
      <c r="AD385" s="20"/>
      <c r="AE385" s="20"/>
      <c r="AF385" s="20"/>
    </row>
    <row r="386" spans="3:32" ht="38.25" x14ac:dyDescent="0.25">
      <c r="C386" s="73"/>
      <c r="D386" s="67"/>
      <c r="E386" s="3" t="s">
        <v>3</v>
      </c>
      <c r="F386" s="16"/>
      <c r="G386" s="17"/>
      <c r="H386" s="17"/>
      <c r="I386" s="17"/>
      <c r="J386" s="51"/>
      <c r="K386" s="51"/>
      <c r="L386" s="51"/>
      <c r="M386" s="51"/>
      <c r="N386" s="51"/>
      <c r="O386" s="22"/>
      <c r="P386" s="43"/>
    </row>
    <row r="387" spans="3:32" ht="44.25" customHeight="1" x14ac:dyDescent="0.25">
      <c r="C387" s="73"/>
      <c r="D387" s="67"/>
      <c r="E387" s="3" t="s">
        <v>4</v>
      </c>
      <c r="F387" s="16">
        <v>789</v>
      </c>
      <c r="G387" s="17" t="s">
        <v>318</v>
      </c>
      <c r="H387" s="17" t="s">
        <v>348</v>
      </c>
      <c r="I387" s="17" t="s">
        <v>330</v>
      </c>
      <c r="J387" s="51">
        <v>200</v>
      </c>
      <c r="K387" s="51">
        <v>350</v>
      </c>
      <c r="L387" s="51">
        <v>348.9</v>
      </c>
      <c r="M387" s="51"/>
      <c r="N387" s="51"/>
      <c r="O387" s="22">
        <f>L387</f>
        <v>348.9</v>
      </c>
      <c r="P387" s="43">
        <f>O387/K387*100</f>
        <v>99.69</v>
      </c>
    </row>
    <row r="388" spans="3:32" s="21" customFormat="1" x14ac:dyDescent="0.25">
      <c r="C388" s="73"/>
      <c r="D388" s="67" t="s">
        <v>426</v>
      </c>
      <c r="E388" s="53" t="s">
        <v>2</v>
      </c>
      <c r="F388" s="32"/>
      <c r="G388" s="52"/>
      <c r="H388" s="52"/>
      <c r="I388" s="52"/>
      <c r="J388" s="22">
        <f>J390</f>
        <v>2000</v>
      </c>
      <c r="K388" s="22">
        <f>K390</f>
        <v>2000</v>
      </c>
      <c r="L388" s="22">
        <f>L390</f>
        <v>1999.97</v>
      </c>
      <c r="M388" s="22">
        <f t="shared" ref="M388:O388" si="93">M390</f>
        <v>0</v>
      </c>
      <c r="N388" s="22">
        <f t="shared" si="93"/>
        <v>0</v>
      </c>
      <c r="O388" s="22">
        <f t="shared" si="93"/>
        <v>1999.97</v>
      </c>
      <c r="P388" s="43">
        <f>O388/K388*100</f>
        <v>100</v>
      </c>
      <c r="Y388" s="20"/>
      <c r="Z388" s="20"/>
      <c r="AA388" s="20"/>
      <c r="AB388" s="20"/>
      <c r="AC388" s="20"/>
      <c r="AD388" s="20"/>
      <c r="AE388" s="20"/>
      <c r="AF388" s="20"/>
    </row>
    <row r="389" spans="3:32" ht="38.25" x14ac:dyDescent="0.25">
      <c r="C389" s="73"/>
      <c r="D389" s="67"/>
      <c r="E389" s="3" t="s">
        <v>3</v>
      </c>
      <c r="F389" s="16"/>
      <c r="G389" s="17"/>
      <c r="H389" s="17"/>
      <c r="I389" s="17"/>
      <c r="J389" s="51"/>
      <c r="K389" s="51"/>
      <c r="L389" s="51"/>
      <c r="M389" s="51"/>
      <c r="N389" s="51"/>
      <c r="O389" s="22"/>
      <c r="P389" s="43"/>
    </row>
    <row r="390" spans="3:32" ht="63" customHeight="1" x14ac:dyDescent="0.25">
      <c r="C390" s="74"/>
      <c r="D390" s="67"/>
      <c r="E390" s="3" t="s">
        <v>4</v>
      </c>
      <c r="F390" s="30">
        <v>759</v>
      </c>
      <c r="G390" s="31" t="s">
        <v>305</v>
      </c>
      <c r="H390" s="31" t="s">
        <v>348</v>
      </c>
      <c r="I390" s="31" t="s">
        <v>343</v>
      </c>
      <c r="J390" s="27">
        <v>2000</v>
      </c>
      <c r="K390" s="27">
        <f>J390</f>
        <v>2000</v>
      </c>
      <c r="L390" s="27">
        <f>J390-0.027</f>
        <v>1999.97</v>
      </c>
      <c r="M390" s="27"/>
      <c r="N390" s="27"/>
      <c r="O390" s="22">
        <f>L390</f>
        <v>1999.97</v>
      </c>
      <c r="P390" s="43">
        <f>O390/K390*100</f>
        <v>100</v>
      </c>
    </row>
    <row r="391" spans="3:32" s="21" customFormat="1" x14ac:dyDescent="0.25">
      <c r="C391" s="72" t="s">
        <v>186</v>
      </c>
      <c r="D391" s="67" t="s">
        <v>187</v>
      </c>
      <c r="E391" s="53" t="s">
        <v>2</v>
      </c>
      <c r="F391" s="32">
        <v>759</v>
      </c>
      <c r="G391" s="52"/>
      <c r="H391" s="52" t="s">
        <v>348</v>
      </c>
      <c r="I391" s="52"/>
      <c r="J391" s="22">
        <f>J393</f>
        <v>6230</v>
      </c>
      <c r="K391" s="22">
        <f>K393</f>
        <v>6230</v>
      </c>
      <c r="L391" s="22">
        <f>L393</f>
        <v>6199.87</v>
      </c>
      <c r="M391" s="22"/>
      <c r="N391" s="22"/>
      <c r="O391" s="22">
        <f>L391</f>
        <v>6199.87</v>
      </c>
      <c r="P391" s="43">
        <f>O391/K391*100</f>
        <v>99.52</v>
      </c>
      <c r="Y391" s="20"/>
      <c r="Z391" s="20"/>
      <c r="AA391" s="20"/>
      <c r="AB391" s="20"/>
      <c r="AC391" s="20"/>
      <c r="AD391" s="20"/>
      <c r="AE391" s="20"/>
      <c r="AF391" s="20"/>
    </row>
    <row r="392" spans="3:32" ht="38.25" x14ac:dyDescent="0.25">
      <c r="C392" s="73"/>
      <c r="D392" s="67"/>
      <c r="E392" s="3" t="s">
        <v>3</v>
      </c>
      <c r="F392" s="16"/>
      <c r="G392" s="17"/>
      <c r="H392" s="17"/>
      <c r="I392" s="17"/>
      <c r="J392" s="51">
        <v>0</v>
      </c>
      <c r="K392" s="51"/>
      <c r="L392" s="51"/>
      <c r="M392" s="51"/>
      <c r="N392" s="51"/>
      <c r="O392" s="22"/>
      <c r="P392" s="43"/>
    </row>
    <row r="393" spans="3:32" x14ac:dyDescent="0.25">
      <c r="C393" s="73"/>
      <c r="D393" s="67"/>
      <c r="E393" s="3" t="s">
        <v>4</v>
      </c>
      <c r="F393" s="16"/>
      <c r="G393" s="17"/>
      <c r="H393" s="17"/>
      <c r="I393" s="17"/>
      <c r="J393" s="51">
        <f>J396+J399+J402+J405+J408+J414+J417+J420+J423+J426+J409</f>
        <v>6230</v>
      </c>
      <c r="K393" s="51">
        <f t="shared" ref="K393:L393" si="94">K396+K399+K402+K405+K408+K414+K417+K420+K423+K426+K409</f>
        <v>6230</v>
      </c>
      <c r="L393" s="51">
        <f t="shared" si="94"/>
        <v>6199.87</v>
      </c>
      <c r="M393" s="51"/>
      <c r="N393" s="51"/>
      <c r="O393" s="22">
        <f>L393</f>
        <v>6199.87</v>
      </c>
      <c r="P393" s="43">
        <f>O393/K393*100</f>
        <v>99.52</v>
      </c>
    </row>
    <row r="394" spans="3:32" s="21" customFormat="1" x14ac:dyDescent="0.25">
      <c r="C394" s="73"/>
      <c r="D394" s="67" t="s">
        <v>188</v>
      </c>
      <c r="E394" s="53" t="s">
        <v>2</v>
      </c>
      <c r="F394" s="32"/>
      <c r="G394" s="52"/>
      <c r="H394" s="52"/>
      <c r="I394" s="52"/>
      <c r="J394" s="22">
        <f>J396</f>
        <v>150</v>
      </c>
      <c r="K394" s="22">
        <f>K396</f>
        <v>150</v>
      </c>
      <c r="L394" s="22">
        <f>L396</f>
        <v>150</v>
      </c>
      <c r="M394" s="22">
        <f t="shared" ref="M394:O394" si="95">M396</f>
        <v>0</v>
      </c>
      <c r="N394" s="22">
        <f t="shared" si="95"/>
        <v>0</v>
      </c>
      <c r="O394" s="22">
        <f t="shared" si="95"/>
        <v>150</v>
      </c>
      <c r="P394" s="43">
        <f>O394/K394*100</f>
        <v>100</v>
      </c>
      <c r="Y394" s="20"/>
      <c r="Z394" s="20"/>
      <c r="AA394" s="20"/>
      <c r="AB394" s="20"/>
      <c r="AC394" s="20"/>
      <c r="AD394" s="20"/>
      <c r="AE394" s="20"/>
      <c r="AF394" s="20"/>
    </row>
    <row r="395" spans="3:32" ht="38.25" x14ac:dyDescent="0.25">
      <c r="C395" s="73"/>
      <c r="D395" s="67"/>
      <c r="E395" s="3" t="s">
        <v>3</v>
      </c>
      <c r="F395" s="16"/>
      <c r="G395" s="17"/>
      <c r="H395" s="17"/>
      <c r="I395" s="17"/>
      <c r="J395" s="51"/>
      <c r="K395" s="51"/>
      <c r="L395" s="51"/>
      <c r="M395" s="51"/>
      <c r="N395" s="51"/>
      <c r="O395" s="22"/>
      <c r="P395" s="43"/>
    </row>
    <row r="396" spans="3:32" ht="77.25" customHeight="1" x14ac:dyDescent="0.25">
      <c r="C396" s="73"/>
      <c r="D396" s="67"/>
      <c r="E396" s="3" t="s">
        <v>4</v>
      </c>
      <c r="F396" s="16">
        <v>759</v>
      </c>
      <c r="G396" s="17" t="s">
        <v>305</v>
      </c>
      <c r="H396" s="17" t="s">
        <v>348</v>
      </c>
      <c r="I396" s="17" t="s">
        <v>343</v>
      </c>
      <c r="J396" s="51">
        <v>150</v>
      </c>
      <c r="K396" s="51">
        <v>150</v>
      </c>
      <c r="L396" s="51">
        <v>150</v>
      </c>
      <c r="M396" s="51"/>
      <c r="N396" s="51"/>
      <c r="O396" s="22">
        <f>L396</f>
        <v>150</v>
      </c>
      <c r="P396" s="43">
        <f>O396/K396*100</f>
        <v>100</v>
      </c>
    </row>
    <row r="397" spans="3:32" s="21" customFormat="1" x14ac:dyDescent="0.25">
      <c r="C397" s="73"/>
      <c r="D397" s="67" t="s">
        <v>189</v>
      </c>
      <c r="E397" s="53" t="s">
        <v>2</v>
      </c>
      <c r="F397" s="32"/>
      <c r="G397" s="52"/>
      <c r="H397" s="52"/>
      <c r="I397" s="52"/>
      <c r="J397" s="22">
        <f>J399</f>
        <v>80</v>
      </c>
      <c r="K397" s="22">
        <f>K399</f>
        <v>80</v>
      </c>
      <c r="L397" s="22">
        <f>L399</f>
        <v>80</v>
      </c>
      <c r="M397" s="22">
        <f t="shared" ref="M397:O397" si="96">M399</f>
        <v>0</v>
      </c>
      <c r="N397" s="22">
        <f t="shared" si="96"/>
        <v>0</v>
      </c>
      <c r="O397" s="22">
        <f t="shared" si="96"/>
        <v>80</v>
      </c>
      <c r="P397" s="43">
        <f>O397/K397*100</f>
        <v>100</v>
      </c>
      <c r="Y397" s="20"/>
      <c r="Z397" s="20"/>
      <c r="AA397" s="20"/>
      <c r="AB397" s="20"/>
      <c r="AC397" s="20"/>
      <c r="AD397" s="20"/>
      <c r="AE397" s="20"/>
      <c r="AF397" s="20"/>
    </row>
    <row r="398" spans="3:32" ht="38.25" x14ac:dyDescent="0.25">
      <c r="C398" s="73"/>
      <c r="D398" s="67"/>
      <c r="E398" s="3" t="s">
        <v>3</v>
      </c>
      <c r="F398" s="16"/>
      <c r="G398" s="17"/>
      <c r="H398" s="17"/>
      <c r="I398" s="17"/>
      <c r="J398" s="51"/>
      <c r="K398" s="51"/>
      <c r="L398" s="51"/>
      <c r="M398" s="51"/>
      <c r="N398" s="51"/>
      <c r="O398" s="22"/>
      <c r="P398" s="43"/>
    </row>
    <row r="399" spans="3:32" ht="60.75" customHeight="1" x14ac:dyDescent="0.25">
      <c r="C399" s="73"/>
      <c r="D399" s="67"/>
      <c r="E399" s="3" t="s">
        <v>4</v>
      </c>
      <c r="F399" s="16">
        <v>759</v>
      </c>
      <c r="G399" s="17" t="s">
        <v>305</v>
      </c>
      <c r="H399" s="17" t="s">
        <v>348</v>
      </c>
      <c r="I399" s="17" t="s">
        <v>343</v>
      </c>
      <c r="J399" s="51">
        <v>80</v>
      </c>
      <c r="K399" s="51">
        <v>80</v>
      </c>
      <c r="L399" s="51">
        <v>80</v>
      </c>
      <c r="M399" s="51"/>
      <c r="N399" s="51"/>
      <c r="O399" s="22">
        <f>L399</f>
        <v>80</v>
      </c>
      <c r="P399" s="43">
        <f>O399/K399*100</f>
        <v>100</v>
      </c>
    </row>
    <row r="400" spans="3:32" s="21" customFormat="1" ht="34.5" customHeight="1" x14ac:dyDescent="0.25">
      <c r="C400" s="73"/>
      <c r="D400" s="67" t="s">
        <v>190</v>
      </c>
      <c r="E400" s="53" t="s">
        <v>2</v>
      </c>
      <c r="F400" s="32"/>
      <c r="G400" s="52"/>
      <c r="H400" s="52"/>
      <c r="I400" s="52"/>
      <c r="J400" s="22">
        <f>J402</f>
        <v>50</v>
      </c>
      <c r="K400" s="22">
        <f>K402</f>
        <v>50</v>
      </c>
      <c r="L400" s="22">
        <f>L402</f>
        <v>50</v>
      </c>
      <c r="M400" s="22">
        <f t="shared" ref="M400:O400" si="97">M402</f>
        <v>0</v>
      </c>
      <c r="N400" s="22">
        <f t="shared" si="97"/>
        <v>0</v>
      </c>
      <c r="O400" s="22">
        <f t="shared" si="97"/>
        <v>50</v>
      </c>
      <c r="P400" s="43">
        <f>O400/K400*100</f>
        <v>100</v>
      </c>
      <c r="Y400" s="20"/>
      <c r="Z400" s="20"/>
      <c r="AA400" s="20"/>
      <c r="AB400" s="20"/>
      <c r="AC400" s="20"/>
      <c r="AD400" s="20"/>
      <c r="AE400" s="20"/>
      <c r="AF400" s="20"/>
    </row>
    <row r="401" spans="1:32" ht="53.25" customHeight="1" x14ac:dyDescent="0.25">
      <c r="C401" s="73"/>
      <c r="D401" s="67"/>
      <c r="E401" s="3" t="s">
        <v>3</v>
      </c>
      <c r="F401" s="16"/>
      <c r="G401" s="17"/>
      <c r="H401" s="17"/>
      <c r="I401" s="17"/>
      <c r="J401" s="51"/>
      <c r="K401" s="51"/>
      <c r="L401" s="51"/>
      <c r="M401" s="51"/>
      <c r="N401" s="51"/>
      <c r="O401" s="22"/>
      <c r="P401" s="43"/>
    </row>
    <row r="402" spans="1:32" ht="77.25" customHeight="1" x14ac:dyDescent="0.25">
      <c r="C402" s="73"/>
      <c r="D402" s="67"/>
      <c r="E402" s="3" t="s">
        <v>4</v>
      </c>
      <c r="F402" s="16">
        <v>759</v>
      </c>
      <c r="G402" s="17" t="s">
        <v>305</v>
      </c>
      <c r="H402" s="17" t="s">
        <v>348</v>
      </c>
      <c r="I402" s="17" t="s">
        <v>343</v>
      </c>
      <c r="J402" s="51">
        <v>50</v>
      </c>
      <c r="K402" s="51">
        <v>50</v>
      </c>
      <c r="L402" s="51">
        <v>50</v>
      </c>
      <c r="M402" s="51"/>
      <c r="N402" s="51"/>
      <c r="O402" s="22">
        <f>L402</f>
        <v>50</v>
      </c>
      <c r="P402" s="43">
        <f>O402/K402*100</f>
        <v>100</v>
      </c>
    </row>
    <row r="403" spans="1:32" s="21" customFormat="1" ht="41.25" customHeight="1" x14ac:dyDescent="0.25">
      <c r="C403" s="73"/>
      <c r="D403" s="67" t="s">
        <v>282</v>
      </c>
      <c r="E403" s="53" t="s">
        <v>2</v>
      </c>
      <c r="F403" s="32"/>
      <c r="G403" s="52"/>
      <c r="H403" s="52"/>
      <c r="I403" s="52"/>
      <c r="J403" s="22">
        <f>J405</f>
        <v>100</v>
      </c>
      <c r="K403" s="22">
        <f>K405</f>
        <v>100</v>
      </c>
      <c r="L403" s="22">
        <f>L405</f>
        <v>100</v>
      </c>
      <c r="M403" s="22">
        <f t="shared" ref="M403:O403" si="98">M405</f>
        <v>0</v>
      </c>
      <c r="N403" s="22">
        <f t="shared" si="98"/>
        <v>0</v>
      </c>
      <c r="O403" s="22">
        <f t="shared" si="98"/>
        <v>100</v>
      </c>
      <c r="P403" s="43">
        <f>O403/K403*100</f>
        <v>100</v>
      </c>
      <c r="Y403" s="20"/>
      <c r="Z403" s="20"/>
      <c r="AA403" s="20"/>
      <c r="AB403" s="20"/>
      <c r="AC403" s="20"/>
      <c r="AD403" s="20"/>
      <c r="AE403" s="20"/>
      <c r="AF403" s="20"/>
    </row>
    <row r="404" spans="1:32" ht="47.25" customHeight="1" x14ac:dyDescent="0.25">
      <c r="C404" s="73"/>
      <c r="D404" s="67"/>
      <c r="E404" s="3" t="s">
        <v>3</v>
      </c>
      <c r="F404" s="16"/>
      <c r="G404" s="17"/>
      <c r="H404" s="17"/>
      <c r="I404" s="17"/>
      <c r="J404" s="51"/>
      <c r="K404" s="51"/>
      <c r="L404" s="51"/>
      <c r="M404" s="51"/>
      <c r="N404" s="51"/>
      <c r="O404" s="22"/>
      <c r="P404" s="43"/>
    </row>
    <row r="405" spans="1:32" ht="21.75" customHeight="1" x14ac:dyDescent="0.25">
      <c r="C405" s="73"/>
      <c r="D405" s="67"/>
      <c r="E405" s="3" t="s">
        <v>4</v>
      </c>
      <c r="F405" s="16">
        <v>759</v>
      </c>
      <c r="G405" s="17" t="s">
        <v>305</v>
      </c>
      <c r="H405" s="17" t="s">
        <v>348</v>
      </c>
      <c r="I405" s="17" t="s">
        <v>343</v>
      </c>
      <c r="J405" s="51">
        <v>100</v>
      </c>
      <c r="K405" s="51">
        <v>100</v>
      </c>
      <c r="L405" s="51">
        <v>100</v>
      </c>
      <c r="M405" s="51"/>
      <c r="N405" s="51"/>
      <c r="O405" s="22">
        <f>L405</f>
        <v>100</v>
      </c>
      <c r="P405" s="43">
        <f>O405/K405*100</f>
        <v>100</v>
      </c>
    </row>
    <row r="406" spans="1:32" s="21" customFormat="1" ht="24.75" customHeight="1" x14ac:dyDescent="0.25">
      <c r="A406" s="41"/>
      <c r="B406" s="20"/>
      <c r="C406" s="73"/>
      <c r="D406" s="67" t="s">
        <v>386</v>
      </c>
      <c r="E406" s="53" t="s">
        <v>2</v>
      </c>
      <c r="F406" s="32">
        <v>759</v>
      </c>
      <c r="G406" s="52"/>
      <c r="H406" s="52" t="s">
        <v>348</v>
      </c>
      <c r="I406" s="52"/>
      <c r="J406" s="22">
        <f>J408</f>
        <v>1000</v>
      </c>
      <c r="K406" s="22">
        <f>K408</f>
        <v>1000</v>
      </c>
      <c r="L406" s="22">
        <f>L408</f>
        <v>969.87</v>
      </c>
      <c r="M406" s="22">
        <f t="shared" ref="M406:O406" si="99">M408</f>
        <v>0</v>
      </c>
      <c r="N406" s="22">
        <f t="shared" si="99"/>
        <v>0</v>
      </c>
      <c r="O406" s="22">
        <f t="shared" si="99"/>
        <v>969.87</v>
      </c>
      <c r="P406" s="43">
        <f>O406/K406*100</f>
        <v>96.99</v>
      </c>
      <c r="Y406" s="20"/>
      <c r="Z406" s="12"/>
      <c r="AA406" s="20"/>
      <c r="AB406" s="20"/>
      <c r="AC406" s="20"/>
      <c r="AD406" s="20"/>
      <c r="AE406" s="20"/>
      <c r="AF406" s="20"/>
    </row>
    <row r="407" spans="1:32" ht="59.25" customHeight="1" x14ac:dyDescent="0.25">
      <c r="A407" s="36"/>
      <c r="B407" s="8"/>
      <c r="C407" s="73"/>
      <c r="D407" s="67"/>
      <c r="E407" s="3" t="s">
        <v>3</v>
      </c>
      <c r="F407" s="16"/>
      <c r="G407" s="17"/>
      <c r="H407" s="17"/>
      <c r="I407" s="17"/>
      <c r="J407" s="51"/>
      <c r="K407" s="51"/>
      <c r="L407" s="51"/>
      <c r="M407" s="51"/>
      <c r="N407" s="51"/>
      <c r="O407" s="22"/>
      <c r="P407" s="43"/>
      <c r="Z407" s="2"/>
    </row>
    <row r="408" spans="1:32" ht="118.5" customHeight="1" x14ac:dyDescent="0.25">
      <c r="A408" s="36"/>
      <c r="B408" s="8"/>
      <c r="C408" s="73"/>
      <c r="D408" s="67"/>
      <c r="E408" s="3" t="s">
        <v>4</v>
      </c>
      <c r="F408" s="16">
        <v>759</v>
      </c>
      <c r="G408" s="17"/>
      <c r="H408" s="17" t="s">
        <v>348</v>
      </c>
      <c r="I408" s="17"/>
      <c r="J408" s="51">
        <v>1000</v>
      </c>
      <c r="K408" s="51">
        <v>1000</v>
      </c>
      <c r="L408" s="51">
        <f>1000-30.13</f>
        <v>969.87</v>
      </c>
      <c r="M408" s="51"/>
      <c r="N408" s="51"/>
      <c r="O408" s="22">
        <f>L408</f>
        <v>969.87</v>
      </c>
      <c r="P408" s="43">
        <f>O408/K408*100</f>
        <v>96.99</v>
      </c>
      <c r="Z408" s="2"/>
    </row>
    <row r="409" spans="1:32" s="21" customFormat="1" ht="16.5" customHeight="1" x14ac:dyDescent="0.25">
      <c r="C409" s="73"/>
      <c r="D409" s="67" t="s">
        <v>191</v>
      </c>
      <c r="E409" s="53" t="s">
        <v>2</v>
      </c>
      <c r="F409" s="32"/>
      <c r="G409" s="52"/>
      <c r="H409" s="52"/>
      <c r="I409" s="52"/>
      <c r="J409" s="22">
        <f>J411</f>
        <v>300</v>
      </c>
      <c r="K409" s="22">
        <f>K411</f>
        <v>300</v>
      </c>
      <c r="L409" s="22">
        <f>L411</f>
        <v>300</v>
      </c>
      <c r="M409" s="22">
        <f t="shared" ref="M409:O409" si="100">M411</f>
        <v>0</v>
      </c>
      <c r="N409" s="22">
        <f t="shared" si="100"/>
        <v>0</v>
      </c>
      <c r="O409" s="22">
        <f t="shared" si="100"/>
        <v>300</v>
      </c>
      <c r="P409" s="43">
        <f>O409/K409*100</f>
        <v>100</v>
      </c>
      <c r="Y409" s="20"/>
      <c r="Z409" s="20"/>
      <c r="AA409" s="20"/>
      <c r="AB409" s="20"/>
      <c r="AC409" s="20"/>
      <c r="AD409" s="20"/>
      <c r="AE409" s="20"/>
      <c r="AF409" s="20"/>
    </row>
    <row r="410" spans="1:32" ht="38.25" x14ac:dyDescent="0.25">
      <c r="C410" s="73"/>
      <c r="D410" s="67"/>
      <c r="E410" s="3" t="s">
        <v>3</v>
      </c>
      <c r="F410" s="16"/>
      <c r="G410" s="17"/>
      <c r="H410" s="17"/>
      <c r="I410" s="17"/>
      <c r="J410" s="51"/>
      <c r="K410" s="51"/>
      <c r="L410" s="51"/>
      <c r="M410" s="51"/>
      <c r="N410" s="51"/>
      <c r="O410" s="22"/>
      <c r="P410" s="43"/>
    </row>
    <row r="411" spans="1:32" ht="32.25" customHeight="1" x14ac:dyDescent="0.25">
      <c r="C411" s="73"/>
      <c r="D411" s="67"/>
      <c r="E411" s="3" t="s">
        <v>4</v>
      </c>
      <c r="F411" s="16">
        <v>759</v>
      </c>
      <c r="G411" s="17" t="s">
        <v>305</v>
      </c>
      <c r="H411" s="17" t="s">
        <v>348</v>
      </c>
      <c r="I411" s="17" t="s">
        <v>343</v>
      </c>
      <c r="J411" s="51">
        <v>300</v>
      </c>
      <c r="K411" s="51">
        <v>300</v>
      </c>
      <c r="L411" s="51">
        <v>300</v>
      </c>
      <c r="M411" s="51"/>
      <c r="N411" s="51"/>
      <c r="O411" s="22">
        <f>L411</f>
        <v>300</v>
      </c>
      <c r="P411" s="43">
        <f>O411/K411*100</f>
        <v>100</v>
      </c>
    </row>
    <row r="412" spans="1:32" s="21" customFormat="1" ht="16.5" customHeight="1" x14ac:dyDescent="0.25">
      <c r="C412" s="73"/>
      <c r="D412" s="67" t="s">
        <v>192</v>
      </c>
      <c r="E412" s="53" t="s">
        <v>2</v>
      </c>
      <c r="F412" s="32"/>
      <c r="G412" s="52"/>
      <c r="H412" s="52"/>
      <c r="I412" s="52"/>
      <c r="J412" s="22">
        <v>200</v>
      </c>
      <c r="K412" s="22">
        <v>200</v>
      </c>
      <c r="L412" s="22">
        <v>200</v>
      </c>
      <c r="M412" s="22">
        <v>200</v>
      </c>
      <c r="N412" s="22">
        <v>200</v>
      </c>
      <c r="O412" s="22">
        <v>200</v>
      </c>
      <c r="P412" s="43">
        <f>O412/K412*100</f>
        <v>100</v>
      </c>
      <c r="Y412" s="20"/>
      <c r="Z412" s="20"/>
      <c r="AA412" s="20"/>
      <c r="AB412" s="20"/>
      <c r="AC412" s="20"/>
      <c r="AD412" s="20"/>
      <c r="AE412" s="20"/>
      <c r="AF412" s="20"/>
    </row>
    <row r="413" spans="1:32" ht="38.25" x14ac:dyDescent="0.25">
      <c r="C413" s="73"/>
      <c r="D413" s="67"/>
      <c r="E413" s="3" t="s">
        <v>3</v>
      </c>
      <c r="F413" s="16"/>
      <c r="G413" s="17"/>
      <c r="H413" s="17"/>
      <c r="I413" s="17"/>
      <c r="J413" s="51"/>
      <c r="K413" s="51"/>
      <c r="L413" s="51"/>
      <c r="M413" s="51"/>
      <c r="N413" s="51"/>
      <c r="O413" s="22"/>
      <c r="P413" s="43"/>
    </row>
    <row r="414" spans="1:32" ht="48.75" customHeight="1" x14ac:dyDescent="0.25">
      <c r="C414" s="73"/>
      <c r="D414" s="67"/>
      <c r="E414" s="3" t="s">
        <v>4</v>
      </c>
      <c r="F414" s="16">
        <v>759</v>
      </c>
      <c r="G414" s="17" t="s">
        <v>305</v>
      </c>
      <c r="H414" s="17" t="s">
        <v>348</v>
      </c>
      <c r="I414" s="17" t="s">
        <v>343</v>
      </c>
      <c r="J414" s="51">
        <v>200</v>
      </c>
      <c r="K414" s="51">
        <v>200</v>
      </c>
      <c r="L414" s="51">
        <v>200</v>
      </c>
      <c r="M414" s="51"/>
      <c r="N414" s="51"/>
      <c r="O414" s="22">
        <f>L414</f>
        <v>200</v>
      </c>
      <c r="P414" s="43">
        <f>O414/K414*100</f>
        <v>100</v>
      </c>
    </row>
    <row r="415" spans="1:32" ht="28.5" customHeight="1" x14ac:dyDescent="0.25">
      <c r="C415" s="73"/>
      <c r="D415" s="67" t="s">
        <v>193</v>
      </c>
      <c r="E415" s="53" t="s">
        <v>2</v>
      </c>
      <c r="F415" s="16"/>
      <c r="G415" s="17"/>
      <c r="H415" s="17"/>
      <c r="I415" s="17"/>
      <c r="J415" s="51">
        <f>J417</f>
        <v>1000</v>
      </c>
      <c r="K415" s="51">
        <f>K417</f>
        <v>1000</v>
      </c>
      <c r="L415" s="51">
        <f>L417</f>
        <v>1000</v>
      </c>
      <c r="M415" s="51">
        <f t="shared" ref="M415:O415" si="101">M417</f>
        <v>0</v>
      </c>
      <c r="N415" s="51">
        <f t="shared" si="101"/>
        <v>0</v>
      </c>
      <c r="O415" s="51">
        <f t="shared" si="101"/>
        <v>1000</v>
      </c>
      <c r="P415" s="43">
        <f>O415/K415*100</f>
        <v>100</v>
      </c>
    </row>
    <row r="416" spans="1:32" ht="55.5" customHeight="1" x14ac:dyDescent="0.25">
      <c r="C416" s="73"/>
      <c r="D416" s="67"/>
      <c r="E416" s="3" t="s">
        <v>3</v>
      </c>
      <c r="F416" s="16"/>
      <c r="G416" s="17"/>
      <c r="H416" s="17"/>
      <c r="I416" s="17"/>
      <c r="J416" s="51"/>
      <c r="K416" s="51"/>
      <c r="L416" s="51"/>
      <c r="M416" s="51"/>
      <c r="N416" s="51"/>
      <c r="O416" s="22"/>
      <c r="P416" s="43"/>
    </row>
    <row r="417" spans="3:32" ht="66" customHeight="1" x14ac:dyDescent="0.25">
      <c r="C417" s="73"/>
      <c r="D417" s="67"/>
      <c r="E417" s="3" t="s">
        <v>4</v>
      </c>
      <c r="F417" s="16">
        <v>759</v>
      </c>
      <c r="G417" s="17" t="s">
        <v>305</v>
      </c>
      <c r="H417" s="17" t="s">
        <v>348</v>
      </c>
      <c r="I417" s="17" t="s">
        <v>343</v>
      </c>
      <c r="J417" s="51">
        <v>1000</v>
      </c>
      <c r="K417" s="51">
        <v>1000</v>
      </c>
      <c r="L417" s="51">
        <v>1000</v>
      </c>
      <c r="M417" s="51"/>
      <c r="N417" s="51"/>
      <c r="O417" s="22">
        <f>L417</f>
        <v>1000</v>
      </c>
      <c r="P417" s="43">
        <f>O417/K417*100</f>
        <v>100</v>
      </c>
    </row>
    <row r="418" spans="3:32" s="21" customFormat="1" ht="30.75" customHeight="1" x14ac:dyDescent="0.25">
      <c r="C418" s="73"/>
      <c r="D418" s="67" t="s">
        <v>194</v>
      </c>
      <c r="E418" s="53" t="s">
        <v>2</v>
      </c>
      <c r="F418" s="32"/>
      <c r="G418" s="52"/>
      <c r="H418" s="52"/>
      <c r="I418" s="52"/>
      <c r="J418" s="22">
        <f>J420</f>
        <v>200</v>
      </c>
      <c r="K418" s="22">
        <f>K420</f>
        <v>200</v>
      </c>
      <c r="L418" s="22">
        <f>L420</f>
        <v>200</v>
      </c>
      <c r="M418" s="22">
        <f t="shared" ref="M418:O418" si="102">M420</f>
        <v>0</v>
      </c>
      <c r="N418" s="22">
        <f t="shared" si="102"/>
        <v>0</v>
      </c>
      <c r="O418" s="22">
        <f t="shared" si="102"/>
        <v>200</v>
      </c>
      <c r="P418" s="43">
        <f>O418/K418*100</f>
        <v>100</v>
      </c>
      <c r="Y418" s="20"/>
      <c r="Z418" s="20"/>
      <c r="AA418" s="20"/>
      <c r="AB418" s="20"/>
      <c r="AC418" s="20"/>
      <c r="AD418" s="20"/>
      <c r="AE418" s="20"/>
      <c r="AF418" s="20"/>
    </row>
    <row r="419" spans="3:32" ht="65.25" customHeight="1" x14ac:dyDescent="0.25">
      <c r="C419" s="73"/>
      <c r="D419" s="67"/>
      <c r="E419" s="3" t="s">
        <v>3</v>
      </c>
      <c r="F419" s="16"/>
      <c r="G419" s="17"/>
      <c r="H419" s="17"/>
      <c r="I419" s="17"/>
      <c r="J419" s="51"/>
      <c r="K419" s="51"/>
      <c r="L419" s="51"/>
      <c r="M419" s="51"/>
      <c r="N419" s="51"/>
      <c r="O419" s="22"/>
      <c r="P419" s="43"/>
    </row>
    <row r="420" spans="3:32" ht="72.75" customHeight="1" x14ac:dyDescent="0.25">
      <c r="C420" s="73"/>
      <c r="D420" s="67"/>
      <c r="E420" s="3" t="s">
        <v>4</v>
      </c>
      <c r="F420" s="16">
        <v>759</v>
      </c>
      <c r="G420" s="17" t="s">
        <v>349</v>
      </c>
      <c r="H420" s="17" t="s">
        <v>348</v>
      </c>
      <c r="I420" s="17" t="s">
        <v>343</v>
      </c>
      <c r="J420" s="51">
        <v>200</v>
      </c>
      <c r="K420" s="51">
        <v>200</v>
      </c>
      <c r="L420" s="51">
        <v>200</v>
      </c>
      <c r="M420" s="51"/>
      <c r="N420" s="51"/>
      <c r="O420" s="22">
        <f>L420</f>
        <v>200</v>
      </c>
      <c r="P420" s="43">
        <f>O420/K420*100</f>
        <v>100</v>
      </c>
    </row>
    <row r="421" spans="3:32" s="21" customFormat="1" ht="30.75" customHeight="1" x14ac:dyDescent="0.25">
      <c r="C421" s="73"/>
      <c r="D421" s="67" t="s">
        <v>195</v>
      </c>
      <c r="E421" s="53" t="s">
        <v>2</v>
      </c>
      <c r="F421" s="32"/>
      <c r="G421" s="52"/>
      <c r="H421" s="52"/>
      <c r="I421" s="52"/>
      <c r="J421" s="22">
        <f>J423</f>
        <v>150</v>
      </c>
      <c r="K421" s="22">
        <f>K423</f>
        <v>150</v>
      </c>
      <c r="L421" s="22">
        <f>L423</f>
        <v>150</v>
      </c>
      <c r="M421" s="22">
        <f t="shared" ref="M421:O421" si="103">M423</f>
        <v>0</v>
      </c>
      <c r="N421" s="22">
        <f t="shared" si="103"/>
        <v>0</v>
      </c>
      <c r="O421" s="22">
        <f t="shared" si="103"/>
        <v>150</v>
      </c>
      <c r="P421" s="43">
        <f>O421/K421*100</f>
        <v>100</v>
      </c>
      <c r="Y421" s="20"/>
      <c r="Z421" s="20"/>
      <c r="AA421" s="20"/>
      <c r="AB421" s="20"/>
      <c r="AC421" s="20"/>
      <c r="AD421" s="20"/>
      <c r="AE421" s="20"/>
      <c r="AF421" s="20"/>
    </row>
    <row r="422" spans="3:32" ht="51.75" customHeight="1" x14ac:dyDescent="0.25">
      <c r="C422" s="73"/>
      <c r="D422" s="67"/>
      <c r="E422" s="3" t="s">
        <v>3</v>
      </c>
      <c r="F422" s="16"/>
      <c r="G422" s="17"/>
      <c r="H422" s="17"/>
      <c r="I422" s="17"/>
      <c r="J422" s="51"/>
      <c r="K422" s="51"/>
      <c r="L422" s="51"/>
      <c r="M422" s="51"/>
      <c r="N422" s="51"/>
      <c r="O422" s="22"/>
      <c r="P422" s="43"/>
    </row>
    <row r="423" spans="3:32" ht="31.5" customHeight="1" x14ac:dyDescent="0.25">
      <c r="C423" s="73"/>
      <c r="D423" s="67"/>
      <c r="E423" s="3" t="s">
        <v>4</v>
      </c>
      <c r="F423" s="16">
        <v>759</v>
      </c>
      <c r="G423" s="17" t="s">
        <v>305</v>
      </c>
      <c r="H423" s="17" t="s">
        <v>348</v>
      </c>
      <c r="I423" s="17" t="s">
        <v>343</v>
      </c>
      <c r="J423" s="51">
        <v>150</v>
      </c>
      <c r="K423" s="51">
        <v>150</v>
      </c>
      <c r="L423" s="51">
        <v>150</v>
      </c>
      <c r="M423" s="51"/>
      <c r="N423" s="51"/>
      <c r="O423" s="22">
        <f>L423</f>
        <v>150</v>
      </c>
      <c r="P423" s="43">
        <f>O423/K423*100</f>
        <v>100</v>
      </c>
    </row>
    <row r="424" spans="3:32" s="21" customFormat="1" ht="33.75" customHeight="1" x14ac:dyDescent="0.25">
      <c r="C424" s="73"/>
      <c r="D424" s="67" t="s">
        <v>387</v>
      </c>
      <c r="E424" s="53" t="s">
        <v>2</v>
      </c>
      <c r="F424" s="32"/>
      <c r="G424" s="52"/>
      <c r="H424" s="52"/>
      <c r="I424" s="52"/>
      <c r="J424" s="22">
        <f>J426</f>
        <v>3000</v>
      </c>
      <c r="K424" s="22">
        <f>K426</f>
        <v>3000</v>
      </c>
      <c r="L424" s="22">
        <f>L426</f>
        <v>3000</v>
      </c>
      <c r="M424" s="22">
        <f t="shared" ref="M424:O424" si="104">M426</f>
        <v>0</v>
      </c>
      <c r="N424" s="22">
        <f t="shared" si="104"/>
        <v>0</v>
      </c>
      <c r="O424" s="22">
        <f t="shared" si="104"/>
        <v>3000</v>
      </c>
      <c r="P424" s="43">
        <f>O424/K424*100</f>
        <v>100</v>
      </c>
      <c r="Y424" s="20"/>
      <c r="Z424" s="20"/>
      <c r="AA424" s="20"/>
      <c r="AB424" s="20"/>
      <c r="AC424" s="20"/>
      <c r="AD424" s="20"/>
      <c r="AE424" s="20"/>
      <c r="AF424" s="20"/>
    </row>
    <row r="425" spans="3:32" ht="38.25" x14ac:dyDescent="0.25">
      <c r="C425" s="73"/>
      <c r="D425" s="67"/>
      <c r="E425" s="3" t="s">
        <v>3</v>
      </c>
      <c r="F425" s="16"/>
      <c r="G425" s="17"/>
      <c r="H425" s="17"/>
      <c r="I425" s="17"/>
      <c r="J425" s="51"/>
      <c r="K425" s="51"/>
      <c r="L425" s="51"/>
      <c r="M425" s="51"/>
      <c r="N425" s="51"/>
      <c r="O425" s="22"/>
      <c r="P425" s="43"/>
    </row>
    <row r="426" spans="3:32" ht="68.25" customHeight="1" x14ac:dyDescent="0.25">
      <c r="C426" s="73"/>
      <c r="D426" s="67"/>
      <c r="E426" s="3" t="s">
        <v>4</v>
      </c>
      <c r="F426" s="16">
        <v>759</v>
      </c>
      <c r="G426" s="17" t="s">
        <v>305</v>
      </c>
      <c r="H426" s="17" t="s">
        <v>348</v>
      </c>
      <c r="I426" s="17"/>
      <c r="J426" s="51">
        <v>3000</v>
      </c>
      <c r="K426" s="51">
        <v>3000</v>
      </c>
      <c r="L426" s="51">
        <v>3000</v>
      </c>
      <c r="M426" s="51"/>
      <c r="N426" s="51"/>
      <c r="O426" s="22">
        <f>L426</f>
        <v>3000</v>
      </c>
      <c r="P426" s="43">
        <f>O426/K426*100</f>
        <v>100</v>
      </c>
    </row>
    <row r="427" spans="3:32" x14ac:dyDescent="0.25">
      <c r="C427" s="73"/>
      <c r="D427" s="67" t="s">
        <v>196</v>
      </c>
      <c r="E427" s="53" t="s">
        <v>2</v>
      </c>
      <c r="F427" s="16"/>
      <c r="G427" s="17"/>
      <c r="H427" s="17"/>
      <c r="I427" s="17"/>
      <c r="J427" s="51">
        <v>0</v>
      </c>
      <c r="K427" s="51"/>
      <c r="L427" s="51">
        <v>0</v>
      </c>
      <c r="M427" s="51"/>
      <c r="N427" s="51"/>
      <c r="O427" s="22">
        <f>L427</f>
        <v>0</v>
      </c>
      <c r="P427" s="43" t="e">
        <f>O427/K427*100</f>
        <v>#DIV/0!</v>
      </c>
    </row>
    <row r="428" spans="3:32" ht="38.25" x14ac:dyDescent="0.25">
      <c r="C428" s="73"/>
      <c r="D428" s="67"/>
      <c r="E428" s="3" t="s">
        <v>3</v>
      </c>
      <c r="F428" s="16"/>
      <c r="G428" s="17"/>
      <c r="H428" s="17"/>
      <c r="I428" s="17"/>
      <c r="J428" s="51"/>
      <c r="K428" s="51"/>
      <c r="L428" s="51"/>
      <c r="M428" s="51"/>
      <c r="N428" s="51"/>
      <c r="O428" s="22"/>
      <c r="P428" s="43"/>
    </row>
    <row r="429" spans="3:32" x14ac:dyDescent="0.25">
      <c r="C429" s="74"/>
      <c r="D429" s="67"/>
      <c r="E429" s="3" t="s">
        <v>4</v>
      </c>
      <c r="F429" s="16"/>
      <c r="G429" s="17"/>
      <c r="H429" s="17" t="s">
        <v>348</v>
      </c>
      <c r="I429" s="17"/>
      <c r="J429" s="51"/>
      <c r="K429" s="51"/>
      <c r="L429" s="51"/>
      <c r="M429" s="51"/>
      <c r="N429" s="51"/>
      <c r="O429" s="22">
        <f>L429</f>
        <v>0</v>
      </c>
      <c r="P429" s="43" t="e">
        <f>O429/K429*100</f>
        <v>#DIV/0!</v>
      </c>
    </row>
    <row r="430" spans="3:32" s="21" customFormat="1" x14ac:dyDescent="0.25">
      <c r="C430" s="72" t="s">
        <v>197</v>
      </c>
      <c r="D430" s="67" t="s">
        <v>198</v>
      </c>
      <c r="E430" s="53" t="s">
        <v>2</v>
      </c>
      <c r="F430" s="32"/>
      <c r="G430" s="52"/>
      <c r="H430" s="52"/>
      <c r="I430" s="52"/>
      <c r="J430" s="22">
        <f>J432</f>
        <v>350</v>
      </c>
      <c r="K430" s="22">
        <f>K432</f>
        <v>350</v>
      </c>
      <c r="L430" s="22">
        <f>L432</f>
        <v>230</v>
      </c>
      <c r="M430" s="22">
        <f t="shared" ref="M430:O430" si="105">M432</f>
        <v>0</v>
      </c>
      <c r="N430" s="22">
        <f t="shared" si="105"/>
        <v>0</v>
      </c>
      <c r="O430" s="22">
        <f t="shared" si="105"/>
        <v>230</v>
      </c>
      <c r="P430" s="43">
        <f>O430/K430*100</f>
        <v>65.709999999999994</v>
      </c>
      <c r="Y430" s="20"/>
      <c r="Z430" s="20"/>
      <c r="AA430" s="20"/>
      <c r="AB430" s="20"/>
      <c r="AC430" s="20"/>
      <c r="AD430" s="20"/>
      <c r="AE430" s="20"/>
      <c r="AF430" s="20"/>
    </row>
    <row r="431" spans="3:32" ht="38.25" x14ac:dyDescent="0.25">
      <c r="C431" s="73"/>
      <c r="D431" s="67"/>
      <c r="E431" s="3" t="s">
        <v>3</v>
      </c>
      <c r="F431" s="16"/>
      <c r="G431" s="17"/>
      <c r="H431" s="17"/>
      <c r="I431" s="17"/>
      <c r="J431" s="51">
        <v>0</v>
      </c>
      <c r="K431" s="51"/>
      <c r="L431" s="51"/>
      <c r="M431" s="51"/>
      <c r="N431" s="51"/>
      <c r="O431" s="22"/>
      <c r="P431" s="43" t="e">
        <f>O431/K431*100</f>
        <v>#DIV/0!</v>
      </c>
    </row>
    <row r="432" spans="3:32" x14ac:dyDescent="0.25">
      <c r="C432" s="73"/>
      <c r="D432" s="67"/>
      <c r="E432" s="3" t="s">
        <v>4</v>
      </c>
      <c r="F432" s="16"/>
      <c r="G432" s="17"/>
      <c r="H432" s="17"/>
      <c r="I432" s="17"/>
      <c r="J432" s="51">
        <f>J435+J439</f>
        <v>350</v>
      </c>
      <c r="K432" s="51">
        <f>K435+K439</f>
        <v>350</v>
      </c>
      <c r="L432" s="51">
        <f>L435+L439</f>
        <v>230</v>
      </c>
      <c r="M432" s="51"/>
      <c r="N432" s="51"/>
      <c r="O432" s="22">
        <f>L432</f>
        <v>230</v>
      </c>
      <c r="P432" s="43">
        <f>O432/K432*100</f>
        <v>65.709999999999994</v>
      </c>
    </row>
    <row r="433" spans="3:32" s="21" customFormat="1" ht="12.75" customHeight="1" x14ac:dyDescent="0.25">
      <c r="C433" s="73"/>
      <c r="D433" s="67" t="s">
        <v>199</v>
      </c>
      <c r="E433" s="53" t="s">
        <v>2</v>
      </c>
      <c r="F433" s="32">
        <v>789</v>
      </c>
      <c r="G433" s="52"/>
      <c r="H433" s="52"/>
      <c r="I433" s="52"/>
      <c r="J433" s="22">
        <f>J435</f>
        <v>300</v>
      </c>
      <c r="K433" s="22">
        <f>K435</f>
        <v>300</v>
      </c>
      <c r="L433" s="22">
        <f>L435</f>
        <v>180</v>
      </c>
      <c r="M433" s="22">
        <f t="shared" ref="M433:O433" si="106">M435</f>
        <v>0</v>
      </c>
      <c r="N433" s="22">
        <f t="shared" si="106"/>
        <v>0</v>
      </c>
      <c r="O433" s="22">
        <f t="shared" si="106"/>
        <v>180</v>
      </c>
      <c r="P433" s="43">
        <f>O433/K433*100</f>
        <v>60</v>
      </c>
      <c r="Y433" s="20"/>
      <c r="Z433" s="20"/>
      <c r="AA433" s="20"/>
      <c r="AB433" s="20"/>
      <c r="AC433" s="20"/>
      <c r="AD433" s="20"/>
      <c r="AE433" s="20"/>
      <c r="AF433" s="20"/>
    </row>
    <row r="434" spans="3:32" ht="38.25" x14ac:dyDescent="0.25">
      <c r="C434" s="73"/>
      <c r="D434" s="67"/>
      <c r="E434" s="3" t="s">
        <v>3</v>
      </c>
      <c r="F434" s="16"/>
      <c r="G434" s="17"/>
      <c r="H434" s="17"/>
      <c r="I434" s="17"/>
      <c r="J434" s="51"/>
      <c r="K434" s="51"/>
      <c r="L434" s="51"/>
      <c r="M434" s="51"/>
      <c r="N434" s="51"/>
      <c r="O434" s="22"/>
      <c r="P434" s="43"/>
    </row>
    <row r="435" spans="3:32" x14ac:dyDescent="0.25">
      <c r="C435" s="73"/>
      <c r="D435" s="67"/>
      <c r="E435" s="3" t="s">
        <v>4</v>
      </c>
      <c r="F435" s="16">
        <v>789</v>
      </c>
      <c r="G435" s="17"/>
      <c r="H435" s="17" t="s">
        <v>348</v>
      </c>
      <c r="I435" s="17"/>
      <c r="J435" s="51">
        <v>300</v>
      </c>
      <c r="K435" s="51">
        <v>300</v>
      </c>
      <c r="L435" s="51">
        <v>180</v>
      </c>
      <c r="M435" s="51"/>
      <c r="N435" s="51"/>
      <c r="O435" s="22">
        <f>L435</f>
        <v>180</v>
      </c>
      <c r="P435" s="43"/>
    </row>
    <row r="436" spans="3:32" s="21" customFormat="1" ht="16.5" customHeight="1" x14ac:dyDescent="0.25">
      <c r="C436" s="73"/>
      <c r="D436" s="67" t="s">
        <v>200</v>
      </c>
      <c r="E436" s="53" t="s">
        <v>2</v>
      </c>
      <c r="F436" s="32"/>
      <c r="G436" s="52"/>
      <c r="H436" s="52"/>
      <c r="I436" s="52"/>
      <c r="J436" s="22">
        <v>0</v>
      </c>
      <c r="K436" s="22"/>
      <c r="L436" s="22"/>
      <c r="M436" s="22"/>
      <c r="N436" s="22"/>
      <c r="O436" s="22">
        <f>L436</f>
        <v>0</v>
      </c>
      <c r="P436" s="43"/>
      <c r="Y436" s="20"/>
      <c r="Z436" s="20"/>
      <c r="AA436" s="20"/>
      <c r="AB436" s="20"/>
      <c r="AC436" s="20"/>
      <c r="AD436" s="20"/>
      <c r="AE436" s="20"/>
      <c r="AF436" s="20"/>
    </row>
    <row r="437" spans="3:32" ht="38.25" x14ac:dyDescent="0.25">
      <c r="C437" s="73"/>
      <c r="D437" s="67"/>
      <c r="E437" s="3" t="s">
        <v>3</v>
      </c>
      <c r="F437" s="16"/>
      <c r="G437" s="17"/>
      <c r="H437" s="17"/>
      <c r="I437" s="17"/>
      <c r="J437" s="51"/>
      <c r="K437" s="51"/>
      <c r="L437" s="51"/>
      <c r="M437" s="51"/>
      <c r="N437" s="51"/>
      <c r="O437" s="22"/>
      <c r="P437" s="43"/>
    </row>
    <row r="438" spans="3:32" x14ac:dyDescent="0.25">
      <c r="C438" s="73"/>
      <c r="D438" s="67"/>
      <c r="E438" s="3" t="s">
        <v>4</v>
      </c>
      <c r="F438" s="16"/>
      <c r="G438" s="17"/>
      <c r="H438" s="17"/>
      <c r="I438" s="17"/>
      <c r="J438" s="51"/>
      <c r="K438" s="51"/>
      <c r="L438" s="51"/>
      <c r="M438" s="51"/>
      <c r="N438" s="51"/>
      <c r="O438" s="22">
        <f>L438</f>
        <v>0</v>
      </c>
      <c r="P438" s="43"/>
    </row>
    <row r="439" spans="3:32" s="21" customFormat="1" ht="16.5" customHeight="1" x14ac:dyDescent="0.25">
      <c r="C439" s="73"/>
      <c r="D439" s="67" t="s">
        <v>427</v>
      </c>
      <c r="E439" s="53" t="s">
        <v>2</v>
      </c>
      <c r="F439" s="32">
        <v>759</v>
      </c>
      <c r="G439" s="52"/>
      <c r="H439" s="52" t="s">
        <v>348</v>
      </c>
      <c r="I439" s="52"/>
      <c r="J439" s="22">
        <f>J441</f>
        <v>50</v>
      </c>
      <c r="K439" s="22">
        <f>K441</f>
        <v>50</v>
      </c>
      <c r="L439" s="22">
        <f>L441</f>
        <v>50</v>
      </c>
      <c r="M439" s="22">
        <f t="shared" ref="M439:O439" si="107">M441</f>
        <v>0</v>
      </c>
      <c r="N439" s="22">
        <f t="shared" si="107"/>
        <v>0</v>
      </c>
      <c r="O439" s="22">
        <f t="shared" si="107"/>
        <v>50</v>
      </c>
      <c r="P439" s="43">
        <f>O439/K439*100</f>
        <v>100</v>
      </c>
      <c r="Y439" s="20"/>
      <c r="Z439" s="20"/>
      <c r="AA439" s="20"/>
      <c r="AB439" s="20"/>
      <c r="AC439" s="20"/>
      <c r="AD439" s="20"/>
      <c r="AE439" s="20"/>
      <c r="AF439" s="20"/>
    </row>
    <row r="440" spans="3:32" ht="38.25" x14ac:dyDescent="0.25">
      <c r="C440" s="73"/>
      <c r="D440" s="67"/>
      <c r="E440" s="3" t="s">
        <v>3</v>
      </c>
      <c r="F440" s="16"/>
      <c r="G440" s="17"/>
      <c r="H440" s="17"/>
      <c r="I440" s="17"/>
      <c r="J440" s="51"/>
      <c r="K440" s="51"/>
      <c r="L440" s="51"/>
      <c r="M440" s="51"/>
      <c r="N440" s="51"/>
      <c r="O440" s="22"/>
      <c r="P440" s="43"/>
    </row>
    <row r="441" spans="3:32" ht="26.25" customHeight="1" x14ac:dyDescent="0.25">
      <c r="C441" s="73"/>
      <c r="D441" s="67"/>
      <c r="E441" s="3" t="s">
        <v>4</v>
      </c>
      <c r="F441" s="16">
        <v>759</v>
      </c>
      <c r="G441" s="17"/>
      <c r="H441" s="17" t="s">
        <v>348</v>
      </c>
      <c r="I441" s="17"/>
      <c r="J441" s="51">
        <v>50</v>
      </c>
      <c r="K441" s="51">
        <v>50</v>
      </c>
      <c r="L441" s="51">
        <v>50</v>
      </c>
      <c r="M441" s="51"/>
      <c r="N441" s="51"/>
      <c r="O441" s="22">
        <f>L441</f>
        <v>50</v>
      </c>
      <c r="P441" s="43">
        <f>O441/K441*100</f>
        <v>100</v>
      </c>
    </row>
    <row r="442" spans="3:32" s="21" customFormat="1" ht="16.5" customHeight="1" x14ac:dyDescent="0.25">
      <c r="C442" s="73"/>
      <c r="D442" s="67" t="s">
        <v>201</v>
      </c>
      <c r="E442" s="53" t="s">
        <v>2</v>
      </c>
      <c r="F442" s="32"/>
      <c r="G442" s="52"/>
      <c r="H442" s="52"/>
      <c r="I442" s="52"/>
      <c r="J442" s="22">
        <v>0</v>
      </c>
      <c r="K442" s="22"/>
      <c r="L442" s="22"/>
      <c r="M442" s="22"/>
      <c r="N442" s="22"/>
      <c r="O442" s="22">
        <f>L442</f>
        <v>0</v>
      </c>
      <c r="P442" s="43"/>
      <c r="Y442" s="20"/>
      <c r="Z442" s="20"/>
      <c r="AA442" s="20"/>
      <c r="AB442" s="20"/>
      <c r="AC442" s="20"/>
      <c r="AD442" s="20"/>
      <c r="AE442" s="20"/>
      <c r="AF442" s="20"/>
    </row>
    <row r="443" spans="3:32" ht="38.25" x14ac:dyDescent="0.25">
      <c r="C443" s="73"/>
      <c r="D443" s="67"/>
      <c r="E443" s="3" t="s">
        <v>3</v>
      </c>
      <c r="F443" s="16"/>
      <c r="G443" s="17"/>
      <c r="H443" s="17"/>
      <c r="I443" s="17"/>
      <c r="J443" s="51"/>
      <c r="K443" s="51"/>
      <c r="L443" s="51"/>
      <c r="M443" s="51"/>
      <c r="N443" s="51"/>
      <c r="O443" s="22"/>
      <c r="P443" s="43"/>
    </row>
    <row r="444" spans="3:32" ht="27.75" customHeight="1" x14ac:dyDescent="0.25">
      <c r="C444" s="74"/>
      <c r="D444" s="67"/>
      <c r="E444" s="3" t="s">
        <v>4</v>
      </c>
      <c r="F444" s="16"/>
      <c r="G444" s="17"/>
      <c r="H444" s="17" t="s">
        <v>348</v>
      </c>
      <c r="I444" s="17"/>
      <c r="J444" s="51"/>
      <c r="K444" s="51"/>
      <c r="L444" s="51"/>
      <c r="M444" s="51"/>
      <c r="N444" s="51"/>
      <c r="O444" s="22"/>
      <c r="P444" s="43"/>
    </row>
    <row r="445" spans="3:32" s="21" customFormat="1" x14ac:dyDescent="0.25">
      <c r="C445" s="68" t="s">
        <v>202</v>
      </c>
      <c r="D445" s="67" t="s">
        <v>203</v>
      </c>
      <c r="E445" s="53" t="s">
        <v>2</v>
      </c>
      <c r="F445" s="32"/>
      <c r="G445" s="52"/>
      <c r="H445" s="52"/>
      <c r="I445" s="52"/>
      <c r="J445" s="22">
        <f>J450+J454+J457</f>
        <v>108529.45</v>
      </c>
      <c r="K445" s="22">
        <f>K450+K454+K457</f>
        <v>108529.45</v>
      </c>
      <c r="L445" s="22">
        <f>L450+L454+L457</f>
        <v>106268.89</v>
      </c>
      <c r="M445" s="22">
        <f t="shared" ref="M445:O445" si="108">M450+M454+M457</f>
        <v>0</v>
      </c>
      <c r="N445" s="22">
        <f t="shared" si="108"/>
        <v>0</v>
      </c>
      <c r="O445" s="22">
        <f t="shared" si="108"/>
        <v>106268.89</v>
      </c>
      <c r="P445" s="43">
        <f>O445/K445*100</f>
        <v>97.92</v>
      </c>
      <c r="Y445" s="20"/>
      <c r="Z445" s="20"/>
      <c r="AA445" s="20"/>
      <c r="AB445" s="20"/>
      <c r="AC445" s="20"/>
      <c r="AD445" s="20"/>
      <c r="AE445" s="20"/>
      <c r="AF445" s="20"/>
    </row>
    <row r="446" spans="3:32" ht="38.25" x14ac:dyDescent="0.25">
      <c r="C446" s="68"/>
      <c r="D446" s="67"/>
      <c r="E446" s="3" t="s">
        <v>3</v>
      </c>
      <c r="F446" s="16"/>
      <c r="G446" s="17"/>
      <c r="H446" s="17"/>
      <c r="I446" s="17"/>
      <c r="J446" s="51">
        <v>0</v>
      </c>
      <c r="K446" s="51"/>
      <c r="L446" s="27"/>
      <c r="M446" s="27"/>
      <c r="N446" s="27"/>
      <c r="O446" s="22"/>
      <c r="P446" s="43"/>
    </row>
    <row r="447" spans="3:32" x14ac:dyDescent="0.25">
      <c r="C447" s="68"/>
      <c r="D447" s="67"/>
      <c r="E447" s="3" t="s">
        <v>4</v>
      </c>
      <c r="F447" s="16"/>
      <c r="G447" s="17"/>
      <c r="H447" s="17"/>
      <c r="I447" s="17"/>
      <c r="J447" s="51">
        <f>J450+J454+J457</f>
        <v>108529.45</v>
      </c>
      <c r="K447" s="51">
        <f>K450+K454+K457</f>
        <v>108529.45</v>
      </c>
      <c r="L447" s="51">
        <f>L450+L454+L457</f>
        <v>106268.89</v>
      </c>
      <c r="M447" s="51">
        <f t="shared" ref="M447:O447" si="109">M450+M454+M457</f>
        <v>0</v>
      </c>
      <c r="N447" s="51">
        <f t="shared" si="109"/>
        <v>0</v>
      </c>
      <c r="O447" s="51">
        <f t="shared" si="109"/>
        <v>106268.89</v>
      </c>
      <c r="P447" s="43">
        <f>O447/K447*100</f>
        <v>97.92</v>
      </c>
    </row>
    <row r="448" spans="3:32" s="21" customFormat="1" ht="12.75" customHeight="1" x14ac:dyDescent="0.25">
      <c r="C448" s="68" t="s">
        <v>204</v>
      </c>
      <c r="D448" s="94" t="s">
        <v>205</v>
      </c>
      <c r="E448" s="53" t="s">
        <v>2</v>
      </c>
      <c r="F448" s="32"/>
      <c r="G448" s="52"/>
      <c r="H448" s="52"/>
      <c r="I448" s="52"/>
      <c r="J448" s="22">
        <f>J450</f>
        <v>46560</v>
      </c>
      <c r="K448" s="22">
        <f>K450</f>
        <v>46560</v>
      </c>
      <c r="L448" s="22">
        <f>L450</f>
        <v>46304.67</v>
      </c>
      <c r="M448" s="22">
        <f t="shared" ref="M448:O448" si="110">M450</f>
        <v>0</v>
      </c>
      <c r="N448" s="22">
        <f t="shared" si="110"/>
        <v>0</v>
      </c>
      <c r="O448" s="22">
        <f t="shared" si="110"/>
        <v>46304.67</v>
      </c>
      <c r="P448" s="43">
        <f>O448/K448*100</f>
        <v>99.45</v>
      </c>
      <c r="Y448" s="20"/>
      <c r="Z448" s="20"/>
      <c r="AA448" s="20"/>
      <c r="AB448" s="20"/>
      <c r="AC448" s="20"/>
      <c r="AD448" s="20"/>
      <c r="AE448" s="20"/>
      <c r="AF448" s="20"/>
    </row>
    <row r="449" spans="3:32" ht="38.25" x14ac:dyDescent="0.25">
      <c r="C449" s="68"/>
      <c r="D449" s="95"/>
      <c r="E449" s="3" t="s">
        <v>3</v>
      </c>
      <c r="F449" s="16"/>
      <c r="G449" s="17"/>
      <c r="H449" s="17"/>
      <c r="I449" s="17"/>
      <c r="J449" s="51"/>
      <c r="K449" s="51"/>
      <c r="L449" s="51"/>
      <c r="M449" s="51"/>
      <c r="N449" s="51"/>
      <c r="O449" s="22"/>
      <c r="P449" s="43"/>
    </row>
    <row r="450" spans="3:32" x14ac:dyDescent="0.25">
      <c r="C450" s="68"/>
      <c r="D450" s="95"/>
      <c r="E450" s="3" t="s">
        <v>4</v>
      </c>
      <c r="F450" s="16">
        <v>759</v>
      </c>
      <c r="G450" s="17" t="s">
        <v>334</v>
      </c>
      <c r="H450" s="17" t="s">
        <v>351</v>
      </c>
      <c r="I450" s="17" t="s">
        <v>320</v>
      </c>
      <c r="J450" s="51">
        <v>46560</v>
      </c>
      <c r="K450" s="51">
        <v>46560</v>
      </c>
      <c r="L450" s="51">
        <v>46304.67</v>
      </c>
      <c r="M450" s="51"/>
      <c r="N450" s="51"/>
      <c r="O450" s="22">
        <f>L450</f>
        <v>46304.67</v>
      </c>
      <c r="P450" s="43">
        <f>O450/K450*100</f>
        <v>99.45</v>
      </c>
      <c r="Q450" s="7" t="s">
        <v>377</v>
      </c>
      <c r="R450" s="7">
        <f>307598.3+148000+299825.92</f>
        <v>755424.22</v>
      </c>
      <c r="S450" s="7">
        <f>R450/1000</f>
        <v>755.42</v>
      </c>
    </row>
    <row r="451" spans="3:32" ht="25.5" x14ac:dyDescent="0.25">
      <c r="C451" s="68"/>
      <c r="D451" s="95"/>
      <c r="E451" s="3" t="s">
        <v>5</v>
      </c>
      <c r="F451" s="16"/>
      <c r="G451" s="17"/>
      <c r="H451" s="17"/>
      <c r="I451" s="17"/>
      <c r="J451" s="51"/>
      <c r="K451" s="51"/>
      <c r="L451" s="51"/>
      <c r="M451" s="51"/>
      <c r="N451" s="51"/>
      <c r="O451" s="22"/>
      <c r="P451" s="43"/>
    </row>
    <row r="452" spans="3:32" s="21" customFormat="1" ht="16.5" customHeight="1" x14ac:dyDescent="0.25">
      <c r="C452" s="68"/>
      <c r="D452" s="95"/>
      <c r="E452" s="53" t="s">
        <v>2</v>
      </c>
      <c r="F452" s="32"/>
      <c r="G452" s="52"/>
      <c r="H452" s="52"/>
      <c r="I452" s="52"/>
      <c r="J452" s="22">
        <f>J454</f>
        <v>23000</v>
      </c>
      <c r="K452" s="22">
        <f>K454</f>
        <v>23000</v>
      </c>
      <c r="L452" s="22">
        <f>L454</f>
        <v>20995.21</v>
      </c>
      <c r="M452" s="22">
        <f t="shared" ref="M452:O452" si="111">M454</f>
        <v>0</v>
      </c>
      <c r="N452" s="22">
        <f t="shared" si="111"/>
        <v>0</v>
      </c>
      <c r="O452" s="22">
        <f t="shared" si="111"/>
        <v>20995.21</v>
      </c>
      <c r="P452" s="43">
        <f>O452/K452*100</f>
        <v>91.28</v>
      </c>
      <c r="Y452" s="20"/>
      <c r="Z452" s="20"/>
      <c r="AA452" s="20"/>
      <c r="AB452" s="20"/>
      <c r="AC452" s="20"/>
      <c r="AD452" s="20"/>
      <c r="AE452" s="20"/>
      <c r="AF452" s="20"/>
    </row>
    <row r="453" spans="3:32" ht="38.25" x14ac:dyDescent="0.25">
      <c r="C453" s="68"/>
      <c r="D453" s="95"/>
      <c r="E453" s="3" t="s">
        <v>3</v>
      </c>
      <c r="F453" s="16"/>
      <c r="G453" s="17"/>
      <c r="H453" s="17"/>
      <c r="I453" s="17"/>
      <c r="J453" s="51"/>
      <c r="K453" s="51"/>
      <c r="L453" s="51"/>
      <c r="M453" s="51"/>
      <c r="N453" s="51"/>
      <c r="O453" s="22"/>
      <c r="P453" s="43"/>
    </row>
    <row r="454" spans="3:32" x14ac:dyDescent="0.25">
      <c r="C454" s="68"/>
      <c r="D454" s="96"/>
      <c r="E454" s="3" t="s">
        <v>4</v>
      </c>
      <c r="F454" s="16">
        <v>774</v>
      </c>
      <c r="G454" s="17" t="s">
        <v>334</v>
      </c>
      <c r="H454" s="17" t="s">
        <v>402</v>
      </c>
      <c r="I454" s="17" t="s">
        <v>320</v>
      </c>
      <c r="J454" s="51">
        <v>23000</v>
      </c>
      <c r="K454" s="51">
        <v>23000</v>
      </c>
      <c r="L454" s="51">
        <v>20995.21</v>
      </c>
      <c r="M454" s="51"/>
      <c r="N454" s="51"/>
      <c r="O454" s="22">
        <f>L454</f>
        <v>20995.21</v>
      </c>
      <c r="P454" s="43">
        <f>O454/K454*100</f>
        <v>91.28</v>
      </c>
    </row>
    <row r="455" spans="3:32" s="21" customFormat="1" ht="15.75" customHeight="1" x14ac:dyDescent="0.25">
      <c r="C455" s="68" t="s">
        <v>206</v>
      </c>
      <c r="D455" s="67" t="s">
        <v>207</v>
      </c>
      <c r="E455" s="53" t="s">
        <v>2</v>
      </c>
      <c r="F455" s="32"/>
      <c r="G455" s="52"/>
      <c r="H455" s="52"/>
      <c r="I455" s="52"/>
      <c r="J455" s="22">
        <f>J457</f>
        <v>38969.449999999997</v>
      </c>
      <c r="K455" s="22">
        <f>K457</f>
        <v>38969.449999999997</v>
      </c>
      <c r="L455" s="22">
        <f>L457</f>
        <v>38969.01</v>
      </c>
      <c r="M455" s="22"/>
      <c r="N455" s="22"/>
      <c r="O455" s="22">
        <f>L455</f>
        <v>38969.01</v>
      </c>
      <c r="P455" s="43">
        <f>O455/K455*100</f>
        <v>100</v>
      </c>
      <c r="Y455" s="20"/>
      <c r="Z455" s="20"/>
      <c r="AA455" s="20"/>
      <c r="AB455" s="20"/>
      <c r="AC455" s="20"/>
      <c r="AD455" s="20"/>
      <c r="AE455" s="20"/>
      <c r="AF455" s="20"/>
    </row>
    <row r="456" spans="3:32" ht="38.25" x14ac:dyDescent="0.25">
      <c r="C456" s="68"/>
      <c r="D456" s="67"/>
      <c r="E456" s="3" t="s">
        <v>3</v>
      </c>
      <c r="F456" s="16"/>
      <c r="G456" s="17"/>
      <c r="H456" s="17"/>
      <c r="I456" s="17"/>
      <c r="J456" s="51"/>
      <c r="K456" s="51"/>
      <c r="L456" s="51"/>
      <c r="M456" s="51"/>
      <c r="N456" s="51"/>
      <c r="O456" s="22"/>
      <c r="P456" s="43"/>
    </row>
    <row r="457" spans="3:32" x14ac:dyDescent="0.25">
      <c r="C457" s="68"/>
      <c r="D457" s="67"/>
      <c r="E457" s="3" t="s">
        <v>4</v>
      </c>
      <c r="F457" s="16">
        <v>759</v>
      </c>
      <c r="G457" s="17" t="s">
        <v>318</v>
      </c>
      <c r="H457" s="17" t="s">
        <v>352</v>
      </c>
      <c r="I457" s="17" t="s">
        <v>320</v>
      </c>
      <c r="J457" s="51">
        <v>38969.449999999997</v>
      </c>
      <c r="K457" s="51">
        <v>38969.449999999997</v>
      </c>
      <c r="L457" s="51">
        <v>38969.01</v>
      </c>
      <c r="M457" s="51"/>
      <c r="N457" s="51"/>
      <c r="O457" s="22">
        <f>L457</f>
        <v>38969.01</v>
      </c>
      <c r="P457" s="43">
        <f>O457/K457*100</f>
        <v>100</v>
      </c>
    </row>
    <row r="458" spans="3:32" s="21" customFormat="1" ht="16.5" customHeight="1" x14ac:dyDescent="0.25">
      <c r="C458" s="68" t="s">
        <v>208</v>
      </c>
      <c r="D458" s="88" t="s">
        <v>209</v>
      </c>
      <c r="E458" s="53" t="s">
        <v>2</v>
      </c>
      <c r="F458" s="32"/>
      <c r="G458" s="52"/>
      <c r="H458" s="52"/>
      <c r="I458" s="52"/>
      <c r="J458" s="22">
        <f>J459+J460</f>
        <v>1630761.95</v>
      </c>
      <c r="K458" s="22">
        <f>K459+K460</f>
        <v>1630761.95</v>
      </c>
      <c r="L458" s="22">
        <f>L459+L460</f>
        <v>1621682.79</v>
      </c>
      <c r="M458" s="22">
        <f t="shared" ref="M458:O458" si="112">M459+M460</f>
        <v>0</v>
      </c>
      <c r="N458" s="22">
        <f t="shared" si="112"/>
        <v>0</v>
      </c>
      <c r="O458" s="22">
        <f t="shared" si="112"/>
        <v>1621682.79</v>
      </c>
      <c r="P458" s="43">
        <f>O458/K458*100</f>
        <v>99.44</v>
      </c>
      <c r="Y458" s="20"/>
      <c r="Z458" s="20"/>
      <c r="AA458" s="20"/>
      <c r="AB458" s="20"/>
      <c r="AC458" s="20"/>
      <c r="AD458" s="20"/>
      <c r="AE458" s="20"/>
      <c r="AF458" s="20"/>
    </row>
    <row r="459" spans="3:32" ht="38.25" x14ac:dyDescent="0.25">
      <c r="C459" s="68"/>
      <c r="D459" s="88"/>
      <c r="E459" s="3" t="s">
        <v>3</v>
      </c>
      <c r="F459" s="16"/>
      <c r="G459" s="17"/>
      <c r="H459" s="17"/>
      <c r="I459" s="17"/>
      <c r="J459" s="51">
        <f>J537+J573</f>
        <v>17514.8</v>
      </c>
      <c r="K459" s="51">
        <f>K537+K573</f>
        <v>17514.8</v>
      </c>
      <c r="L459" s="51">
        <f>L537+L573</f>
        <v>17514.8</v>
      </c>
      <c r="M459" s="51">
        <f t="shared" ref="M459:O459" si="113">M537+M573</f>
        <v>0</v>
      </c>
      <c r="N459" s="51">
        <f t="shared" si="113"/>
        <v>0</v>
      </c>
      <c r="O459" s="51">
        <f t="shared" si="113"/>
        <v>17514.8</v>
      </c>
      <c r="P459" s="43">
        <f>O459/K459*100</f>
        <v>100</v>
      </c>
    </row>
    <row r="460" spans="3:32" x14ac:dyDescent="0.25">
      <c r="C460" s="68"/>
      <c r="D460" s="88"/>
      <c r="E460" s="3" t="s">
        <v>4</v>
      </c>
      <c r="F460" s="16"/>
      <c r="G460" s="17"/>
      <c r="H460" s="17"/>
      <c r="I460" s="17"/>
      <c r="J460" s="51">
        <f>J499+J571</f>
        <v>1613247.15</v>
      </c>
      <c r="K460" s="51">
        <f>K499+K571</f>
        <v>1613247.15</v>
      </c>
      <c r="L460" s="51">
        <f>L499+L571</f>
        <v>1604167.99</v>
      </c>
      <c r="M460" s="51">
        <f t="shared" ref="M460:O460" si="114">M499+M571</f>
        <v>0</v>
      </c>
      <c r="N460" s="51">
        <f t="shared" si="114"/>
        <v>0</v>
      </c>
      <c r="O460" s="51">
        <f t="shared" si="114"/>
        <v>1604167.99</v>
      </c>
      <c r="P460" s="43">
        <f>O460/K460*100</f>
        <v>99.44</v>
      </c>
    </row>
    <row r="461" spans="3:32" ht="31.5" customHeight="1" x14ac:dyDescent="0.25">
      <c r="C461" s="68" t="s">
        <v>210</v>
      </c>
      <c r="D461" s="88" t="s">
        <v>211</v>
      </c>
      <c r="E461" s="53" t="s">
        <v>2</v>
      </c>
      <c r="F461" s="16">
        <v>759</v>
      </c>
      <c r="G461" s="17"/>
      <c r="H461" s="17"/>
      <c r="I461" s="17"/>
      <c r="J461" s="51">
        <v>0</v>
      </c>
      <c r="K461" s="51">
        <v>0</v>
      </c>
      <c r="L461" s="51">
        <v>0</v>
      </c>
      <c r="M461" s="51">
        <v>0</v>
      </c>
      <c r="N461" s="51">
        <v>0</v>
      </c>
      <c r="O461" s="51">
        <v>0</v>
      </c>
      <c r="P461" s="51">
        <v>0</v>
      </c>
    </row>
    <row r="462" spans="3:32" ht="38.25" x14ac:dyDescent="0.25">
      <c r="C462" s="68"/>
      <c r="D462" s="88"/>
      <c r="E462" s="3" t="s">
        <v>3</v>
      </c>
      <c r="F462" s="16"/>
      <c r="G462" s="17"/>
      <c r="H462" s="17"/>
      <c r="I462" s="17"/>
      <c r="J462" s="51"/>
      <c r="K462" s="51"/>
      <c r="L462" s="51"/>
      <c r="M462" s="51"/>
      <c r="N462" s="51"/>
      <c r="O462" s="51"/>
      <c r="P462" s="43"/>
    </row>
    <row r="463" spans="3:32" ht="42" customHeight="1" x14ac:dyDescent="0.25">
      <c r="C463" s="68"/>
      <c r="D463" s="88"/>
      <c r="E463" s="3" t="s">
        <v>4</v>
      </c>
      <c r="F463" s="16">
        <v>759</v>
      </c>
      <c r="G463" s="17"/>
      <c r="H463" s="17"/>
      <c r="I463" s="17"/>
      <c r="J463" s="51"/>
      <c r="K463" s="51"/>
      <c r="L463" s="51"/>
      <c r="M463" s="51"/>
      <c r="N463" s="51"/>
      <c r="O463" s="51"/>
      <c r="P463" s="43"/>
    </row>
    <row r="464" spans="3:32" ht="33" customHeight="1" x14ac:dyDescent="0.25">
      <c r="C464" s="68" t="s">
        <v>212</v>
      </c>
      <c r="D464" s="67" t="s">
        <v>213</v>
      </c>
      <c r="E464" s="53" t="s">
        <v>2</v>
      </c>
      <c r="F464" s="16">
        <v>759</v>
      </c>
      <c r="G464" s="17"/>
      <c r="H464" s="17"/>
      <c r="I464" s="17"/>
      <c r="J464" s="51">
        <v>0</v>
      </c>
      <c r="K464" s="51">
        <v>0</v>
      </c>
      <c r="L464" s="51">
        <v>0</v>
      </c>
      <c r="M464" s="51">
        <v>0</v>
      </c>
      <c r="N464" s="51">
        <v>0</v>
      </c>
      <c r="O464" s="51">
        <v>0</v>
      </c>
      <c r="P464" s="51">
        <v>0</v>
      </c>
    </row>
    <row r="465" spans="3:24" ht="42" customHeight="1" x14ac:dyDescent="0.25">
      <c r="C465" s="68"/>
      <c r="D465" s="67"/>
      <c r="E465" s="3" t="s">
        <v>3</v>
      </c>
      <c r="F465" s="16"/>
      <c r="G465" s="17"/>
      <c r="H465" s="17"/>
      <c r="I465" s="17"/>
      <c r="J465" s="51"/>
      <c r="K465" s="51"/>
      <c r="L465" s="51"/>
      <c r="M465" s="51"/>
      <c r="N465" s="51"/>
      <c r="O465" s="51"/>
      <c r="P465" s="43"/>
    </row>
    <row r="466" spans="3:24" ht="66" customHeight="1" x14ac:dyDescent="0.25">
      <c r="C466" s="68"/>
      <c r="D466" s="67"/>
      <c r="E466" s="3" t="s">
        <v>4</v>
      </c>
      <c r="F466" s="16">
        <v>759</v>
      </c>
      <c r="G466" s="17"/>
      <c r="H466" s="17"/>
      <c r="I466" s="17"/>
      <c r="J466" s="51"/>
      <c r="K466" s="51"/>
      <c r="L466" s="51"/>
      <c r="M466" s="51"/>
      <c r="N466" s="51"/>
      <c r="O466" s="51"/>
      <c r="P466" s="43"/>
    </row>
    <row r="467" spans="3:24" ht="42.75" customHeight="1" x14ac:dyDescent="0.25">
      <c r="C467" s="68" t="s">
        <v>214</v>
      </c>
      <c r="D467" s="67" t="s">
        <v>213</v>
      </c>
      <c r="E467" s="53" t="s">
        <v>2</v>
      </c>
      <c r="F467" s="16">
        <v>759</v>
      </c>
      <c r="G467" s="17"/>
      <c r="H467" s="17"/>
      <c r="I467" s="17"/>
      <c r="J467" s="51">
        <v>0</v>
      </c>
      <c r="K467" s="51">
        <v>0</v>
      </c>
      <c r="L467" s="51">
        <v>0</v>
      </c>
      <c r="M467" s="51">
        <v>0</v>
      </c>
      <c r="N467" s="51">
        <v>0</v>
      </c>
      <c r="O467" s="51">
        <v>0</v>
      </c>
      <c r="P467" s="51">
        <v>0</v>
      </c>
      <c r="Q467" s="51">
        <v>0</v>
      </c>
      <c r="R467" s="51">
        <v>0</v>
      </c>
      <c r="S467" s="51">
        <v>0</v>
      </c>
      <c r="T467" s="51">
        <v>0</v>
      </c>
      <c r="U467" s="51">
        <v>0</v>
      </c>
      <c r="V467" s="51">
        <v>0</v>
      </c>
      <c r="W467" s="51">
        <v>0</v>
      </c>
      <c r="X467" s="51">
        <v>0</v>
      </c>
    </row>
    <row r="468" spans="3:24" ht="47.25" customHeight="1" x14ac:dyDescent="0.25">
      <c r="C468" s="68"/>
      <c r="D468" s="67"/>
      <c r="E468" s="3" t="s">
        <v>3</v>
      </c>
      <c r="F468" s="16"/>
      <c r="G468" s="17"/>
      <c r="H468" s="17"/>
      <c r="I468" s="17"/>
      <c r="J468" s="51"/>
      <c r="K468" s="51"/>
      <c r="L468" s="51"/>
      <c r="M468" s="51"/>
      <c r="N468" s="51"/>
      <c r="O468" s="51"/>
      <c r="P468" s="43"/>
    </row>
    <row r="469" spans="3:24" ht="60" customHeight="1" x14ac:dyDescent="0.25">
      <c r="C469" s="68"/>
      <c r="D469" s="67"/>
      <c r="E469" s="3" t="s">
        <v>4</v>
      </c>
      <c r="F469" s="16">
        <v>759</v>
      </c>
      <c r="G469" s="17"/>
      <c r="H469" s="17"/>
      <c r="I469" s="17"/>
      <c r="J469" s="51"/>
      <c r="K469" s="51"/>
      <c r="L469" s="51"/>
      <c r="M469" s="51"/>
      <c r="N469" s="51"/>
      <c r="O469" s="51"/>
      <c r="P469" s="43"/>
    </row>
    <row r="470" spans="3:24" ht="24" customHeight="1" x14ac:dyDescent="0.25">
      <c r="C470" s="68" t="s">
        <v>215</v>
      </c>
      <c r="D470" s="67" t="s">
        <v>216</v>
      </c>
      <c r="E470" s="53" t="s">
        <v>2</v>
      </c>
      <c r="F470" s="16">
        <v>759</v>
      </c>
      <c r="G470" s="17"/>
      <c r="H470" s="17"/>
      <c r="I470" s="17"/>
      <c r="J470" s="51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</row>
    <row r="471" spans="3:24" ht="45.75" customHeight="1" x14ac:dyDescent="0.25">
      <c r="C471" s="68"/>
      <c r="D471" s="67"/>
      <c r="E471" s="3" t="s">
        <v>3</v>
      </c>
      <c r="F471" s="16"/>
      <c r="G471" s="17"/>
      <c r="H471" s="17"/>
      <c r="I471" s="17"/>
      <c r="J471" s="51"/>
      <c r="K471" s="51"/>
      <c r="L471" s="51"/>
      <c r="M471" s="51"/>
      <c r="N471" s="51"/>
      <c r="O471" s="51"/>
      <c r="P471" s="43"/>
    </row>
    <row r="472" spans="3:24" ht="38.25" customHeight="1" x14ac:dyDescent="0.25">
      <c r="C472" s="68"/>
      <c r="D472" s="67"/>
      <c r="E472" s="3" t="s">
        <v>4</v>
      </c>
      <c r="F472" s="16">
        <v>759</v>
      </c>
      <c r="G472" s="17"/>
      <c r="H472" s="17"/>
      <c r="I472" s="17"/>
      <c r="J472" s="51"/>
      <c r="K472" s="51"/>
      <c r="L472" s="51"/>
      <c r="M472" s="51"/>
      <c r="N472" s="51"/>
      <c r="O472" s="51"/>
      <c r="P472" s="43"/>
    </row>
    <row r="473" spans="3:24" ht="42" customHeight="1" x14ac:dyDescent="0.25">
      <c r="C473" s="68" t="s">
        <v>217</v>
      </c>
      <c r="D473" s="67" t="s">
        <v>218</v>
      </c>
      <c r="E473" s="53" t="s">
        <v>2</v>
      </c>
      <c r="F473" s="16">
        <v>759</v>
      </c>
      <c r="G473" s="17"/>
      <c r="H473" s="17"/>
      <c r="I473" s="17"/>
      <c r="J473" s="51">
        <v>0</v>
      </c>
      <c r="K473" s="51">
        <v>0</v>
      </c>
      <c r="L473" s="51">
        <v>0</v>
      </c>
      <c r="M473" s="51">
        <v>0</v>
      </c>
      <c r="N473" s="51">
        <v>0</v>
      </c>
      <c r="O473" s="51">
        <v>0</v>
      </c>
      <c r="P473" s="51">
        <v>0</v>
      </c>
      <c r="Q473" s="51">
        <v>0</v>
      </c>
      <c r="R473" s="51">
        <v>0</v>
      </c>
      <c r="S473" s="51">
        <v>0</v>
      </c>
      <c r="T473" s="51">
        <v>0</v>
      </c>
      <c r="U473" s="51">
        <v>0</v>
      </c>
      <c r="V473" s="51">
        <v>0</v>
      </c>
      <c r="W473" s="51">
        <v>0</v>
      </c>
      <c r="X473" s="51">
        <v>0</v>
      </c>
    </row>
    <row r="474" spans="3:24" ht="50.25" customHeight="1" x14ac:dyDescent="0.25">
      <c r="C474" s="68"/>
      <c r="D474" s="67"/>
      <c r="E474" s="3" t="s">
        <v>3</v>
      </c>
      <c r="F474" s="16"/>
      <c r="G474" s="17"/>
      <c r="H474" s="17"/>
      <c r="I474" s="17"/>
      <c r="J474" s="51"/>
      <c r="K474" s="51"/>
      <c r="L474" s="51"/>
      <c r="M474" s="51"/>
      <c r="N474" s="51"/>
      <c r="O474" s="51"/>
      <c r="P474" s="43"/>
    </row>
    <row r="475" spans="3:24" ht="23.25" customHeight="1" x14ac:dyDescent="0.25">
      <c r="C475" s="68"/>
      <c r="D475" s="67"/>
      <c r="E475" s="3" t="s">
        <v>4</v>
      </c>
      <c r="F475" s="16">
        <v>759</v>
      </c>
      <c r="G475" s="17"/>
      <c r="H475" s="17"/>
      <c r="I475" s="17"/>
      <c r="J475" s="51"/>
      <c r="K475" s="51"/>
      <c r="L475" s="51"/>
      <c r="M475" s="51"/>
      <c r="N475" s="51"/>
      <c r="O475" s="51"/>
      <c r="P475" s="43"/>
    </row>
    <row r="476" spans="3:24" ht="33.75" customHeight="1" x14ac:dyDescent="0.25">
      <c r="C476" s="68" t="s">
        <v>219</v>
      </c>
      <c r="D476" s="67" t="s">
        <v>428</v>
      </c>
      <c r="E476" s="53" t="s">
        <v>2</v>
      </c>
      <c r="F476" s="16"/>
      <c r="G476" s="17"/>
      <c r="H476" s="17"/>
      <c r="I476" s="17"/>
      <c r="J476" s="51">
        <v>0</v>
      </c>
      <c r="K476" s="51">
        <v>0</v>
      </c>
      <c r="L476" s="51">
        <v>0</v>
      </c>
      <c r="M476" s="51">
        <v>0</v>
      </c>
      <c r="N476" s="51">
        <v>0</v>
      </c>
      <c r="O476" s="51">
        <v>0</v>
      </c>
      <c r="P476" s="51">
        <v>0</v>
      </c>
      <c r="Q476" s="51">
        <v>0</v>
      </c>
      <c r="R476" s="51">
        <v>0</v>
      </c>
      <c r="S476" s="51">
        <v>0</v>
      </c>
      <c r="T476" s="51">
        <v>0</v>
      </c>
      <c r="U476" s="51">
        <v>0</v>
      </c>
      <c r="V476" s="51">
        <v>0</v>
      </c>
      <c r="W476" s="51">
        <v>0</v>
      </c>
      <c r="X476" s="51">
        <v>0</v>
      </c>
    </row>
    <row r="477" spans="3:24" ht="46.5" customHeight="1" x14ac:dyDescent="0.25">
      <c r="C477" s="68"/>
      <c r="D477" s="67"/>
      <c r="E477" s="3" t="s">
        <v>3</v>
      </c>
      <c r="F477" s="16"/>
      <c r="G477" s="17"/>
      <c r="H477" s="17"/>
      <c r="I477" s="17"/>
      <c r="J477" s="51"/>
      <c r="K477" s="51"/>
      <c r="L477" s="51"/>
      <c r="M477" s="51"/>
      <c r="N477" s="51"/>
      <c r="O477" s="51"/>
      <c r="P477" s="43"/>
    </row>
    <row r="478" spans="3:24" ht="36.75" customHeight="1" x14ac:dyDescent="0.25">
      <c r="C478" s="68"/>
      <c r="D478" s="67"/>
      <c r="E478" s="3" t="s">
        <v>4</v>
      </c>
      <c r="F478" s="16">
        <v>759</v>
      </c>
      <c r="G478" s="17"/>
      <c r="H478" s="17"/>
      <c r="I478" s="17"/>
      <c r="J478" s="51"/>
      <c r="K478" s="51"/>
      <c r="L478" s="51"/>
      <c r="M478" s="51"/>
      <c r="N478" s="51"/>
      <c r="O478" s="51"/>
      <c r="P478" s="43"/>
    </row>
    <row r="479" spans="3:24" x14ac:dyDescent="0.25">
      <c r="C479" s="68" t="s">
        <v>220</v>
      </c>
      <c r="D479" s="67" t="s">
        <v>429</v>
      </c>
      <c r="E479" s="53" t="s">
        <v>2</v>
      </c>
      <c r="F479" s="16"/>
      <c r="G479" s="17"/>
      <c r="H479" s="17"/>
      <c r="I479" s="17"/>
      <c r="J479" s="51">
        <v>0</v>
      </c>
      <c r="K479" s="51">
        <v>0</v>
      </c>
      <c r="L479" s="51">
        <v>0</v>
      </c>
      <c r="M479" s="51">
        <v>0</v>
      </c>
      <c r="N479" s="51">
        <v>0</v>
      </c>
      <c r="O479" s="51">
        <v>0</v>
      </c>
      <c r="P479" s="51">
        <v>0</v>
      </c>
    </row>
    <row r="480" spans="3:24" ht="38.25" x14ac:dyDescent="0.25">
      <c r="C480" s="68"/>
      <c r="D480" s="67"/>
      <c r="E480" s="3" t="s">
        <v>3</v>
      </c>
      <c r="F480" s="16"/>
      <c r="G480" s="17"/>
      <c r="H480" s="17"/>
      <c r="I480" s="17"/>
      <c r="J480" s="51"/>
      <c r="K480" s="51"/>
      <c r="L480" s="51"/>
      <c r="M480" s="51"/>
      <c r="N480" s="51"/>
      <c r="O480" s="51"/>
      <c r="P480" s="43"/>
    </row>
    <row r="481" spans="3:16" x14ac:dyDescent="0.25">
      <c r="C481" s="68"/>
      <c r="D481" s="67"/>
      <c r="E481" s="3" t="s">
        <v>4</v>
      </c>
      <c r="F481" s="16">
        <v>759</v>
      </c>
      <c r="G481" s="17"/>
      <c r="H481" s="17"/>
      <c r="I481" s="17"/>
      <c r="J481" s="51"/>
      <c r="K481" s="51"/>
      <c r="L481" s="51"/>
      <c r="M481" s="51"/>
      <c r="N481" s="51"/>
      <c r="O481" s="51"/>
      <c r="P481" s="43"/>
    </row>
    <row r="482" spans="3:16" x14ac:dyDescent="0.25">
      <c r="C482" s="68" t="s">
        <v>221</v>
      </c>
      <c r="D482" s="88" t="s">
        <v>430</v>
      </c>
      <c r="E482" s="53" t="s">
        <v>2</v>
      </c>
      <c r="F482" s="16"/>
      <c r="G482" s="17"/>
      <c r="H482" s="17"/>
      <c r="I482" s="17"/>
      <c r="J482" s="51">
        <v>0</v>
      </c>
      <c r="K482" s="51">
        <v>0</v>
      </c>
      <c r="L482" s="51">
        <v>0</v>
      </c>
      <c r="M482" s="51">
        <v>0</v>
      </c>
      <c r="N482" s="51">
        <v>0</v>
      </c>
      <c r="O482" s="51">
        <v>0</v>
      </c>
      <c r="P482" s="51">
        <v>0</v>
      </c>
    </row>
    <row r="483" spans="3:16" ht="38.25" x14ac:dyDescent="0.25">
      <c r="C483" s="68"/>
      <c r="D483" s="88"/>
      <c r="E483" s="3" t="s">
        <v>3</v>
      </c>
      <c r="F483" s="16"/>
      <c r="G483" s="17"/>
      <c r="H483" s="17"/>
      <c r="I483" s="17"/>
      <c r="J483" s="51"/>
      <c r="K483" s="51"/>
      <c r="L483" s="51"/>
      <c r="M483" s="51"/>
      <c r="N483" s="51"/>
      <c r="O483" s="51"/>
      <c r="P483" s="43"/>
    </row>
    <row r="484" spans="3:16" x14ac:dyDescent="0.25">
      <c r="C484" s="68"/>
      <c r="D484" s="88"/>
      <c r="E484" s="3" t="s">
        <v>4</v>
      </c>
      <c r="F484" s="16">
        <v>759</v>
      </c>
      <c r="G484" s="17"/>
      <c r="H484" s="17"/>
      <c r="I484" s="17"/>
      <c r="J484" s="51"/>
      <c r="K484" s="51"/>
      <c r="L484" s="51"/>
      <c r="M484" s="51"/>
      <c r="N484" s="51"/>
      <c r="O484" s="51"/>
      <c r="P484" s="43"/>
    </row>
    <row r="485" spans="3:16" x14ac:dyDescent="0.25">
      <c r="C485" s="68" t="s">
        <v>222</v>
      </c>
      <c r="D485" s="67" t="s">
        <v>223</v>
      </c>
      <c r="E485" s="53" t="s">
        <v>2</v>
      </c>
      <c r="F485" s="16"/>
      <c r="G485" s="17"/>
      <c r="H485" s="17"/>
      <c r="I485" s="17"/>
      <c r="J485" s="51">
        <v>0</v>
      </c>
      <c r="K485" s="51">
        <v>0</v>
      </c>
      <c r="L485" s="51">
        <v>0</v>
      </c>
      <c r="M485" s="51">
        <v>0</v>
      </c>
      <c r="N485" s="51">
        <v>0</v>
      </c>
      <c r="O485" s="51">
        <v>0</v>
      </c>
      <c r="P485" s="51">
        <v>0</v>
      </c>
    </row>
    <row r="486" spans="3:16" ht="38.25" x14ac:dyDescent="0.25">
      <c r="C486" s="68"/>
      <c r="D486" s="67"/>
      <c r="E486" s="3" t="s">
        <v>3</v>
      </c>
      <c r="F486" s="16"/>
      <c r="G486" s="17"/>
      <c r="H486" s="17"/>
      <c r="I486" s="17"/>
      <c r="J486" s="51"/>
      <c r="K486" s="51"/>
      <c r="L486" s="51"/>
      <c r="M486" s="51"/>
      <c r="N486" s="51"/>
      <c r="O486" s="51"/>
      <c r="P486" s="43"/>
    </row>
    <row r="487" spans="3:16" x14ac:dyDescent="0.25">
      <c r="C487" s="68"/>
      <c r="D487" s="67"/>
      <c r="E487" s="3" t="s">
        <v>4</v>
      </c>
      <c r="F487" s="16">
        <v>759</v>
      </c>
      <c r="G487" s="17"/>
      <c r="H487" s="17"/>
      <c r="I487" s="17"/>
      <c r="J487" s="51"/>
      <c r="K487" s="51"/>
      <c r="L487" s="51"/>
      <c r="M487" s="51"/>
      <c r="N487" s="51"/>
      <c r="O487" s="51"/>
      <c r="P487" s="43"/>
    </row>
    <row r="488" spans="3:16" x14ac:dyDescent="0.25">
      <c r="C488" s="68" t="s">
        <v>224</v>
      </c>
      <c r="D488" s="88" t="s">
        <v>225</v>
      </c>
      <c r="E488" s="53" t="s">
        <v>2</v>
      </c>
      <c r="F488" s="16"/>
      <c r="G488" s="17"/>
      <c r="H488" s="17"/>
      <c r="I488" s="17"/>
      <c r="J488" s="51">
        <v>0</v>
      </c>
      <c r="K488" s="51">
        <v>0</v>
      </c>
      <c r="L488" s="51">
        <v>0</v>
      </c>
      <c r="M488" s="51">
        <v>0</v>
      </c>
      <c r="N488" s="51">
        <v>0</v>
      </c>
      <c r="O488" s="51">
        <v>0</v>
      </c>
      <c r="P488" s="51">
        <v>0</v>
      </c>
    </row>
    <row r="489" spans="3:16" ht="38.25" x14ac:dyDescent="0.25">
      <c r="C489" s="68"/>
      <c r="D489" s="88"/>
      <c r="E489" s="3" t="s">
        <v>3</v>
      </c>
      <c r="F489" s="16"/>
      <c r="G489" s="17"/>
      <c r="H489" s="17"/>
      <c r="I489" s="17"/>
      <c r="J489" s="51"/>
      <c r="K489" s="51"/>
      <c r="L489" s="51"/>
      <c r="M489" s="51"/>
      <c r="N489" s="51"/>
      <c r="O489" s="51"/>
      <c r="P489" s="43"/>
    </row>
    <row r="490" spans="3:16" x14ac:dyDescent="0.25">
      <c r="C490" s="68"/>
      <c r="D490" s="88"/>
      <c r="E490" s="3" t="s">
        <v>4</v>
      </c>
      <c r="F490" s="16"/>
      <c r="G490" s="17"/>
      <c r="H490" s="17"/>
      <c r="I490" s="17"/>
      <c r="J490" s="51"/>
      <c r="K490" s="51"/>
      <c r="L490" s="51"/>
      <c r="M490" s="51"/>
      <c r="N490" s="51"/>
      <c r="O490" s="51"/>
      <c r="P490" s="43"/>
    </row>
    <row r="491" spans="3:16" x14ac:dyDescent="0.25">
      <c r="C491" s="68" t="s">
        <v>226</v>
      </c>
      <c r="D491" s="67" t="s">
        <v>227</v>
      </c>
      <c r="E491" s="53" t="s">
        <v>2</v>
      </c>
      <c r="F491" s="16"/>
      <c r="G491" s="17"/>
      <c r="H491" s="17"/>
      <c r="I491" s="17"/>
      <c r="J491" s="51">
        <v>0</v>
      </c>
      <c r="K491" s="51">
        <v>0</v>
      </c>
      <c r="L491" s="51">
        <v>0</v>
      </c>
      <c r="M491" s="51">
        <v>0</v>
      </c>
      <c r="N491" s="51">
        <v>0</v>
      </c>
      <c r="O491" s="51">
        <v>0</v>
      </c>
      <c r="P491" s="51">
        <v>0</v>
      </c>
    </row>
    <row r="492" spans="3:16" ht="38.25" x14ac:dyDescent="0.25">
      <c r="C492" s="68"/>
      <c r="D492" s="67"/>
      <c r="E492" s="3" t="s">
        <v>3</v>
      </c>
      <c r="F492" s="16"/>
      <c r="G492" s="17"/>
      <c r="H492" s="17"/>
      <c r="I492" s="17"/>
      <c r="J492" s="51"/>
      <c r="K492" s="51"/>
      <c r="L492" s="51"/>
      <c r="M492" s="51"/>
      <c r="N492" s="51"/>
      <c r="O492" s="51"/>
      <c r="P492" s="43"/>
    </row>
    <row r="493" spans="3:16" x14ac:dyDescent="0.25">
      <c r="C493" s="68"/>
      <c r="D493" s="67"/>
      <c r="E493" s="3" t="s">
        <v>4</v>
      </c>
      <c r="F493" s="16"/>
      <c r="G493" s="17"/>
      <c r="H493" s="17"/>
      <c r="I493" s="17"/>
      <c r="J493" s="51"/>
      <c r="K493" s="51"/>
      <c r="L493" s="51"/>
      <c r="M493" s="51"/>
      <c r="N493" s="51"/>
      <c r="O493" s="51"/>
      <c r="P493" s="43"/>
    </row>
    <row r="494" spans="3:16" ht="32.25" customHeight="1" x14ac:dyDescent="0.25">
      <c r="C494" s="68" t="s">
        <v>228</v>
      </c>
      <c r="D494" s="67" t="s">
        <v>229</v>
      </c>
      <c r="E494" s="53" t="s">
        <v>2</v>
      </c>
      <c r="F494" s="16"/>
      <c r="G494" s="17"/>
      <c r="H494" s="17"/>
      <c r="I494" s="17"/>
      <c r="J494" s="51">
        <v>0</v>
      </c>
      <c r="K494" s="51">
        <v>0</v>
      </c>
      <c r="L494" s="51">
        <v>0</v>
      </c>
      <c r="M494" s="51">
        <v>0</v>
      </c>
      <c r="N494" s="51">
        <v>0</v>
      </c>
      <c r="O494" s="51">
        <v>0</v>
      </c>
      <c r="P494" s="51">
        <v>0</v>
      </c>
    </row>
    <row r="495" spans="3:16" ht="42.75" customHeight="1" x14ac:dyDescent="0.25">
      <c r="C495" s="68"/>
      <c r="D495" s="67"/>
      <c r="E495" s="3" t="s">
        <v>3</v>
      </c>
      <c r="F495" s="16"/>
      <c r="G495" s="17"/>
      <c r="H495" s="17"/>
      <c r="I495" s="17"/>
      <c r="J495" s="51"/>
      <c r="K495" s="51"/>
      <c r="L495" s="51"/>
      <c r="M495" s="51"/>
      <c r="N495" s="51"/>
      <c r="O495" s="51"/>
      <c r="P495" s="43"/>
    </row>
    <row r="496" spans="3:16" ht="40.5" customHeight="1" x14ac:dyDescent="0.25">
      <c r="C496" s="68"/>
      <c r="D496" s="67"/>
      <c r="E496" s="3" t="s">
        <v>4</v>
      </c>
      <c r="F496" s="16"/>
      <c r="G496" s="17"/>
      <c r="H496" s="17"/>
      <c r="I496" s="17"/>
      <c r="J496" s="51"/>
      <c r="K496" s="51"/>
      <c r="L496" s="51"/>
      <c r="M496" s="51"/>
      <c r="N496" s="51"/>
      <c r="O496" s="51"/>
      <c r="P496" s="43"/>
    </row>
    <row r="497" spans="3:32" s="21" customFormat="1" x14ac:dyDescent="0.25">
      <c r="C497" s="68" t="s">
        <v>230</v>
      </c>
      <c r="D497" s="88" t="s">
        <v>231</v>
      </c>
      <c r="E497" s="53" t="s">
        <v>2</v>
      </c>
      <c r="F497" s="32"/>
      <c r="G497" s="52"/>
      <c r="H497" s="52"/>
      <c r="I497" s="52"/>
      <c r="J497" s="22">
        <f>J499</f>
        <v>1545147.15</v>
      </c>
      <c r="K497" s="22">
        <f>K499</f>
        <v>1545147.15</v>
      </c>
      <c r="L497" s="22">
        <f>L499</f>
        <v>1536068.81</v>
      </c>
      <c r="M497" s="22">
        <f t="shared" ref="M497:O497" si="115">M499</f>
        <v>0</v>
      </c>
      <c r="N497" s="22">
        <f t="shared" si="115"/>
        <v>0</v>
      </c>
      <c r="O497" s="22">
        <f t="shared" si="115"/>
        <v>1536068.81</v>
      </c>
      <c r="P497" s="43">
        <f>O497/K497*100</f>
        <v>99.41</v>
      </c>
      <c r="Y497" s="20"/>
      <c r="Z497" s="20"/>
      <c r="AA497" s="20"/>
      <c r="AB497" s="20"/>
      <c r="AC497" s="20"/>
      <c r="AD497" s="20"/>
      <c r="AE497" s="20"/>
      <c r="AF497" s="20"/>
    </row>
    <row r="498" spans="3:32" ht="38.25" x14ac:dyDescent="0.25">
      <c r="C498" s="68"/>
      <c r="D498" s="88"/>
      <c r="E498" s="3" t="s">
        <v>3</v>
      </c>
      <c r="F498" s="16"/>
      <c r="G498" s="17"/>
      <c r="H498" s="17"/>
      <c r="I498" s="17"/>
      <c r="J498" s="51">
        <v>0</v>
      </c>
      <c r="K498" s="51"/>
      <c r="L498" s="51"/>
      <c r="M498" s="51"/>
      <c r="N498" s="51"/>
      <c r="O498" s="22"/>
      <c r="P498" s="43"/>
    </row>
    <row r="499" spans="3:32" ht="60" customHeight="1" x14ac:dyDescent="0.25">
      <c r="C499" s="68"/>
      <c r="D499" s="88"/>
      <c r="E499" s="3" t="s">
        <v>4</v>
      </c>
      <c r="F499" s="16"/>
      <c r="G499" s="17"/>
      <c r="H499" s="17"/>
      <c r="I499" s="17"/>
      <c r="J499" s="51">
        <f>J502+J511+J520</f>
        <v>1545147.15</v>
      </c>
      <c r="K499" s="51">
        <f>K502+K511+K520</f>
        <v>1545147.15</v>
      </c>
      <c r="L499" s="51">
        <f>L502+L511+L520</f>
        <v>1536068.81</v>
      </c>
      <c r="M499" s="51">
        <f t="shared" ref="M499:O499" si="116">M502+M511+M520</f>
        <v>0</v>
      </c>
      <c r="N499" s="51">
        <f t="shared" si="116"/>
        <v>0</v>
      </c>
      <c r="O499" s="51">
        <f t="shared" si="116"/>
        <v>1536068.81</v>
      </c>
      <c r="P499" s="43">
        <f>O499/K499*100</f>
        <v>99.41</v>
      </c>
    </row>
    <row r="500" spans="3:32" s="21" customFormat="1" x14ac:dyDescent="0.25">
      <c r="C500" s="72" t="s">
        <v>232</v>
      </c>
      <c r="D500" s="93" t="s">
        <v>233</v>
      </c>
      <c r="E500" s="53" t="s">
        <v>2</v>
      </c>
      <c r="F500" s="32"/>
      <c r="G500" s="52"/>
      <c r="H500" s="52"/>
      <c r="I500" s="52"/>
      <c r="J500" s="22">
        <f>J502</f>
        <v>777601.51</v>
      </c>
      <c r="K500" s="22">
        <f>K502</f>
        <v>777601.51</v>
      </c>
      <c r="L500" s="22">
        <f>L502</f>
        <v>774270.15</v>
      </c>
      <c r="M500" s="22">
        <f t="shared" ref="M500:O500" si="117">M502</f>
        <v>0</v>
      </c>
      <c r="N500" s="22">
        <f t="shared" si="117"/>
        <v>0</v>
      </c>
      <c r="O500" s="22">
        <f t="shared" si="117"/>
        <v>774270.15</v>
      </c>
      <c r="P500" s="43">
        <f>O500/K500*100</f>
        <v>99.57</v>
      </c>
      <c r="Y500" s="20"/>
      <c r="Z500" s="20"/>
      <c r="AA500" s="20"/>
      <c r="AB500" s="20"/>
      <c r="AC500" s="20"/>
      <c r="AD500" s="20"/>
      <c r="AE500" s="20"/>
      <c r="AF500" s="20"/>
    </row>
    <row r="501" spans="3:32" ht="38.25" x14ac:dyDescent="0.25">
      <c r="C501" s="73"/>
      <c r="D501" s="93"/>
      <c r="E501" s="3" t="s">
        <v>3</v>
      </c>
      <c r="F501" s="16"/>
      <c r="G501" s="17"/>
      <c r="H501" s="17"/>
      <c r="I501" s="17"/>
      <c r="J501" s="51">
        <v>0</v>
      </c>
      <c r="K501" s="51"/>
      <c r="L501" s="51"/>
      <c r="M501" s="51"/>
      <c r="N501" s="51"/>
      <c r="O501" s="22"/>
      <c r="P501" s="43"/>
    </row>
    <row r="502" spans="3:32" ht="24" customHeight="1" x14ac:dyDescent="0.25">
      <c r="C502" s="73"/>
      <c r="D502" s="93"/>
      <c r="E502" s="3" t="s">
        <v>4</v>
      </c>
      <c r="F502" s="16">
        <v>759</v>
      </c>
      <c r="G502" s="17" t="s">
        <v>353</v>
      </c>
      <c r="H502" s="17"/>
      <c r="I502" s="17"/>
      <c r="J502" s="51">
        <f>J505+J508</f>
        <v>777601.51</v>
      </c>
      <c r="K502" s="51">
        <f>K505+K508</f>
        <v>777601.51</v>
      </c>
      <c r="L502" s="51">
        <f>L505+L508</f>
        <v>774270.15</v>
      </c>
      <c r="M502" s="51">
        <f t="shared" ref="M502:O502" si="118">M505+M508</f>
        <v>0</v>
      </c>
      <c r="N502" s="51">
        <f t="shared" si="118"/>
        <v>0</v>
      </c>
      <c r="O502" s="51">
        <f t="shared" si="118"/>
        <v>774270.15</v>
      </c>
      <c r="P502" s="43">
        <f>O502/K502*100</f>
        <v>99.57</v>
      </c>
      <c r="Q502" s="7" t="e">
        <f>J505+#REF!+J508+#REF!</f>
        <v>#REF!</v>
      </c>
      <c r="R502" s="7" t="e">
        <f>#REF!+#REF!+#REF!+#REF!</f>
        <v>#REF!</v>
      </c>
      <c r="S502" s="7" t="e">
        <f>#REF!-R502</f>
        <v>#REF!</v>
      </c>
    </row>
    <row r="503" spans="3:32" s="21" customFormat="1" x14ac:dyDescent="0.25">
      <c r="C503" s="73"/>
      <c r="D503" s="67" t="s">
        <v>234</v>
      </c>
      <c r="E503" s="53" t="s">
        <v>2</v>
      </c>
      <c r="F503" s="32"/>
      <c r="G503" s="52"/>
      <c r="H503" s="52"/>
      <c r="I503" s="52"/>
      <c r="J503" s="22">
        <f>J505</f>
        <v>735237.59</v>
      </c>
      <c r="K503" s="22">
        <f>K505</f>
        <v>735237.59</v>
      </c>
      <c r="L503" s="22">
        <f>L505</f>
        <v>735237.59</v>
      </c>
      <c r="M503" s="22">
        <f t="shared" ref="M503:O503" si="119">M505</f>
        <v>0</v>
      </c>
      <c r="N503" s="22">
        <f t="shared" si="119"/>
        <v>0</v>
      </c>
      <c r="O503" s="22">
        <f t="shared" si="119"/>
        <v>735237.59</v>
      </c>
      <c r="P503" s="43">
        <f>O503/K503*100</f>
        <v>100</v>
      </c>
      <c r="Y503" s="20"/>
      <c r="Z503" s="20"/>
      <c r="AA503" s="20"/>
      <c r="AB503" s="20"/>
      <c r="AC503" s="20"/>
      <c r="AD503" s="20"/>
      <c r="AE503" s="20"/>
      <c r="AF503" s="20"/>
    </row>
    <row r="504" spans="3:32" ht="38.25" x14ac:dyDescent="0.25">
      <c r="C504" s="73"/>
      <c r="D504" s="67"/>
      <c r="E504" s="3" t="s">
        <v>3</v>
      </c>
      <c r="F504" s="16"/>
      <c r="G504" s="17"/>
      <c r="H504" s="17"/>
      <c r="I504" s="17"/>
      <c r="J504" s="51"/>
      <c r="K504" s="51"/>
      <c r="L504" s="51"/>
      <c r="M504" s="51"/>
      <c r="N504" s="51"/>
      <c r="O504" s="22"/>
      <c r="P504" s="43"/>
    </row>
    <row r="505" spans="3:32" ht="21.75" customHeight="1" x14ac:dyDescent="0.25">
      <c r="C505" s="73"/>
      <c r="D505" s="67"/>
      <c r="E505" s="3" t="s">
        <v>4</v>
      </c>
      <c r="F505" s="16">
        <v>759</v>
      </c>
      <c r="G505" s="17" t="s">
        <v>353</v>
      </c>
      <c r="H505" s="17" t="s">
        <v>354</v>
      </c>
      <c r="I505" s="17" t="s">
        <v>384</v>
      </c>
      <c r="J505" s="51">
        <v>735237.59</v>
      </c>
      <c r="K505" s="51">
        <v>735237.59</v>
      </c>
      <c r="L505" s="51">
        <f>J505</f>
        <v>735237.59</v>
      </c>
      <c r="M505" s="51"/>
      <c r="N505" s="51"/>
      <c r="O505" s="22">
        <f>L505</f>
        <v>735237.59</v>
      </c>
      <c r="P505" s="43">
        <f>O505/K505*100</f>
        <v>100</v>
      </c>
    </row>
    <row r="506" spans="3:32" s="21" customFormat="1" ht="16.5" customHeight="1" x14ac:dyDescent="0.25">
      <c r="C506" s="73"/>
      <c r="D506" s="67" t="s">
        <v>235</v>
      </c>
      <c r="E506" s="53" t="s">
        <v>2</v>
      </c>
      <c r="F506" s="32"/>
      <c r="G506" s="52"/>
      <c r="H506" s="52"/>
      <c r="I506" s="52"/>
      <c r="J506" s="22">
        <f>J508</f>
        <v>42363.92</v>
      </c>
      <c r="K506" s="22">
        <f>K508</f>
        <v>42363.92</v>
      </c>
      <c r="L506" s="22">
        <f>L508</f>
        <v>39032.559999999998</v>
      </c>
      <c r="M506" s="22">
        <f t="shared" ref="M506:O506" si="120">M508</f>
        <v>0</v>
      </c>
      <c r="N506" s="22">
        <f t="shared" si="120"/>
        <v>0</v>
      </c>
      <c r="O506" s="22">
        <f t="shared" si="120"/>
        <v>39032.559999999998</v>
      </c>
      <c r="P506" s="43">
        <f>O506/K506*100</f>
        <v>92.14</v>
      </c>
      <c r="Y506" s="20"/>
      <c r="Z506" s="20"/>
      <c r="AA506" s="20"/>
      <c r="AB506" s="20"/>
      <c r="AC506" s="20"/>
      <c r="AD506" s="20"/>
      <c r="AE506" s="20"/>
      <c r="AF506" s="20"/>
    </row>
    <row r="507" spans="3:32" ht="38.25" x14ac:dyDescent="0.25">
      <c r="C507" s="73"/>
      <c r="D507" s="67"/>
      <c r="E507" s="3" t="s">
        <v>3</v>
      </c>
      <c r="F507" s="16"/>
      <c r="G507" s="17"/>
      <c r="H507" s="17"/>
      <c r="I507" s="17"/>
      <c r="J507" s="51"/>
      <c r="K507" s="51"/>
      <c r="L507" s="51"/>
      <c r="M507" s="51"/>
      <c r="N507" s="51"/>
      <c r="O507" s="22"/>
      <c r="P507" s="43"/>
    </row>
    <row r="508" spans="3:32" ht="27.75" customHeight="1" x14ac:dyDescent="0.25">
      <c r="C508" s="74"/>
      <c r="D508" s="67"/>
      <c r="E508" s="3" t="s">
        <v>4</v>
      </c>
      <c r="F508" s="16">
        <v>759</v>
      </c>
      <c r="G508" s="17" t="s">
        <v>353</v>
      </c>
      <c r="H508" s="17" t="s">
        <v>381</v>
      </c>
      <c r="I508" s="17" t="s">
        <v>382</v>
      </c>
      <c r="J508" s="51">
        <v>42363.92</v>
      </c>
      <c r="K508" s="51">
        <v>42363.92</v>
      </c>
      <c r="L508" s="51">
        <v>39032.559999999998</v>
      </c>
      <c r="M508" s="51"/>
      <c r="N508" s="51"/>
      <c r="O508" s="22">
        <f>L508</f>
        <v>39032.559999999998</v>
      </c>
      <c r="P508" s="43">
        <f>O508/K508*100</f>
        <v>92.14</v>
      </c>
    </row>
    <row r="509" spans="3:32" s="21" customFormat="1" x14ac:dyDescent="0.25">
      <c r="C509" s="72" t="s">
        <v>236</v>
      </c>
      <c r="D509" s="93" t="s">
        <v>237</v>
      </c>
      <c r="E509" s="53" t="s">
        <v>2</v>
      </c>
      <c r="F509" s="32"/>
      <c r="G509" s="52"/>
      <c r="H509" s="52"/>
      <c r="I509" s="52"/>
      <c r="J509" s="22">
        <f>J511</f>
        <v>765281.74</v>
      </c>
      <c r="K509" s="22">
        <f>K511</f>
        <v>765281.74</v>
      </c>
      <c r="L509" s="22">
        <f>L511</f>
        <v>759942.37</v>
      </c>
      <c r="M509" s="22">
        <f t="shared" ref="M509:O509" si="121">M511</f>
        <v>0</v>
      </c>
      <c r="N509" s="22">
        <f t="shared" si="121"/>
        <v>0</v>
      </c>
      <c r="O509" s="22">
        <f t="shared" si="121"/>
        <v>759942.37</v>
      </c>
      <c r="P509" s="43">
        <f>O509/K509*100</f>
        <v>99.3</v>
      </c>
      <c r="Y509" s="20"/>
      <c r="Z509" s="20"/>
      <c r="AA509" s="20"/>
      <c r="AB509" s="20"/>
      <c r="AC509" s="20"/>
      <c r="AD509" s="20"/>
      <c r="AE509" s="20"/>
      <c r="AF509" s="20"/>
    </row>
    <row r="510" spans="3:32" ht="38.25" x14ac:dyDescent="0.25">
      <c r="C510" s="73"/>
      <c r="D510" s="93"/>
      <c r="E510" s="3" t="s">
        <v>3</v>
      </c>
      <c r="F510" s="16"/>
      <c r="G510" s="17"/>
      <c r="H510" s="17"/>
      <c r="I510" s="17"/>
      <c r="J510" s="51">
        <v>0</v>
      </c>
      <c r="K510" s="51"/>
      <c r="L510" s="51"/>
      <c r="M510" s="51"/>
      <c r="N510" s="51"/>
      <c r="O510" s="22"/>
      <c r="P510" s="43"/>
    </row>
    <row r="511" spans="3:32" x14ac:dyDescent="0.25">
      <c r="C511" s="73"/>
      <c r="D511" s="93"/>
      <c r="E511" s="3" t="s">
        <v>4</v>
      </c>
      <c r="F511" s="16">
        <v>759</v>
      </c>
      <c r="G511" s="17" t="s">
        <v>350</v>
      </c>
      <c r="H511" s="17"/>
      <c r="I511" s="17"/>
      <c r="J511" s="51">
        <f>J514+J517</f>
        <v>765281.74</v>
      </c>
      <c r="K511" s="51">
        <f>K514+K517</f>
        <v>765281.74</v>
      </c>
      <c r="L511" s="51">
        <f>L514+L517</f>
        <v>759942.37</v>
      </c>
      <c r="M511" s="51">
        <f t="shared" ref="M511:O511" si="122">M514+M517</f>
        <v>0</v>
      </c>
      <c r="N511" s="51">
        <f t="shared" si="122"/>
        <v>0</v>
      </c>
      <c r="O511" s="51">
        <f t="shared" si="122"/>
        <v>759942.37</v>
      </c>
      <c r="P511" s="43">
        <f>O511/K511*100</f>
        <v>99.3</v>
      </c>
    </row>
    <row r="512" spans="3:32" s="21" customFormat="1" x14ac:dyDescent="0.25">
      <c r="C512" s="73"/>
      <c r="D512" s="67" t="s">
        <v>238</v>
      </c>
      <c r="E512" s="53" t="s">
        <v>2</v>
      </c>
      <c r="F512" s="32"/>
      <c r="G512" s="52"/>
      <c r="H512" s="52"/>
      <c r="I512" s="52"/>
      <c r="J512" s="22">
        <f>J514</f>
        <v>721189.12</v>
      </c>
      <c r="K512" s="22">
        <f>K514</f>
        <v>721189.12</v>
      </c>
      <c r="L512" s="22">
        <f>L514</f>
        <v>721189.12</v>
      </c>
      <c r="M512" s="22">
        <f t="shared" ref="M512:O512" si="123">M514</f>
        <v>0</v>
      </c>
      <c r="N512" s="22">
        <f t="shared" si="123"/>
        <v>0</v>
      </c>
      <c r="O512" s="22">
        <f t="shared" si="123"/>
        <v>721189.12</v>
      </c>
      <c r="P512" s="43">
        <f>O512/K512*100</f>
        <v>100</v>
      </c>
      <c r="Y512" s="20"/>
      <c r="Z512" s="20"/>
      <c r="AA512" s="20"/>
      <c r="AB512" s="20"/>
      <c r="AC512" s="20"/>
      <c r="AD512" s="20"/>
      <c r="AE512" s="20"/>
      <c r="AF512" s="20"/>
    </row>
    <row r="513" spans="3:32" ht="38.25" x14ac:dyDescent="0.25">
      <c r="C513" s="73"/>
      <c r="D513" s="67"/>
      <c r="E513" s="3" t="s">
        <v>3</v>
      </c>
      <c r="F513" s="16"/>
      <c r="G513" s="17"/>
      <c r="H513" s="17"/>
      <c r="I513" s="17"/>
      <c r="J513" s="51"/>
      <c r="K513" s="51"/>
      <c r="L513" s="51"/>
      <c r="M513" s="51"/>
      <c r="N513" s="51"/>
      <c r="O513" s="22"/>
      <c r="P513" s="43"/>
    </row>
    <row r="514" spans="3:32" ht="25.5" x14ac:dyDescent="0.25">
      <c r="C514" s="73"/>
      <c r="D514" s="67"/>
      <c r="E514" s="3" t="s">
        <v>4</v>
      </c>
      <c r="F514" s="16">
        <v>759</v>
      </c>
      <c r="G514" s="17" t="s">
        <v>350</v>
      </c>
      <c r="H514" s="17" t="s">
        <v>356</v>
      </c>
      <c r="I514" s="17" t="s">
        <v>401</v>
      </c>
      <c r="J514" s="51">
        <v>721189.12</v>
      </c>
      <c r="K514" s="51">
        <v>721189.12</v>
      </c>
      <c r="L514" s="51">
        <f>J514</f>
        <v>721189.12</v>
      </c>
      <c r="M514" s="51"/>
      <c r="N514" s="51"/>
      <c r="O514" s="22">
        <f>L514</f>
        <v>721189.12</v>
      </c>
      <c r="P514" s="43">
        <f>O514/K514*100</f>
        <v>100</v>
      </c>
    </row>
    <row r="515" spans="3:32" s="21" customFormat="1" ht="16.5" customHeight="1" x14ac:dyDescent="0.25">
      <c r="C515" s="73"/>
      <c r="D515" s="67" t="s">
        <v>235</v>
      </c>
      <c r="E515" s="53" t="s">
        <v>2</v>
      </c>
      <c r="F515" s="32"/>
      <c r="G515" s="52"/>
      <c r="H515" s="52"/>
      <c r="I515" s="52"/>
      <c r="J515" s="22">
        <f>J517</f>
        <v>44092.62</v>
      </c>
      <c r="K515" s="22">
        <f>K517</f>
        <v>44092.62</v>
      </c>
      <c r="L515" s="22">
        <f>L517</f>
        <v>38753.25</v>
      </c>
      <c r="M515" s="22">
        <f t="shared" ref="M515:O515" si="124">M517</f>
        <v>0</v>
      </c>
      <c r="N515" s="22">
        <f t="shared" si="124"/>
        <v>0</v>
      </c>
      <c r="O515" s="22">
        <f t="shared" si="124"/>
        <v>38753.25</v>
      </c>
      <c r="P515" s="43">
        <f>O515/K515*100</f>
        <v>87.89</v>
      </c>
      <c r="Y515" s="20"/>
      <c r="Z515" s="20"/>
      <c r="AA515" s="20"/>
      <c r="AB515" s="20"/>
      <c r="AC515" s="20"/>
      <c r="AD515" s="20"/>
      <c r="AE515" s="20"/>
      <c r="AF515" s="20"/>
    </row>
    <row r="516" spans="3:32" ht="38.25" x14ac:dyDescent="0.25">
      <c r="C516" s="73"/>
      <c r="D516" s="67"/>
      <c r="E516" s="3" t="s">
        <v>3</v>
      </c>
      <c r="F516" s="16"/>
      <c r="G516" s="17"/>
      <c r="H516" s="17"/>
      <c r="I516" s="17"/>
      <c r="J516" s="51"/>
      <c r="K516" s="51"/>
      <c r="L516" s="51"/>
      <c r="M516" s="51"/>
      <c r="N516" s="51"/>
      <c r="O516" s="22"/>
      <c r="P516" s="43"/>
    </row>
    <row r="517" spans="3:32" ht="24" customHeight="1" x14ac:dyDescent="0.25">
      <c r="C517" s="74"/>
      <c r="D517" s="67"/>
      <c r="E517" s="3" t="s">
        <v>4</v>
      </c>
      <c r="F517" s="16">
        <v>759</v>
      </c>
      <c r="G517" s="17" t="s">
        <v>350</v>
      </c>
      <c r="H517" s="17" t="s">
        <v>381</v>
      </c>
      <c r="I517" s="17" t="s">
        <v>355</v>
      </c>
      <c r="J517" s="51">
        <v>44092.62</v>
      </c>
      <c r="K517" s="51">
        <v>44092.62</v>
      </c>
      <c r="L517" s="51">
        <v>38753.25</v>
      </c>
      <c r="M517" s="51"/>
      <c r="N517" s="51"/>
      <c r="O517" s="22">
        <f>L517</f>
        <v>38753.25</v>
      </c>
      <c r="P517" s="43">
        <f>O517/K517*100</f>
        <v>87.89</v>
      </c>
    </row>
    <row r="518" spans="3:32" s="21" customFormat="1" ht="16.5" customHeight="1" x14ac:dyDescent="0.25">
      <c r="C518" s="68" t="s">
        <v>239</v>
      </c>
      <c r="D518" s="67" t="s">
        <v>240</v>
      </c>
      <c r="E518" s="53" t="s">
        <v>2</v>
      </c>
      <c r="F518" s="32"/>
      <c r="G518" s="52"/>
      <c r="H518" s="52"/>
      <c r="I518" s="52"/>
      <c r="J518" s="22">
        <f>J520</f>
        <v>2263.9</v>
      </c>
      <c r="K518" s="22">
        <f>K520</f>
        <v>2263.9</v>
      </c>
      <c r="L518" s="22">
        <f>L520</f>
        <v>1856.29</v>
      </c>
      <c r="M518" s="22">
        <f t="shared" ref="M518:O518" si="125">M520</f>
        <v>0</v>
      </c>
      <c r="N518" s="22">
        <f t="shared" si="125"/>
        <v>0</v>
      </c>
      <c r="O518" s="22">
        <f t="shared" si="125"/>
        <v>1856.29</v>
      </c>
      <c r="P518" s="43">
        <f>O518/K518*100</f>
        <v>82</v>
      </c>
      <c r="Y518" s="20"/>
      <c r="Z518" s="20"/>
      <c r="AA518" s="20"/>
      <c r="AB518" s="20"/>
      <c r="AC518" s="20"/>
      <c r="AD518" s="20"/>
      <c r="AE518" s="20"/>
      <c r="AF518" s="20"/>
    </row>
    <row r="519" spans="3:32" ht="38.25" x14ac:dyDescent="0.25">
      <c r="C519" s="68"/>
      <c r="D519" s="67"/>
      <c r="E519" s="3" t="s">
        <v>3</v>
      </c>
      <c r="F519" s="16"/>
      <c r="G519" s="17"/>
      <c r="H519" s="17"/>
      <c r="I519" s="17"/>
      <c r="J519" s="51"/>
      <c r="K519" s="51"/>
      <c r="L519" s="51"/>
      <c r="M519" s="51"/>
      <c r="N519" s="51"/>
      <c r="O519" s="22"/>
      <c r="P519" s="43"/>
    </row>
    <row r="520" spans="3:32" x14ac:dyDescent="0.25">
      <c r="C520" s="68"/>
      <c r="D520" s="67"/>
      <c r="E520" s="3" t="s">
        <v>4</v>
      </c>
      <c r="F520" s="16">
        <v>759</v>
      </c>
      <c r="G520" s="17" t="s">
        <v>318</v>
      </c>
      <c r="H520" s="17" t="s">
        <v>357</v>
      </c>
      <c r="I520" s="17" t="s">
        <v>320</v>
      </c>
      <c r="J520" s="51">
        <v>2263.9</v>
      </c>
      <c r="K520" s="51">
        <v>2263.9</v>
      </c>
      <c r="L520" s="51">
        <v>1856.29</v>
      </c>
      <c r="M520" s="51"/>
      <c r="N520" s="51"/>
      <c r="O520" s="22">
        <f>L520</f>
        <v>1856.29</v>
      </c>
      <c r="P520" s="43">
        <f>O520/K520*100</f>
        <v>82</v>
      </c>
    </row>
    <row r="521" spans="3:32" ht="45" customHeight="1" x14ac:dyDescent="0.25">
      <c r="C521" s="68" t="s">
        <v>241</v>
      </c>
      <c r="D521" s="67" t="s">
        <v>431</v>
      </c>
      <c r="E521" s="53" t="s">
        <v>2</v>
      </c>
      <c r="F521" s="16"/>
      <c r="G521" s="17"/>
      <c r="H521" s="17"/>
      <c r="I521" s="17"/>
      <c r="J521" s="51">
        <v>0</v>
      </c>
      <c r="K521" s="51">
        <v>0</v>
      </c>
      <c r="L521" s="51">
        <v>0</v>
      </c>
      <c r="M521" s="51">
        <v>0</v>
      </c>
      <c r="N521" s="51">
        <v>0</v>
      </c>
      <c r="O521" s="51">
        <v>0</v>
      </c>
      <c r="P521" s="51">
        <v>0</v>
      </c>
    </row>
    <row r="522" spans="3:32" ht="51.75" customHeight="1" x14ac:dyDescent="0.25">
      <c r="C522" s="68"/>
      <c r="D522" s="67"/>
      <c r="E522" s="3" t="s">
        <v>3</v>
      </c>
      <c r="F522" s="16"/>
      <c r="G522" s="17"/>
      <c r="H522" s="17"/>
      <c r="I522" s="17"/>
      <c r="J522" s="51"/>
      <c r="K522" s="51"/>
      <c r="L522" s="51"/>
      <c r="M522" s="51"/>
      <c r="N522" s="51"/>
      <c r="O522" s="22"/>
      <c r="P522" s="43"/>
    </row>
    <row r="523" spans="3:32" ht="51.75" customHeight="1" x14ac:dyDescent="0.25">
      <c r="C523" s="68"/>
      <c r="D523" s="67"/>
      <c r="E523" s="3" t="s">
        <v>4</v>
      </c>
      <c r="F523" s="16">
        <v>759</v>
      </c>
      <c r="G523" s="17"/>
      <c r="H523" s="17"/>
      <c r="I523" s="17"/>
      <c r="J523" s="51"/>
      <c r="K523" s="51"/>
      <c r="L523" s="51"/>
      <c r="M523" s="51"/>
      <c r="N523" s="51"/>
      <c r="O523" s="22"/>
      <c r="P523" s="43"/>
    </row>
    <row r="524" spans="3:32" ht="27" customHeight="1" x14ac:dyDescent="0.25">
      <c r="C524" s="68" t="s">
        <v>242</v>
      </c>
      <c r="D524" s="67" t="s">
        <v>243</v>
      </c>
      <c r="E524" s="53" t="s">
        <v>2</v>
      </c>
      <c r="F524" s="16"/>
      <c r="G524" s="17"/>
      <c r="H524" s="17"/>
      <c r="I524" s="17"/>
      <c r="J524" s="51">
        <v>0</v>
      </c>
      <c r="K524" s="51">
        <v>0</v>
      </c>
      <c r="L524" s="51">
        <v>0</v>
      </c>
      <c r="M524" s="51">
        <v>0</v>
      </c>
      <c r="N524" s="51">
        <v>0</v>
      </c>
      <c r="O524" s="51">
        <v>0</v>
      </c>
      <c r="P524" s="51">
        <v>0</v>
      </c>
    </row>
    <row r="525" spans="3:32" ht="49.5" customHeight="1" x14ac:dyDescent="0.25">
      <c r="C525" s="68"/>
      <c r="D525" s="67"/>
      <c r="E525" s="3" t="s">
        <v>3</v>
      </c>
      <c r="F525" s="16"/>
      <c r="G525" s="17"/>
      <c r="H525" s="17"/>
      <c r="I525" s="17"/>
      <c r="J525" s="51"/>
      <c r="K525" s="51"/>
      <c r="L525" s="51"/>
      <c r="M525" s="51"/>
      <c r="N525" s="51"/>
      <c r="O525" s="22"/>
      <c r="P525" s="43"/>
    </row>
    <row r="526" spans="3:32" ht="33.75" customHeight="1" x14ac:dyDescent="0.25">
      <c r="C526" s="68"/>
      <c r="D526" s="67"/>
      <c r="E526" s="3" t="s">
        <v>4</v>
      </c>
      <c r="F526" s="16">
        <v>759</v>
      </c>
      <c r="G526" s="17"/>
      <c r="H526" s="17"/>
      <c r="I526" s="17"/>
      <c r="J526" s="51"/>
      <c r="K526" s="51"/>
      <c r="L526" s="51"/>
      <c r="M526" s="51"/>
      <c r="N526" s="51"/>
      <c r="O526" s="22"/>
      <c r="P526" s="43"/>
    </row>
    <row r="527" spans="3:32" ht="16.5" customHeight="1" x14ac:dyDescent="0.25">
      <c r="C527" s="68" t="s">
        <v>244</v>
      </c>
      <c r="D527" s="67" t="s">
        <v>432</v>
      </c>
      <c r="E527" s="53" t="s">
        <v>2</v>
      </c>
      <c r="F527" s="16"/>
      <c r="G527" s="17"/>
      <c r="H527" s="17"/>
      <c r="I527" s="17"/>
      <c r="J527" s="51">
        <v>0</v>
      </c>
      <c r="K527" s="51">
        <v>0</v>
      </c>
      <c r="L527" s="51">
        <v>0</v>
      </c>
      <c r="M527" s="51">
        <v>0</v>
      </c>
      <c r="N527" s="51">
        <v>0</v>
      </c>
      <c r="O527" s="51">
        <v>0</v>
      </c>
      <c r="P527" s="51">
        <v>0</v>
      </c>
    </row>
    <row r="528" spans="3:32" ht="38.25" x14ac:dyDescent="0.25">
      <c r="C528" s="68"/>
      <c r="D528" s="67"/>
      <c r="E528" s="3" t="s">
        <v>3</v>
      </c>
      <c r="F528" s="16"/>
      <c r="G528" s="17"/>
      <c r="H528" s="17"/>
      <c r="I528" s="17"/>
      <c r="J528" s="51"/>
      <c r="K528" s="51"/>
      <c r="L528" s="51"/>
      <c r="M528" s="51"/>
      <c r="N528" s="51"/>
      <c r="O528" s="22"/>
      <c r="P528" s="43"/>
    </row>
    <row r="529" spans="3:32" ht="25.5" customHeight="1" x14ac:dyDescent="0.25">
      <c r="C529" s="68"/>
      <c r="D529" s="67"/>
      <c r="E529" s="3" t="s">
        <v>4</v>
      </c>
      <c r="F529" s="16">
        <v>759</v>
      </c>
      <c r="G529" s="17"/>
      <c r="H529" s="17"/>
      <c r="I529" s="17"/>
      <c r="J529" s="51"/>
      <c r="K529" s="51"/>
      <c r="L529" s="51"/>
      <c r="M529" s="51"/>
      <c r="N529" s="51"/>
      <c r="O529" s="22"/>
      <c r="P529" s="43"/>
    </row>
    <row r="530" spans="3:32" ht="50.25" customHeight="1" x14ac:dyDescent="0.25">
      <c r="C530" s="68" t="s">
        <v>245</v>
      </c>
      <c r="D530" s="67" t="s">
        <v>433</v>
      </c>
      <c r="E530" s="53" t="s">
        <v>2</v>
      </c>
      <c r="F530" s="16"/>
      <c r="G530" s="17"/>
      <c r="H530" s="17"/>
      <c r="I530" s="17"/>
      <c r="J530" s="51">
        <v>0</v>
      </c>
      <c r="K530" s="51">
        <v>0</v>
      </c>
      <c r="L530" s="51">
        <v>0</v>
      </c>
      <c r="M530" s="51">
        <v>0</v>
      </c>
      <c r="N530" s="51">
        <v>0</v>
      </c>
      <c r="O530" s="51">
        <v>0</v>
      </c>
      <c r="P530" s="51">
        <v>0</v>
      </c>
    </row>
    <row r="531" spans="3:32" ht="60.75" customHeight="1" x14ac:dyDescent="0.25">
      <c r="C531" s="68"/>
      <c r="D531" s="67"/>
      <c r="E531" s="3" t="s">
        <v>3</v>
      </c>
      <c r="F531" s="16"/>
      <c r="G531" s="17"/>
      <c r="H531" s="17"/>
      <c r="I531" s="17"/>
      <c r="J531" s="51"/>
      <c r="K531" s="51"/>
      <c r="L531" s="51"/>
      <c r="M531" s="51"/>
      <c r="N531" s="51"/>
      <c r="O531" s="22"/>
      <c r="P531" s="43"/>
    </row>
    <row r="532" spans="3:32" ht="45" customHeight="1" x14ac:dyDescent="0.25">
      <c r="C532" s="68"/>
      <c r="D532" s="67"/>
      <c r="E532" s="3" t="s">
        <v>4</v>
      </c>
      <c r="F532" s="16"/>
      <c r="G532" s="17"/>
      <c r="H532" s="17"/>
      <c r="I532" s="17"/>
      <c r="J532" s="51"/>
      <c r="K532" s="51"/>
      <c r="L532" s="51"/>
      <c r="M532" s="51"/>
      <c r="N532" s="51"/>
      <c r="O532" s="22"/>
      <c r="P532" s="43"/>
    </row>
    <row r="533" spans="3:32" ht="41.25" customHeight="1" x14ac:dyDescent="0.25">
      <c r="C533" s="68" t="s">
        <v>246</v>
      </c>
      <c r="D533" s="67" t="s">
        <v>247</v>
      </c>
      <c r="E533" s="53" t="s">
        <v>2</v>
      </c>
      <c r="F533" s="16"/>
      <c r="G533" s="17"/>
      <c r="H533" s="17"/>
      <c r="I533" s="17"/>
      <c r="J533" s="51">
        <v>0</v>
      </c>
      <c r="K533" s="51">
        <v>0</v>
      </c>
      <c r="L533" s="51">
        <v>0</v>
      </c>
      <c r="M533" s="51">
        <v>0</v>
      </c>
      <c r="N533" s="51">
        <v>0</v>
      </c>
      <c r="O533" s="51">
        <v>0</v>
      </c>
      <c r="P533" s="51">
        <v>0</v>
      </c>
    </row>
    <row r="534" spans="3:32" ht="60.75" customHeight="1" x14ac:dyDescent="0.25">
      <c r="C534" s="68"/>
      <c r="D534" s="67"/>
      <c r="E534" s="3" t="s">
        <v>3</v>
      </c>
      <c r="F534" s="16"/>
      <c r="G534" s="17"/>
      <c r="H534" s="17"/>
      <c r="I534" s="17"/>
      <c r="J534" s="51"/>
      <c r="K534" s="51"/>
      <c r="L534" s="51"/>
      <c r="M534" s="51"/>
      <c r="N534" s="51"/>
      <c r="O534" s="22"/>
      <c r="P534" s="43"/>
    </row>
    <row r="535" spans="3:32" ht="45" customHeight="1" x14ac:dyDescent="0.25">
      <c r="C535" s="68"/>
      <c r="D535" s="67"/>
      <c r="E535" s="3" t="s">
        <v>4</v>
      </c>
      <c r="F535" s="16"/>
      <c r="G535" s="17"/>
      <c r="H535" s="17"/>
      <c r="I535" s="17"/>
      <c r="J535" s="51"/>
      <c r="K535" s="51"/>
      <c r="L535" s="51"/>
      <c r="M535" s="51"/>
      <c r="N535" s="51"/>
      <c r="O535" s="22"/>
      <c r="P535" s="43"/>
    </row>
    <row r="536" spans="3:32" s="21" customFormat="1" ht="47.25" customHeight="1" x14ac:dyDescent="0.25">
      <c r="C536" s="68" t="s">
        <v>248</v>
      </c>
      <c r="D536" s="88" t="s">
        <v>434</v>
      </c>
      <c r="E536" s="53" t="s">
        <v>2</v>
      </c>
      <c r="F536" s="32"/>
      <c r="G536" s="52"/>
      <c r="H536" s="52"/>
      <c r="I536" s="52"/>
      <c r="J536" s="22">
        <f>J537</f>
        <v>2320.8000000000002</v>
      </c>
      <c r="K536" s="22">
        <f>K537</f>
        <v>2320.8000000000002</v>
      </c>
      <c r="L536" s="22">
        <f>L537</f>
        <v>2320.8000000000002</v>
      </c>
      <c r="M536" s="22">
        <f t="shared" ref="M536:O536" si="126">M537</f>
        <v>0</v>
      </c>
      <c r="N536" s="22">
        <f t="shared" si="126"/>
        <v>0</v>
      </c>
      <c r="O536" s="22">
        <f t="shared" si="126"/>
        <v>2320.8000000000002</v>
      </c>
      <c r="P536" s="43">
        <f>O536/K536*100</f>
        <v>100</v>
      </c>
      <c r="Y536" s="20"/>
      <c r="Z536" s="20"/>
      <c r="AA536" s="20"/>
      <c r="AB536" s="20"/>
      <c r="AC536" s="20"/>
      <c r="AD536" s="20"/>
      <c r="AE536" s="20"/>
      <c r="AF536" s="20"/>
    </row>
    <row r="537" spans="3:32" ht="48" customHeight="1" x14ac:dyDescent="0.25">
      <c r="C537" s="68"/>
      <c r="D537" s="88"/>
      <c r="E537" s="3" t="s">
        <v>3</v>
      </c>
      <c r="F537" s="16">
        <v>759</v>
      </c>
      <c r="G537" s="17" t="s">
        <v>398</v>
      </c>
      <c r="H537" s="17" t="s">
        <v>400</v>
      </c>
      <c r="I537" s="17" t="s">
        <v>320</v>
      </c>
      <c r="J537" s="51">
        <f>J552</f>
        <v>2320.8000000000002</v>
      </c>
      <c r="K537" s="51">
        <f>K552</f>
        <v>2320.8000000000002</v>
      </c>
      <c r="L537" s="51">
        <f>L552</f>
        <v>2320.8000000000002</v>
      </c>
      <c r="M537" s="51"/>
      <c r="N537" s="51"/>
      <c r="O537" s="22">
        <f>L537</f>
        <v>2320.8000000000002</v>
      </c>
      <c r="P537" s="43">
        <f>O537/K537*100</f>
        <v>100</v>
      </c>
    </row>
    <row r="538" spans="3:32" ht="75" customHeight="1" x14ac:dyDescent="0.25">
      <c r="C538" s="68"/>
      <c r="D538" s="88"/>
      <c r="E538" s="3" t="s">
        <v>4</v>
      </c>
      <c r="F538" s="16">
        <v>759</v>
      </c>
      <c r="G538" s="17"/>
      <c r="H538" s="17"/>
      <c r="I538" s="17"/>
      <c r="J538" s="51"/>
      <c r="K538" s="51"/>
      <c r="L538" s="51"/>
      <c r="M538" s="51"/>
      <c r="N538" s="51"/>
      <c r="O538" s="51"/>
      <c r="P538" s="43"/>
    </row>
    <row r="539" spans="3:32" ht="57.75" customHeight="1" x14ac:dyDescent="0.25">
      <c r="C539" s="68" t="s">
        <v>249</v>
      </c>
      <c r="D539" s="67" t="s">
        <v>250</v>
      </c>
      <c r="E539" s="53" t="s">
        <v>2</v>
      </c>
      <c r="F539" s="16"/>
      <c r="G539" s="17"/>
      <c r="H539" s="17"/>
      <c r="I539" s="17"/>
      <c r="J539" s="51">
        <v>0</v>
      </c>
      <c r="K539" s="51">
        <v>0</v>
      </c>
      <c r="L539" s="51">
        <v>0</v>
      </c>
      <c r="M539" s="51">
        <v>0</v>
      </c>
      <c r="N539" s="51">
        <v>0</v>
      </c>
      <c r="O539" s="51">
        <v>0</v>
      </c>
      <c r="P539" s="51">
        <v>0</v>
      </c>
    </row>
    <row r="540" spans="3:32" ht="66.75" customHeight="1" x14ac:dyDescent="0.25">
      <c r="C540" s="68"/>
      <c r="D540" s="67"/>
      <c r="E540" s="3" t="s">
        <v>3</v>
      </c>
      <c r="F540" s="16"/>
      <c r="G540" s="17"/>
      <c r="H540" s="17"/>
      <c r="I540" s="17"/>
      <c r="J540" s="51"/>
      <c r="K540" s="51"/>
      <c r="L540" s="51"/>
      <c r="M540" s="51"/>
      <c r="N540" s="51"/>
      <c r="O540" s="51"/>
      <c r="P540" s="43"/>
    </row>
    <row r="541" spans="3:32" ht="46.5" customHeight="1" x14ac:dyDescent="0.25">
      <c r="C541" s="68"/>
      <c r="D541" s="67"/>
      <c r="E541" s="3" t="s">
        <v>4</v>
      </c>
      <c r="F541" s="16">
        <v>759</v>
      </c>
      <c r="G541" s="17"/>
      <c r="H541" s="17"/>
      <c r="I541" s="17"/>
      <c r="J541" s="51"/>
      <c r="K541" s="51"/>
      <c r="L541" s="51"/>
      <c r="M541" s="51"/>
      <c r="N541" s="51"/>
      <c r="O541" s="51"/>
      <c r="P541" s="43"/>
    </row>
    <row r="542" spans="3:32" ht="48.75" customHeight="1" x14ac:dyDescent="0.25">
      <c r="C542" s="68" t="s">
        <v>251</v>
      </c>
      <c r="D542" s="67" t="s">
        <v>252</v>
      </c>
      <c r="E542" s="53" t="s">
        <v>2</v>
      </c>
      <c r="F542" s="16"/>
      <c r="G542" s="17"/>
      <c r="H542" s="17"/>
      <c r="I542" s="17"/>
      <c r="J542" s="51">
        <v>0</v>
      </c>
      <c r="K542" s="51">
        <v>0</v>
      </c>
      <c r="L542" s="51">
        <v>0</v>
      </c>
      <c r="M542" s="51">
        <v>0</v>
      </c>
      <c r="N542" s="51">
        <v>0</v>
      </c>
      <c r="O542" s="51">
        <v>0</v>
      </c>
      <c r="P542" s="51">
        <v>0</v>
      </c>
    </row>
    <row r="543" spans="3:32" ht="67.5" customHeight="1" x14ac:dyDescent="0.25">
      <c r="C543" s="68"/>
      <c r="D543" s="67"/>
      <c r="E543" s="3" t="s">
        <v>3</v>
      </c>
      <c r="F543" s="16"/>
      <c r="G543" s="17"/>
      <c r="H543" s="17"/>
      <c r="I543" s="17"/>
      <c r="J543" s="51"/>
      <c r="K543" s="51"/>
      <c r="L543" s="51"/>
      <c r="M543" s="51"/>
      <c r="N543" s="51"/>
      <c r="O543" s="51"/>
      <c r="P543" s="43"/>
    </row>
    <row r="544" spans="3:32" ht="46.5" customHeight="1" x14ac:dyDescent="0.25">
      <c r="C544" s="68"/>
      <c r="D544" s="67"/>
      <c r="E544" s="3" t="s">
        <v>4</v>
      </c>
      <c r="F544" s="16">
        <v>759</v>
      </c>
      <c r="G544" s="17"/>
      <c r="H544" s="17"/>
      <c r="I544" s="17"/>
      <c r="J544" s="51"/>
      <c r="K544" s="51"/>
      <c r="L544" s="51"/>
      <c r="M544" s="51"/>
      <c r="N544" s="51"/>
      <c r="O544" s="51"/>
      <c r="P544" s="43"/>
    </row>
    <row r="545" spans="3:32" ht="33.75" customHeight="1" x14ac:dyDescent="0.25">
      <c r="C545" s="68" t="s">
        <v>253</v>
      </c>
      <c r="D545" s="67" t="s">
        <v>435</v>
      </c>
      <c r="E545" s="53" t="s">
        <v>2</v>
      </c>
      <c r="F545" s="16"/>
      <c r="G545" s="17"/>
      <c r="H545" s="17"/>
      <c r="I545" s="17"/>
      <c r="J545" s="51">
        <v>0</v>
      </c>
      <c r="K545" s="51">
        <v>0</v>
      </c>
      <c r="L545" s="51">
        <v>0</v>
      </c>
      <c r="M545" s="51">
        <v>0</v>
      </c>
      <c r="N545" s="51">
        <v>0</v>
      </c>
      <c r="O545" s="51">
        <v>0</v>
      </c>
      <c r="P545" s="51">
        <v>0</v>
      </c>
    </row>
    <row r="546" spans="3:32" ht="45.75" customHeight="1" x14ac:dyDescent="0.25">
      <c r="C546" s="68"/>
      <c r="D546" s="67"/>
      <c r="E546" s="3" t="s">
        <v>3</v>
      </c>
      <c r="F546" s="16"/>
      <c r="G546" s="17"/>
      <c r="H546" s="17"/>
      <c r="I546" s="17"/>
      <c r="J546" s="51"/>
      <c r="K546" s="51"/>
      <c r="L546" s="51"/>
      <c r="M546" s="51"/>
      <c r="N546" s="51"/>
      <c r="O546" s="51"/>
      <c r="P546" s="43"/>
    </row>
    <row r="547" spans="3:32" ht="99.75" customHeight="1" x14ac:dyDescent="0.25">
      <c r="C547" s="68"/>
      <c r="D547" s="67"/>
      <c r="E547" s="3" t="s">
        <v>4</v>
      </c>
      <c r="F547" s="16"/>
      <c r="G547" s="17"/>
      <c r="H547" s="17"/>
      <c r="I547" s="17"/>
      <c r="J547" s="51"/>
      <c r="K547" s="51"/>
      <c r="L547" s="51"/>
      <c r="M547" s="51"/>
      <c r="N547" s="51"/>
      <c r="O547" s="51"/>
      <c r="P547" s="43"/>
    </row>
    <row r="548" spans="3:32" ht="16.5" customHeight="1" x14ac:dyDescent="0.25">
      <c r="C548" s="68" t="s">
        <v>254</v>
      </c>
      <c r="D548" s="67" t="s">
        <v>255</v>
      </c>
      <c r="E548" s="53" t="s">
        <v>2</v>
      </c>
      <c r="F548" s="16"/>
      <c r="G548" s="17"/>
      <c r="H548" s="17"/>
      <c r="I548" s="17"/>
      <c r="J548" s="51">
        <v>0</v>
      </c>
      <c r="K548" s="51">
        <v>0</v>
      </c>
      <c r="L548" s="51">
        <v>0</v>
      </c>
      <c r="M548" s="51">
        <v>0</v>
      </c>
      <c r="N548" s="51">
        <v>0</v>
      </c>
      <c r="O548" s="51">
        <v>0</v>
      </c>
      <c r="P548" s="51">
        <v>0</v>
      </c>
    </row>
    <row r="549" spans="3:32" ht="38.25" x14ac:dyDescent="0.25">
      <c r="C549" s="68"/>
      <c r="D549" s="67"/>
      <c r="E549" s="3" t="s">
        <v>3</v>
      </c>
      <c r="F549" s="16"/>
      <c r="G549" s="17"/>
      <c r="H549" s="17"/>
      <c r="I549" s="17"/>
      <c r="J549" s="51"/>
      <c r="K549" s="51"/>
      <c r="L549" s="51"/>
      <c r="M549" s="51"/>
      <c r="N549" s="51"/>
      <c r="O549" s="51"/>
      <c r="P549" s="43"/>
    </row>
    <row r="550" spans="3:32" ht="22.5" customHeight="1" x14ac:dyDescent="0.25">
      <c r="C550" s="68"/>
      <c r="D550" s="67"/>
      <c r="E550" s="3" t="s">
        <v>4</v>
      </c>
      <c r="F550" s="16">
        <v>759</v>
      </c>
      <c r="G550" s="17"/>
      <c r="H550" s="17"/>
      <c r="I550" s="17"/>
      <c r="J550" s="51"/>
      <c r="K550" s="51"/>
      <c r="L550" s="51"/>
      <c r="M550" s="51"/>
      <c r="N550" s="51"/>
      <c r="O550" s="51"/>
      <c r="P550" s="43"/>
    </row>
    <row r="551" spans="3:32" s="21" customFormat="1" ht="43.5" customHeight="1" x14ac:dyDescent="0.25">
      <c r="C551" s="68" t="s">
        <v>256</v>
      </c>
      <c r="D551" s="67" t="s">
        <v>383</v>
      </c>
      <c r="E551" s="53" t="s">
        <v>2</v>
      </c>
      <c r="F551" s="32"/>
      <c r="G551" s="52"/>
      <c r="H551" s="52"/>
      <c r="I551" s="52"/>
      <c r="J551" s="22">
        <f>J552</f>
        <v>2320.8000000000002</v>
      </c>
      <c r="K551" s="22">
        <f>K552</f>
        <v>2320.8000000000002</v>
      </c>
      <c r="L551" s="22">
        <f>L552</f>
        <v>2320.8000000000002</v>
      </c>
      <c r="M551" s="22">
        <f t="shared" ref="M551:O551" si="127">M552</f>
        <v>0</v>
      </c>
      <c r="N551" s="22">
        <f t="shared" si="127"/>
        <v>0</v>
      </c>
      <c r="O551" s="22">
        <f t="shared" si="127"/>
        <v>2320.8000000000002</v>
      </c>
      <c r="P551" s="43">
        <f>O551/K551*100</f>
        <v>100</v>
      </c>
      <c r="Y551" s="20"/>
      <c r="Z551" s="20"/>
      <c r="AA551" s="20"/>
      <c r="AB551" s="20"/>
      <c r="AC551" s="20"/>
      <c r="AD551" s="20"/>
      <c r="AE551" s="20"/>
      <c r="AF551" s="20"/>
    </row>
    <row r="552" spans="3:32" ht="60.75" customHeight="1" x14ac:dyDescent="0.25">
      <c r="C552" s="68"/>
      <c r="D552" s="67"/>
      <c r="E552" s="3" t="s">
        <v>3</v>
      </c>
      <c r="F552" s="16">
        <v>759</v>
      </c>
      <c r="G552" s="17" t="s">
        <v>398</v>
      </c>
      <c r="H552" s="17" t="s">
        <v>400</v>
      </c>
      <c r="I552" s="17" t="s">
        <v>320</v>
      </c>
      <c r="J552" s="51">
        <v>2320.8000000000002</v>
      </c>
      <c r="K552" s="51">
        <v>2320.8000000000002</v>
      </c>
      <c r="L552" s="51">
        <f>J552</f>
        <v>2320.8000000000002</v>
      </c>
      <c r="M552" s="51"/>
      <c r="N552" s="51"/>
      <c r="O552" s="51">
        <f>L552</f>
        <v>2320.8000000000002</v>
      </c>
      <c r="P552" s="43">
        <f>O552/K552*100</f>
        <v>100</v>
      </c>
    </row>
    <row r="553" spans="3:32" ht="75" customHeight="1" x14ac:dyDescent="0.25">
      <c r="C553" s="68"/>
      <c r="D553" s="67"/>
      <c r="E553" s="3" t="s">
        <v>4</v>
      </c>
      <c r="F553" s="16"/>
      <c r="G553" s="17"/>
      <c r="H553" s="17"/>
      <c r="I553" s="17"/>
      <c r="J553" s="51"/>
      <c r="K553" s="51"/>
      <c r="L553" s="51"/>
      <c r="M553" s="51"/>
      <c r="N553" s="51"/>
      <c r="O553" s="51"/>
      <c r="P553" s="43"/>
    </row>
    <row r="554" spans="3:32" ht="33" customHeight="1" x14ac:dyDescent="0.25">
      <c r="C554" s="68" t="s">
        <v>257</v>
      </c>
      <c r="D554" s="88" t="s">
        <v>258</v>
      </c>
      <c r="E554" s="53" t="s">
        <v>2</v>
      </c>
      <c r="F554" s="16"/>
      <c r="G554" s="17"/>
      <c r="H554" s="17"/>
      <c r="I554" s="17"/>
      <c r="J554" s="51">
        <v>0</v>
      </c>
      <c r="K554" s="51">
        <v>0</v>
      </c>
      <c r="L554" s="51">
        <v>0</v>
      </c>
      <c r="M554" s="51">
        <v>0</v>
      </c>
      <c r="N554" s="51">
        <v>0</v>
      </c>
      <c r="O554" s="51">
        <v>0</v>
      </c>
      <c r="P554" s="51">
        <v>0</v>
      </c>
    </row>
    <row r="555" spans="3:32" ht="54.75" customHeight="1" x14ac:dyDescent="0.25">
      <c r="C555" s="68"/>
      <c r="D555" s="88"/>
      <c r="E555" s="3" t="s">
        <v>3</v>
      </c>
      <c r="F555" s="16"/>
      <c r="G555" s="17"/>
      <c r="H555" s="17"/>
      <c r="I555" s="17"/>
      <c r="J555" s="51"/>
      <c r="K555" s="51"/>
      <c r="L555" s="51"/>
      <c r="M555" s="51"/>
      <c r="N555" s="51"/>
      <c r="O555" s="51"/>
      <c r="P555" s="43"/>
    </row>
    <row r="556" spans="3:32" ht="33" customHeight="1" x14ac:dyDescent="0.25">
      <c r="C556" s="68"/>
      <c r="D556" s="88"/>
      <c r="E556" s="3" t="s">
        <v>4</v>
      </c>
      <c r="F556" s="16"/>
      <c r="G556" s="17"/>
      <c r="H556" s="17"/>
      <c r="I556" s="17"/>
      <c r="J556" s="51"/>
      <c r="K556" s="51"/>
      <c r="L556" s="51"/>
      <c r="M556" s="51"/>
      <c r="N556" s="51"/>
      <c r="O556" s="51"/>
      <c r="P556" s="43"/>
    </row>
    <row r="557" spans="3:32" ht="48.75" customHeight="1" x14ac:dyDescent="0.25">
      <c r="C557" s="68" t="s">
        <v>259</v>
      </c>
      <c r="D557" s="67" t="s">
        <v>260</v>
      </c>
      <c r="E557" s="53" t="s">
        <v>2</v>
      </c>
      <c r="F557" s="16"/>
      <c r="G557" s="17"/>
      <c r="H557" s="17"/>
      <c r="I557" s="17"/>
      <c r="J557" s="51">
        <v>0</v>
      </c>
      <c r="K557" s="51">
        <v>0</v>
      </c>
      <c r="L557" s="51">
        <v>0</v>
      </c>
      <c r="M557" s="51">
        <v>0</v>
      </c>
      <c r="N557" s="51">
        <v>0</v>
      </c>
      <c r="O557" s="51">
        <v>0</v>
      </c>
      <c r="P557" s="51">
        <v>0</v>
      </c>
    </row>
    <row r="558" spans="3:32" ht="46.5" customHeight="1" x14ac:dyDescent="0.25">
      <c r="C558" s="68"/>
      <c r="D558" s="67"/>
      <c r="E558" s="3" t="s">
        <v>3</v>
      </c>
      <c r="F558" s="16"/>
      <c r="G558" s="17"/>
      <c r="H558" s="17"/>
      <c r="I558" s="17"/>
      <c r="J558" s="51"/>
      <c r="K558" s="51"/>
      <c r="L558" s="51"/>
      <c r="M558" s="51"/>
      <c r="N558" s="51"/>
      <c r="O558" s="51"/>
      <c r="P558" s="43"/>
    </row>
    <row r="559" spans="3:32" ht="57.75" customHeight="1" x14ac:dyDescent="0.25">
      <c r="C559" s="68"/>
      <c r="D559" s="67"/>
      <c r="E559" s="3" t="s">
        <v>4</v>
      </c>
      <c r="F559" s="16">
        <v>759</v>
      </c>
      <c r="G559" s="17"/>
      <c r="H559" s="17"/>
      <c r="I559" s="17"/>
      <c r="J559" s="51"/>
      <c r="K559" s="51"/>
      <c r="L559" s="51"/>
      <c r="M559" s="51"/>
      <c r="N559" s="51"/>
      <c r="O559" s="51"/>
      <c r="P559" s="43"/>
    </row>
    <row r="560" spans="3:32" ht="35.25" customHeight="1" x14ac:dyDescent="0.25">
      <c r="C560" s="68" t="s">
        <v>261</v>
      </c>
      <c r="D560" s="67" t="s">
        <v>436</v>
      </c>
      <c r="E560" s="53" t="s">
        <v>2</v>
      </c>
      <c r="F560" s="16"/>
      <c r="G560" s="17"/>
      <c r="H560" s="17"/>
      <c r="I560" s="17"/>
      <c r="J560" s="51">
        <v>0</v>
      </c>
      <c r="K560" s="51">
        <v>0</v>
      </c>
      <c r="L560" s="51">
        <v>0</v>
      </c>
      <c r="M560" s="51">
        <v>0</v>
      </c>
      <c r="N560" s="51">
        <v>0</v>
      </c>
      <c r="O560" s="51">
        <v>0</v>
      </c>
      <c r="P560" s="51">
        <v>0</v>
      </c>
    </row>
    <row r="561" spans="3:32" ht="38.25" x14ac:dyDescent="0.25">
      <c r="C561" s="68"/>
      <c r="D561" s="67"/>
      <c r="E561" s="3" t="s">
        <v>3</v>
      </c>
      <c r="F561" s="16"/>
      <c r="G561" s="17"/>
      <c r="H561" s="17"/>
      <c r="I561" s="17"/>
      <c r="J561" s="51"/>
      <c r="K561" s="51"/>
      <c r="L561" s="51"/>
      <c r="M561" s="51"/>
      <c r="N561" s="51"/>
      <c r="O561" s="51"/>
      <c r="P561" s="43"/>
    </row>
    <row r="562" spans="3:32" ht="27.75" customHeight="1" x14ac:dyDescent="0.25">
      <c r="C562" s="68"/>
      <c r="D562" s="67"/>
      <c r="E562" s="3" t="s">
        <v>4</v>
      </c>
      <c r="F562" s="16">
        <v>759</v>
      </c>
      <c r="G562" s="17"/>
      <c r="H562" s="17"/>
      <c r="I562" s="17"/>
      <c r="J562" s="51"/>
      <c r="K562" s="51"/>
      <c r="L562" s="51"/>
      <c r="M562" s="51"/>
      <c r="N562" s="51"/>
      <c r="O562" s="51"/>
      <c r="P562" s="43"/>
    </row>
    <row r="563" spans="3:32" ht="16.5" customHeight="1" x14ac:dyDescent="0.25">
      <c r="C563" s="68" t="s">
        <v>262</v>
      </c>
      <c r="D563" s="67" t="s">
        <v>263</v>
      </c>
      <c r="E563" s="53" t="s">
        <v>2</v>
      </c>
      <c r="F563" s="16"/>
      <c r="G563" s="17"/>
      <c r="H563" s="17"/>
      <c r="I563" s="17"/>
      <c r="J563" s="51">
        <v>0</v>
      </c>
      <c r="K563" s="51">
        <v>0</v>
      </c>
      <c r="L563" s="51">
        <v>0</v>
      </c>
      <c r="M563" s="51">
        <v>0</v>
      </c>
      <c r="N563" s="51">
        <v>0</v>
      </c>
      <c r="O563" s="51">
        <v>0</v>
      </c>
      <c r="P563" s="51">
        <v>0</v>
      </c>
    </row>
    <row r="564" spans="3:32" ht="38.25" x14ac:dyDescent="0.25">
      <c r="C564" s="68"/>
      <c r="D564" s="67"/>
      <c r="E564" s="3" t="s">
        <v>3</v>
      </c>
      <c r="F564" s="16"/>
      <c r="G564" s="17"/>
      <c r="H564" s="17"/>
      <c r="I564" s="17"/>
      <c r="J564" s="51"/>
      <c r="K564" s="51"/>
      <c r="L564" s="51"/>
      <c r="M564" s="51"/>
      <c r="N564" s="51"/>
      <c r="O564" s="51"/>
      <c r="P564" s="43"/>
    </row>
    <row r="565" spans="3:32" ht="24" customHeight="1" x14ac:dyDescent="0.25">
      <c r="C565" s="68"/>
      <c r="D565" s="67"/>
      <c r="E565" s="3" t="s">
        <v>4</v>
      </c>
      <c r="F565" s="16">
        <v>759</v>
      </c>
      <c r="G565" s="17"/>
      <c r="H565" s="17"/>
      <c r="I565" s="17"/>
      <c r="J565" s="51"/>
      <c r="K565" s="51"/>
      <c r="L565" s="51"/>
      <c r="M565" s="51"/>
      <c r="N565" s="51"/>
      <c r="O565" s="51"/>
      <c r="P565" s="43"/>
    </row>
    <row r="566" spans="3:32" ht="47.25" customHeight="1" x14ac:dyDescent="0.25">
      <c r="C566" s="72" t="s">
        <v>264</v>
      </c>
      <c r="D566" s="94" t="s">
        <v>437</v>
      </c>
      <c r="E566" s="1" t="s">
        <v>2</v>
      </c>
      <c r="F566" s="16"/>
      <c r="G566" s="17"/>
      <c r="H566" s="17"/>
      <c r="I566" s="17"/>
      <c r="J566" s="51">
        <v>0</v>
      </c>
      <c r="K566" s="51">
        <v>0</v>
      </c>
      <c r="L566" s="51">
        <v>0</v>
      </c>
      <c r="M566" s="51">
        <v>0</v>
      </c>
      <c r="N566" s="51">
        <v>0</v>
      </c>
      <c r="O566" s="51">
        <v>0</v>
      </c>
      <c r="P566" s="51">
        <v>0</v>
      </c>
    </row>
    <row r="567" spans="3:32" ht="33" customHeight="1" x14ac:dyDescent="0.25">
      <c r="C567" s="73"/>
      <c r="D567" s="95"/>
      <c r="E567" s="3" t="s">
        <v>3</v>
      </c>
      <c r="F567" s="16"/>
      <c r="G567" s="17"/>
      <c r="H567" s="17"/>
      <c r="I567" s="17"/>
      <c r="J567" s="51"/>
      <c r="K567" s="51"/>
      <c r="L567" s="51"/>
      <c r="M567" s="51"/>
      <c r="N567" s="51"/>
      <c r="O567" s="51"/>
      <c r="P567" s="43"/>
    </row>
    <row r="568" spans="3:32" ht="45.75" customHeight="1" x14ac:dyDescent="0.25">
      <c r="C568" s="74"/>
      <c r="D568" s="96"/>
      <c r="E568" s="3" t="s">
        <v>4</v>
      </c>
      <c r="F568" s="16"/>
      <c r="G568" s="17"/>
      <c r="H568" s="17"/>
      <c r="I568" s="17"/>
      <c r="J568" s="51"/>
      <c r="K568" s="51"/>
      <c r="L568" s="51"/>
      <c r="M568" s="51"/>
      <c r="N568" s="51"/>
      <c r="O568" s="51"/>
      <c r="P568" s="43"/>
    </row>
    <row r="569" spans="3:32" s="21" customFormat="1" ht="21" customHeight="1" x14ac:dyDescent="0.25">
      <c r="C569" s="72" t="s">
        <v>407</v>
      </c>
      <c r="D569" s="81" t="s">
        <v>265</v>
      </c>
      <c r="E569" s="53" t="s">
        <v>2</v>
      </c>
      <c r="F569" s="32"/>
      <c r="G569" s="52"/>
      <c r="H569" s="52"/>
      <c r="I569" s="52"/>
      <c r="J569" s="22">
        <v>83294</v>
      </c>
      <c r="K569" s="22">
        <v>83294</v>
      </c>
      <c r="L569" s="22">
        <v>83293.179999999993</v>
      </c>
      <c r="M569" s="22"/>
      <c r="N569" s="22"/>
      <c r="O569" s="22">
        <f>L569</f>
        <v>83293.179999999993</v>
      </c>
      <c r="P569" s="43">
        <f t="shared" ref="P569:P579" si="128">O569/K569*100</f>
        <v>100</v>
      </c>
      <c r="Y569" s="20"/>
      <c r="Z569" s="20"/>
      <c r="AA569" s="20"/>
      <c r="AB569" s="20"/>
      <c r="AC569" s="20"/>
      <c r="AD569" s="20"/>
      <c r="AE569" s="20"/>
      <c r="AF569" s="20"/>
    </row>
    <row r="570" spans="3:32" ht="38.25" x14ac:dyDescent="0.25">
      <c r="C570" s="73"/>
      <c r="D570" s="82"/>
      <c r="E570" s="3" t="s">
        <v>3</v>
      </c>
      <c r="F570" s="16">
        <v>759</v>
      </c>
      <c r="G570" s="17"/>
      <c r="H570" s="17" t="s">
        <v>397</v>
      </c>
      <c r="I570" s="17"/>
      <c r="J570" s="27">
        <f t="shared" ref="J570:O571" si="129">J573</f>
        <v>15194</v>
      </c>
      <c r="K570" s="27">
        <f t="shared" si="129"/>
        <v>15194</v>
      </c>
      <c r="L570" s="27">
        <f t="shared" si="129"/>
        <v>15194</v>
      </c>
      <c r="M570" s="27">
        <f t="shared" si="129"/>
        <v>0</v>
      </c>
      <c r="N570" s="27">
        <f t="shared" si="129"/>
        <v>0</v>
      </c>
      <c r="O570" s="27">
        <f t="shared" si="129"/>
        <v>15194</v>
      </c>
      <c r="P570" s="43">
        <f t="shared" si="128"/>
        <v>100</v>
      </c>
    </row>
    <row r="571" spans="3:32" x14ac:dyDescent="0.25">
      <c r="C571" s="73"/>
      <c r="D571" s="83"/>
      <c r="E571" s="3" t="s">
        <v>4</v>
      </c>
      <c r="F571" s="16">
        <v>759</v>
      </c>
      <c r="G571" s="17"/>
      <c r="H571" s="17" t="s">
        <v>359</v>
      </c>
      <c r="I571" s="17"/>
      <c r="J571" s="27">
        <f t="shared" si="129"/>
        <v>68100</v>
      </c>
      <c r="K571" s="27">
        <f t="shared" si="129"/>
        <v>68100</v>
      </c>
      <c r="L571" s="27">
        <f t="shared" si="129"/>
        <v>68099.179999999993</v>
      </c>
      <c r="M571" s="27">
        <f t="shared" si="129"/>
        <v>0</v>
      </c>
      <c r="N571" s="27">
        <f t="shared" si="129"/>
        <v>0</v>
      </c>
      <c r="O571" s="27">
        <f t="shared" si="129"/>
        <v>68099.179999999993</v>
      </c>
      <c r="P571" s="43">
        <f t="shared" si="128"/>
        <v>100</v>
      </c>
    </row>
    <row r="572" spans="3:32" x14ac:dyDescent="0.25">
      <c r="C572" s="72" t="s">
        <v>408</v>
      </c>
      <c r="D572" s="67" t="s">
        <v>266</v>
      </c>
      <c r="E572" s="53" t="s">
        <v>2</v>
      </c>
      <c r="F572" s="16"/>
      <c r="G572" s="17"/>
      <c r="H572" s="17"/>
      <c r="I572" s="17"/>
      <c r="J572" s="27">
        <f>J573+J574</f>
        <v>83294</v>
      </c>
      <c r="K572" s="27">
        <f>K573+K574</f>
        <v>83294</v>
      </c>
      <c r="L572" s="27">
        <f>L573+L574</f>
        <v>83293.179999999993</v>
      </c>
      <c r="M572" s="27">
        <f t="shared" ref="M572:O572" si="130">M573+M574</f>
        <v>0</v>
      </c>
      <c r="N572" s="27">
        <f t="shared" si="130"/>
        <v>0</v>
      </c>
      <c r="O572" s="27">
        <f t="shared" si="130"/>
        <v>83293.179999999993</v>
      </c>
      <c r="P572" s="43">
        <f t="shared" si="128"/>
        <v>100</v>
      </c>
    </row>
    <row r="573" spans="3:32" ht="38.25" x14ac:dyDescent="0.25">
      <c r="C573" s="73"/>
      <c r="D573" s="67"/>
      <c r="E573" s="50" t="s">
        <v>3</v>
      </c>
      <c r="F573" s="16">
        <v>759</v>
      </c>
      <c r="G573" s="17" t="s">
        <v>398</v>
      </c>
      <c r="H573" s="17" t="s">
        <v>397</v>
      </c>
      <c r="I573" s="17" t="s">
        <v>399</v>
      </c>
      <c r="J573" s="27">
        <v>15194</v>
      </c>
      <c r="K573" s="27">
        <v>15194</v>
      </c>
      <c r="L573" s="51">
        <f>J573</f>
        <v>15194</v>
      </c>
      <c r="M573" s="51"/>
      <c r="N573" s="51"/>
      <c r="O573" s="22">
        <f>L573</f>
        <v>15194</v>
      </c>
      <c r="P573" s="43">
        <f t="shared" si="128"/>
        <v>100</v>
      </c>
    </row>
    <row r="574" spans="3:32" x14ac:dyDescent="0.25">
      <c r="C574" s="73"/>
      <c r="D574" s="67"/>
      <c r="E574" s="50" t="s">
        <v>4</v>
      </c>
      <c r="F574" s="16">
        <v>759</v>
      </c>
      <c r="G574" s="17"/>
      <c r="H574" s="17" t="s">
        <v>359</v>
      </c>
      <c r="I574" s="17"/>
      <c r="J574" s="27">
        <f>J575+J576+J577+J578+J579</f>
        <v>68100</v>
      </c>
      <c r="K574" s="27">
        <f>K575+K576+K577+K578+K579</f>
        <v>68100</v>
      </c>
      <c r="L574" s="27">
        <f>L575+L576+L577+L578+L579</f>
        <v>68099.179999999993</v>
      </c>
      <c r="M574" s="27">
        <f t="shared" ref="M574:O574" si="131">M575+M576+M577+M578+M579</f>
        <v>0</v>
      </c>
      <c r="N574" s="27">
        <f t="shared" si="131"/>
        <v>0</v>
      </c>
      <c r="O574" s="27">
        <f t="shared" si="131"/>
        <v>68099.179999999993</v>
      </c>
      <c r="P574" s="43">
        <f t="shared" si="128"/>
        <v>100</v>
      </c>
    </row>
    <row r="575" spans="3:32" ht="37.5" customHeight="1" x14ac:dyDescent="0.25">
      <c r="C575" s="73"/>
      <c r="D575" s="50" t="s">
        <v>358</v>
      </c>
      <c r="E575" s="50" t="s">
        <v>4</v>
      </c>
      <c r="F575" s="16">
        <v>759</v>
      </c>
      <c r="G575" s="17" t="s">
        <v>353</v>
      </c>
      <c r="H575" s="17" t="s">
        <v>359</v>
      </c>
      <c r="I575" s="17" t="s">
        <v>360</v>
      </c>
      <c r="J575" s="51">
        <v>17285</v>
      </c>
      <c r="K575" s="51">
        <v>17285</v>
      </c>
      <c r="L575" s="51">
        <v>17284.990000000002</v>
      </c>
      <c r="M575" s="51"/>
      <c r="N575" s="51"/>
      <c r="O575" s="22">
        <f>L575</f>
        <v>17284.990000000002</v>
      </c>
      <c r="P575" s="43">
        <f t="shared" si="128"/>
        <v>100</v>
      </c>
    </row>
    <row r="576" spans="3:32" ht="33" customHeight="1" x14ac:dyDescent="0.25">
      <c r="C576" s="73"/>
      <c r="D576" s="50" t="s">
        <v>358</v>
      </c>
      <c r="E576" s="50" t="s">
        <v>4</v>
      </c>
      <c r="F576" s="16">
        <v>759</v>
      </c>
      <c r="G576" s="17" t="s">
        <v>353</v>
      </c>
      <c r="H576" s="17" t="s">
        <v>359</v>
      </c>
      <c r="I576" s="17" t="s">
        <v>343</v>
      </c>
      <c r="J576" s="51">
        <v>7715</v>
      </c>
      <c r="K576" s="51">
        <v>7715</v>
      </c>
      <c r="L576" s="51">
        <v>7715</v>
      </c>
      <c r="M576" s="51"/>
      <c r="N576" s="51"/>
      <c r="O576" s="22">
        <f>L576</f>
        <v>7715</v>
      </c>
      <c r="P576" s="43">
        <f t="shared" si="128"/>
        <v>100</v>
      </c>
    </row>
    <row r="577" spans="3:32" ht="32.25" customHeight="1" x14ac:dyDescent="0.25">
      <c r="C577" s="73"/>
      <c r="D577" s="50" t="s">
        <v>358</v>
      </c>
      <c r="E577" s="50" t="s">
        <v>4</v>
      </c>
      <c r="F577" s="16">
        <v>759</v>
      </c>
      <c r="G577" s="17" t="s">
        <v>350</v>
      </c>
      <c r="H577" s="17" t="s">
        <v>359</v>
      </c>
      <c r="I577" s="17" t="s">
        <v>360</v>
      </c>
      <c r="J577" s="51">
        <v>14000</v>
      </c>
      <c r="K577" s="51">
        <v>14000</v>
      </c>
      <c r="L577" s="51">
        <v>13999.19</v>
      </c>
      <c r="M577" s="51"/>
      <c r="N577" s="51"/>
      <c r="O577" s="22">
        <f>L577</f>
        <v>13999.19</v>
      </c>
      <c r="P577" s="43">
        <f t="shared" si="128"/>
        <v>99.99</v>
      </c>
    </row>
    <row r="578" spans="3:32" ht="39" customHeight="1" x14ac:dyDescent="0.25">
      <c r="C578" s="73"/>
      <c r="D578" s="50" t="s">
        <v>358</v>
      </c>
      <c r="E578" s="50" t="s">
        <v>4</v>
      </c>
      <c r="F578" s="16">
        <v>759</v>
      </c>
      <c r="G578" s="17" t="s">
        <v>350</v>
      </c>
      <c r="H578" s="17" t="s">
        <v>359</v>
      </c>
      <c r="I578" s="17" t="s">
        <v>343</v>
      </c>
      <c r="J578" s="51">
        <v>29000</v>
      </c>
      <c r="K578" s="51">
        <v>29000</v>
      </c>
      <c r="L578" s="51">
        <v>29000</v>
      </c>
      <c r="M578" s="51"/>
      <c r="N578" s="51"/>
      <c r="O578" s="22">
        <f>L578</f>
        <v>29000</v>
      </c>
      <c r="P578" s="43">
        <f t="shared" si="128"/>
        <v>100</v>
      </c>
    </row>
    <row r="579" spans="3:32" ht="38.25" customHeight="1" x14ac:dyDescent="0.25">
      <c r="C579" s="74"/>
      <c r="D579" s="50" t="s">
        <v>358</v>
      </c>
      <c r="E579" s="50" t="s">
        <v>4</v>
      </c>
      <c r="F579" s="16">
        <v>759</v>
      </c>
      <c r="G579" s="17" t="s">
        <v>334</v>
      </c>
      <c r="H579" s="17" t="s">
        <v>359</v>
      </c>
      <c r="I579" s="17" t="s">
        <v>320</v>
      </c>
      <c r="J579" s="51">
        <v>100</v>
      </c>
      <c r="K579" s="51">
        <v>100</v>
      </c>
      <c r="L579" s="51">
        <f>J579</f>
        <v>100</v>
      </c>
      <c r="M579" s="51"/>
      <c r="N579" s="51"/>
      <c r="O579" s="22">
        <f>L579</f>
        <v>100</v>
      </c>
      <c r="P579" s="43">
        <f t="shared" si="128"/>
        <v>100</v>
      </c>
    </row>
    <row r="580" spans="3:32" x14ac:dyDescent="0.25">
      <c r="C580" s="68" t="s">
        <v>267</v>
      </c>
      <c r="D580" s="67" t="s">
        <v>268</v>
      </c>
      <c r="E580" s="53" t="s">
        <v>2</v>
      </c>
      <c r="F580" s="16"/>
      <c r="G580" s="17"/>
      <c r="H580" s="17"/>
      <c r="I580" s="17"/>
      <c r="J580" s="51"/>
      <c r="K580" s="51"/>
      <c r="L580" s="51"/>
      <c r="M580" s="51"/>
      <c r="N580" s="51"/>
      <c r="O580" s="22"/>
      <c r="P580" s="43"/>
    </row>
    <row r="581" spans="3:32" ht="38.25" x14ac:dyDescent="0.25">
      <c r="C581" s="68"/>
      <c r="D581" s="67"/>
      <c r="E581" s="3" t="s">
        <v>3</v>
      </c>
      <c r="F581" s="16"/>
      <c r="G581" s="17"/>
      <c r="H581" s="17"/>
      <c r="I581" s="17"/>
      <c r="J581" s="51"/>
      <c r="K581" s="51"/>
      <c r="L581" s="51"/>
      <c r="M581" s="51"/>
      <c r="N581" s="51"/>
      <c r="O581" s="22"/>
      <c r="P581" s="43"/>
    </row>
    <row r="582" spans="3:32" x14ac:dyDescent="0.25">
      <c r="C582" s="68"/>
      <c r="D582" s="67"/>
      <c r="E582" s="3" t="s">
        <v>4</v>
      </c>
      <c r="F582" s="16">
        <v>759</v>
      </c>
      <c r="G582" s="17" t="s">
        <v>350</v>
      </c>
      <c r="H582" s="17" t="s">
        <v>359</v>
      </c>
      <c r="I582" s="17"/>
      <c r="J582" s="51"/>
      <c r="K582" s="51"/>
      <c r="L582" s="51"/>
      <c r="M582" s="51"/>
      <c r="N582" s="51"/>
      <c r="O582" s="51"/>
      <c r="P582" s="43"/>
    </row>
    <row r="583" spans="3:32" s="21" customFormat="1" ht="12.75" customHeight="1" x14ac:dyDescent="0.25">
      <c r="C583" s="68" t="s">
        <v>269</v>
      </c>
      <c r="D583" s="67" t="s">
        <v>438</v>
      </c>
      <c r="E583" s="53" t="s">
        <v>2</v>
      </c>
      <c r="F583" s="32"/>
      <c r="G583" s="52"/>
      <c r="H583" s="52"/>
      <c r="I583" s="52"/>
      <c r="J583" s="22">
        <f>J584+J585</f>
        <v>374792.69</v>
      </c>
      <c r="K583" s="22">
        <f t="shared" ref="K583:O583" si="132">K584+K585</f>
        <v>374792.69</v>
      </c>
      <c r="L583" s="22">
        <f t="shared" si="132"/>
        <v>358848.37</v>
      </c>
      <c r="M583" s="22">
        <f t="shared" si="132"/>
        <v>0</v>
      </c>
      <c r="N583" s="22">
        <f t="shared" si="132"/>
        <v>0</v>
      </c>
      <c r="O583" s="22">
        <f t="shared" si="132"/>
        <v>358848.37</v>
      </c>
      <c r="P583" s="43">
        <f t="shared" ref="P583:P589" si="133">O583/K583*100</f>
        <v>95.75</v>
      </c>
      <c r="Y583" s="20"/>
      <c r="Z583" s="20"/>
      <c r="AA583" s="20"/>
      <c r="AB583" s="20"/>
      <c r="AC583" s="20"/>
      <c r="AD583" s="20"/>
      <c r="AE583" s="20"/>
      <c r="AF583" s="20"/>
    </row>
    <row r="584" spans="3:32" ht="38.25" x14ac:dyDescent="0.25">
      <c r="C584" s="68"/>
      <c r="D584" s="67"/>
      <c r="E584" s="3" t="s">
        <v>3</v>
      </c>
      <c r="F584" s="16"/>
      <c r="G584" s="17"/>
      <c r="H584" s="17"/>
      <c r="I584" s="17"/>
      <c r="J584" s="51">
        <f t="shared" ref="J584:O585" si="134">J587+J611</f>
        <v>16777.96</v>
      </c>
      <c r="K584" s="51">
        <f t="shared" si="134"/>
        <v>16777.96</v>
      </c>
      <c r="L584" s="51">
        <f t="shared" si="134"/>
        <v>16506.41</v>
      </c>
      <c r="M584" s="51"/>
      <c r="N584" s="51"/>
      <c r="O584" s="22">
        <f>L584</f>
        <v>16506.41</v>
      </c>
      <c r="P584" s="43">
        <f t="shared" si="133"/>
        <v>98.38</v>
      </c>
    </row>
    <row r="585" spans="3:32" x14ac:dyDescent="0.25">
      <c r="C585" s="68"/>
      <c r="D585" s="67"/>
      <c r="E585" s="3" t="s">
        <v>4</v>
      </c>
      <c r="F585" s="16"/>
      <c r="G585" s="17"/>
      <c r="H585" s="17"/>
      <c r="I585" s="17"/>
      <c r="J585" s="51">
        <f t="shared" si="134"/>
        <v>358014.73</v>
      </c>
      <c r="K585" s="51">
        <f t="shared" si="134"/>
        <v>358014.73</v>
      </c>
      <c r="L585" s="51">
        <f t="shared" si="134"/>
        <v>342341.96</v>
      </c>
      <c r="M585" s="51">
        <f t="shared" si="134"/>
        <v>0</v>
      </c>
      <c r="N585" s="51">
        <f t="shared" si="134"/>
        <v>0</v>
      </c>
      <c r="O585" s="51">
        <f t="shared" si="134"/>
        <v>342341.96</v>
      </c>
      <c r="P585" s="43">
        <f t="shared" si="133"/>
        <v>95.62</v>
      </c>
    </row>
    <row r="586" spans="3:32" s="21" customFormat="1" x14ac:dyDescent="0.25">
      <c r="C586" s="68" t="s">
        <v>270</v>
      </c>
      <c r="D586" s="88" t="s">
        <v>271</v>
      </c>
      <c r="E586" s="53" t="s">
        <v>2</v>
      </c>
      <c r="F586" s="32"/>
      <c r="G586" s="52"/>
      <c r="H586" s="52"/>
      <c r="I586" s="52"/>
      <c r="J586" s="22">
        <f>J587+J588</f>
        <v>159910.43</v>
      </c>
      <c r="K586" s="22">
        <f>K587+K588</f>
        <v>159910.43</v>
      </c>
      <c r="L586" s="22">
        <f>L587+L588</f>
        <v>152586.97</v>
      </c>
      <c r="M586" s="22">
        <f t="shared" ref="M586:O586" si="135">M587+M588</f>
        <v>0</v>
      </c>
      <c r="N586" s="22">
        <f t="shared" si="135"/>
        <v>0</v>
      </c>
      <c r="O586" s="22">
        <f t="shared" si="135"/>
        <v>152586.97</v>
      </c>
      <c r="P586" s="43">
        <f t="shared" si="133"/>
        <v>95.42</v>
      </c>
      <c r="Y586" s="20"/>
      <c r="Z586" s="20"/>
      <c r="AA586" s="20"/>
      <c r="AB586" s="20"/>
      <c r="AC586" s="20"/>
      <c r="AD586" s="20"/>
      <c r="AE586" s="20"/>
      <c r="AF586" s="20"/>
    </row>
    <row r="587" spans="3:32" ht="38.25" x14ac:dyDescent="0.25">
      <c r="C587" s="68"/>
      <c r="D587" s="88"/>
      <c r="E587" s="50" t="s">
        <v>3</v>
      </c>
      <c r="F587" s="16">
        <v>759</v>
      </c>
      <c r="G587" s="17" t="s">
        <v>318</v>
      </c>
      <c r="H587" s="17" t="s">
        <v>396</v>
      </c>
      <c r="I587" s="17" t="s">
        <v>320</v>
      </c>
      <c r="J587" s="51">
        <v>12193.7</v>
      </c>
      <c r="K587" s="51">
        <v>12193.7</v>
      </c>
      <c r="L587" s="51">
        <f>L590+L593+L596+L599</f>
        <v>11922.15</v>
      </c>
      <c r="M587" s="51">
        <f t="shared" ref="M587:O587" si="136">M590+M593+M596+M599</f>
        <v>0</v>
      </c>
      <c r="N587" s="51">
        <f t="shared" si="136"/>
        <v>0</v>
      </c>
      <c r="O587" s="51">
        <f t="shared" si="136"/>
        <v>11922.15</v>
      </c>
      <c r="P587" s="43">
        <f t="shared" si="133"/>
        <v>97.77</v>
      </c>
      <c r="Q587" s="7">
        <f>J591+J594+J600</f>
        <v>147716.73000000001</v>
      </c>
    </row>
    <row r="588" spans="3:32" x14ac:dyDescent="0.25">
      <c r="C588" s="68"/>
      <c r="D588" s="88"/>
      <c r="E588" s="50" t="s">
        <v>4</v>
      </c>
      <c r="F588" s="16"/>
      <c r="G588" s="17"/>
      <c r="H588" s="17"/>
      <c r="I588" s="17"/>
      <c r="J588" s="51">
        <f>J591+J594+J597+J600</f>
        <v>147716.73000000001</v>
      </c>
      <c r="K588" s="51">
        <f>K591+K594+K597+K600</f>
        <v>147716.73000000001</v>
      </c>
      <c r="L588" s="51">
        <f>L591+L594+L597+L600</f>
        <v>140664.82</v>
      </c>
      <c r="M588" s="51">
        <f t="shared" ref="M588:O588" si="137">M591+M594+M597+M600</f>
        <v>0</v>
      </c>
      <c r="N588" s="51">
        <f t="shared" si="137"/>
        <v>0</v>
      </c>
      <c r="O588" s="51">
        <f t="shared" si="137"/>
        <v>140664.82</v>
      </c>
      <c r="P588" s="43">
        <f t="shared" si="133"/>
        <v>95.23</v>
      </c>
    </row>
    <row r="589" spans="3:32" s="21" customFormat="1" x14ac:dyDescent="0.25">
      <c r="C589" s="68" t="s">
        <v>272</v>
      </c>
      <c r="D589" s="89" t="s">
        <v>273</v>
      </c>
      <c r="E589" s="53" t="s">
        <v>2</v>
      </c>
      <c r="F589" s="32"/>
      <c r="G589" s="52"/>
      <c r="H589" s="52"/>
      <c r="I589" s="52"/>
      <c r="J589" s="22">
        <f>J591</f>
        <v>135426.45000000001</v>
      </c>
      <c r="K589" s="22">
        <f>K591</f>
        <v>135426.45000000001</v>
      </c>
      <c r="L589" s="22">
        <f>L591</f>
        <v>130942.46</v>
      </c>
      <c r="M589" s="22">
        <f t="shared" ref="M589:O589" si="138">M591</f>
        <v>0</v>
      </c>
      <c r="N589" s="22">
        <f t="shared" si="138"/>
        <v>0</v>
      </c>
      <c r="O589" s="22">
        <f t="shared" si="138"/>
        <v>130942.46</v>
      </c>
      <c r="P589" s="43">
        <f t="shared" si="133"/>
        <v>96.69</v>
      </c>
      <c r="Y589" s="20"/>
      <c r="Z589" s="20"/>
      <c r="AA589" s="20"/>
      <c r="AB589" s="20"/>
      <c r="AC589" s="20"/>
      <c r="AD589" s="20"/>
      <c r="AE589" s="20"/>
      <c r="AF589" s="20"/>
    </row>
    <row r="590" spans="3:32" ht="38.25" x14ac:dyDescent="0.25">
      <c r="C590" s="68"/>
      <c r="D590" s="90"/>
      <c r="E590" s="50" t="s">
        <v>3</v>
      </c>
      <c r="F590" s="16"/>
      <c r="G590" s="17"/>
      <c r="H590" s="17"/>
      <c r="I590" s="17"/>
      <c r="J590" s="51"/>
      <c r="K590" s="51"/>
      <c r="L590" s="51"/>
      <c r="M590" s="51"/>
      <c r="N590" s="51"/>
      <c r="O590" s="22"/>
      <c r="P590" s="43"/>
    </row>
    <row r="591" spans="3:32" x14ac:dyDescent="0.25">
      <c r="C591" s="68"/>
      <c r="D591" s="90"/>
      <c r="E591" s="50" t="s">
        <v>4</v>
      </c>
      <c r="F591" s="16">
        <v>759</v>
      </c>
      <c r="G591" s="17" t="s">
        <v>318</v>
      </c>
      <c r="H591" s="17" t="s">
        <v>361</v>
      </c>
      <c r="I591" s="17" t="s">
        <v>320</v>
      </c>
      <c r="J591" s="51">
        <v>135426.45000000001</v>
      </c>
      <c r="K591" s="51">
        <v>135426.45000000001</v>
      </c>
      <c r="L591" s="51">
        <v>130942.46</v>
      </c>
      <c r="M591" s="51"/>
      <c r="N591" s="51"/>
      <c r="O591" s="22">
        <f>L591</f>
        <v>130942.46</v>
      </c>
      <c r="P591" s="43">
        <f>O591/K591*100</f>
        <v>96.69</v>
      </c>
    </row>
    <row r="592" spans="3:32" s="21" customFormat="1" ht="12.75" customHeight="1" x14ac:dyDescent="0.25">
      <c r="C592" s="68"/>
      <c r="D592" s="90"/>
      <c r="E592" s="53" t="s">
        <v>2</v>
      </c>
      <c r="F592" s="32"/>
      <c r="G592" s="52"/>
      <c r="H592" s="52"/>
      <c r="I592" s="52"/>
      <c r="J592" s="22">
        <f>J594</f>
        <v>8840.2800000000007</v>
      </c>
      <c r="K592" s="22">
        <f>K594</f>
        <v>8840.2800000000007</v>
      </c>
      <c r="L592" s="22">
        <f>L594</f>
        <v>7694.04</v>
      </c>
      <c r="M592" s="22">
        <f t="shared" ref="M592:O592" si="139">M594</f>
        <v>0</v>
      </c>
      <c r="N592" s="22">
        <f t="shared" si="139"/>
        <v>0</v>
      </c>
      <c r="O592" s="22">
        <f t="shared" si="139"/>
        <v>7694.04</v>
      </c>
      <c r="P592" s="43">
        <f>O592/K592*100</f>
        <v>87.03</v>
      </c>
      <c r="Y592" s="20"/>
      <c r="Z592" s="20"/>
      <c r="AA592" s="20"/>
      <c r="AB592" s="20"/>
      <c r="AC592" s="20"/>
      <c r="AD592" s="20"/>
      <c r="AE592" s="20"/>
      <c r="AF592" s="20"/>
    </row>
    <row r="593" spans="3:32" ht="38.25" x14ac:dyDescent="0.25">
      <c r="C593" s="68"/>
      <c r="D593" s="90"/>
      <c r="E593" s="50" t="s">
        <v>3</v>
      </c>
      <c r="F593" s="16"/>
      <c r="G593" s="17"/>
      <c r="H593" s="17"/>
      <c r="I593" s="17"/>
      <c r="J593" s="51"/>
      <c r="K593" s="51"/>
      <c r="L593" s="51"/>
      <c r="M593" s="51"/>
      <c r="N593" s="51"/>
      <c r="O593" s="22"/>
      <c r="P593" s="43"/>
    </row>
    <row r="594" spans="3:32" x14ac:dyDescent="0.25">
      <c r="C594" s="68"/>
      <c r="D594" s="91"/>
      <c r="E594" s="50" t="s">
        <v>4</v>
      </c>
      <c r="F594" s="16">
        <v>774</v>
      </c>
      <c r="G594" s="17" t="s">
        <v>362</v>
      </c>
      <c r="H594" s="17" t="s">
        <v>361</v>
      </c>
      <c r="I594" s="17" t="s">
        <v>320</v>
      </c>
      <c r="J594" s="27">
        <v>8840.2800000000007</v>
      </c>
      <c r="K594" s="27">
        <v>8840.2800000000007</v>
      </c>
      <c r="L594" s="27">
        <v>7694.04</v>
      </c>
      <c r="M594" s="27"/>
      <c r="N594" s="27"/>
      <c r="O594" s="22">
        <f>L594</f>
        <v>7694.04</v>
      </c>
      <c r="P594" s="43">
        <f>O594/K594*100</f>
        <v>87.03</v>
      </c>
    </row>
    <row r="595" spans="3:32" s="21" customFormat="1" x14ac:dyDescent="0.25">
      <c r="C595" s="68" t="s">
        <v>411</v>
      </c>
      <c r="D595" s="67" t="s">
        <v>274</v>
      </c>
      <c r="E595" s="53" t="s">
        <v>2</v>
      </c>
      <c r="F595" s="32"/>
      <c r="G595" s="52"/>
      <c r="H595" s="52"/>
      <c r="I595" s="52"/>
      <c r="J595" s="22">
        <f>J596</f>
        <v>12193.7</v>
      </c>
      <c r="K595" s="22">
        <f>K596</f>
        <v>12193.7</v>
      </c>
      <c r="L595" s="22">
        <f>L596</f>
        <v>11922.15</v>
      </c>
      <c r="M595" s="22">
        <f t="shared" ref="M595:O595" si="140">M596</f>
        <v>0</v>
      </c>
      <c r="N595" s="22">
        <f t="shared" si="140"/>
        <v>0</v>
      </c>
      <c r="O595" s="22">
        <f t="shared" si="140"/>
        <v>11922.15</v>
      </c>
      <c r="P595" s="43">
        <f>O595/K595*100</f>
        <v>97.77</v>
      </c>
      <c r="Y595" s="20"/>
      <c r="Z595" s="20"/>
      <c r="AA595" s="20"/>
      <c r="AB595" s="20"/>
      <c r="AC595" s="20"/>
      <c r="AD595" s="20"/>
      <c r="AE595" s="20"/>
      <c r="AF595" s="20"/>
    </row>
    <row r="596" spans="3:32" ht="38.25" x14ac:dyDescent="0.25">
      <c r="C596" s="68"/>
      <c r="D596" s="67"/>
      <c r="E596" s="50" t="s">
        <v>3</v>
      </c>
      <c r="F596" s="16">
        <v>759</v>
      </c>
      <c r="G596" s="17" t="s">
        <v>318</v>
      </c>
      <c r="H596" s="17" t="s">
        <v>396</v>
      </c>
      <c r="I596" s="17" t="s">
        <v>320</v>
      </c>
      <c r="J596" s="51">
        <v>12193.7</v>
      </c>
      <c r="K596" s="51">
        <v>12193.7</v>
      </c>
      <c r="L596" s="51">
        <v>11922.15</v>
      </c>
      <c r="M596" s="51"/>
      <c r="N596" s="51"/>
      <c r="O596" s="22">
        <f>L596</f>
        <v>11922.15</v>
      </c>
      <c r="P596" s="43">
        <f>O596/K596*100</f>
        <v>97.77</v>
      </c>
    </row>
    <row r="597" spans="3:32" x14ac:dyDescent="0.25">
      <c r="C597" s="68"/>
      <c r="D597" s="67"/>
      <c r="E597" s="50" t="s">
        <v>4</v>
      </c>
      <c r="F597" s="16"/>
      <c r="G597" s="17"/>
      <c r="H597" s="17"/>
      <c r="I597" s="17"/>
      <c r="J597" s="51"/>
      <c r="K597" s="51"/>
      <c r="L597" s="51"/>
      <c r="M597" s="51"/>
      <c r="N597" s="51"/>
      <c r="O597" s="22"/>
      <c r="P597" s="43"/>
    </row>
    <row r="598" spans="3:32" s="21" customFormat="1" ht="12.75" customHeight="1" x14ac:dyDescent="0.25">
      <c r="C598" s="68" t="s">
        <v>283</v>
      </c>
      <c r="D598" s="67" t="s">
        <v>275</v>
      </c>
      <c r="E598" s="53" t="s">
        <v>2</v>
      </c>
      <c r="F598" s="32"/>
      <c r="G598" s="52"/>
      <c r="H598" s="52"/>
      <c r="I598" s="52"/>
      <c r="J598" s="22">
        <f>J600</f>
        <v>3450</v>
      </c>
      <c r="K598" s="22">
        <f>K600</f>
        <v>3450</v>
      </c>
      <c r="L598" s="22">
        <f>L600</f>
        <v>2028.32</v>
      </c>
      <c r="M598" s="22">
        <f t="shared" ref="M598:O598" si="141">M600</f>
        <v>0</v>
      </c>
      <c r="N598" s="22">
        <f t="shared" si="141"/>
        <v>0</v>
      </c>
      <c r="O598" s="22">
        <f t="shared" si="141"/>
        <v>2028.32</v>
      </c>
      <c r="P598" s="43">
        <f>O598/K598*100</f>
        <v>58.79</v>
      </c>
      <c r="Y598" s="20"/>
      <c r="Z598" s="20"/>
      <c r="AA598" s="20"/>
      <c r="AB598" s="20"/>
      <c r="AC598" s="20"/>
      <c r="AD598" s="20"/>
      <c r="AE598" s="20"/>
      <c r="AF598" s="20"/>
    </row>
    <row r="599" spans="3:32" ht="25.5" customHeight="1" x14ac:dyDescent="0.25">
      <c r="C599" s="68"/>
      <c r="D599" s="67"/>
      <c r="E599" s="50" t="s">
        <v>3</v>
      </c>
      <c r="F599" s="16"/>
      <c r="G599" s="17"/>
      <c r="H599" s="17"/>
      <c r="I599" s="17"/>
      <c r="J599" s="51"/>
      <c r="K599" s="51"/>
      <c r="L599" s="51"/>
      <c r="M599" s="51"/>
      <c r="N599" s="51"/>
      <c r="O599" s="22"/>
      <c r="P599" s="43"/>
    </row>
    <row r="600" spans="3:32" x14ac:dyDescent="0.25">
      <c r="C600" s="68"/>
      <c r="D600" s="67"/>
      <c r="E600" s="50" t="s">
        <v>4</v>
      </c>
      <c r="F600" s="16">
        <v>759</v>
      </c>
      <c r="G600" s="17" t="s">
        <v>318</v>
      </c>
      <c r="H600" s="17" t="s">
        <v>363</v>
      </c>
      <c r="I600" s="17" t="s">
        <v>320</v>
      </c>
      <c r="J600" s="51">
        <v>3450</v>
      </c>
      <c r="K600" s="51">
        <v>3450</v>
      </c>
      <c r="L600" s="51">
        <v>2028.32</v>
      </c>
      <c r="M600" s="51"/>
      <c r="N600" s="51"/>
      <c r="O600" s="22">
        <f>L600</f>
        <v>2028.32</v>
      </c>
      <c r="P600" s="43">
        <f>O600/K600*100</f>
        <v>58.79</v>
      </c>
    </row>
    <row r="601" spans="3:32" x14ac:dyDescent="0.25">
      <c r="C601" s="68" t="s">
        <v>276</v>
      </c>
      <c r="D601" s="67" t="s">
        <v>277</v>
      </c>
      <c r="E601" s="50" t="s">
        <v>2</v>
      </c>
      <c r="F601" s="16"/>
      <c r="G601" s="17"/>
      <c r="H601" s="17"/>
      <c r="I601" s="17"/>
      <c r="J601" s="51">
        <v>0</v>
      </c>
      <c r="K601" s="51">
        <v>0</v>
      </c>
      <c r="L601" s="51">
        <v>0</v>
      </c>
      <c r="M601" s="51">
        <v>0</v>
      </c>
      <c r="N601" s="51">
        <v>0</v>
      </c>
      <c r="O601" s="51">
        <v>0</v>
      </c>
      <c r="P601" s="51">
        <v>0</v>
      </c>
      <c r="Q601" s="51">
        <v>0</v>
      </c>
      <c r="R601" s="51">
        <v>0</v>
      </c>
      <c r="S601" s="51">
        <v>0</v>
      </c>
      <c r="T601" s="51">
        <v>0</v>
      </c>
      <c r="U601" s="51">
        <v>0</v>
      </c>
      <c r="V601" s="51">
        <v>0</v>
      </c>
      <c r="W601" s="51">
        <v>0</v>
      </c>
      <c r="X601" s="51">
        <v>0</v>
      </c>
    </row>
    <row r="602" spans="3:32" ht="38.25" x14ac:dyDescent="0.25">
      <c r="C602" s="68"/>
      <c r="D602" s="67"/>
      <c r="E602" s="50" t="s">
        <v>3</v>
      </c>
      <c r="F602" s="16"/>
      <c r="G602" s="17"/>
      <c r="H602" s="17"/>
      <c r="I602" s="17"/>
      <c r="J602" s="51"/>
      <c r="K602" s="51"/>
      <c r="L602" s="51"/>
      <c r="M602" s="51"/>
      <c r="N602" s="51"/>
      <c r="O602" s="51"/>
      <c r="P602" s="43"/>
    </row>
    <row r="603" spans="3:32" x14ac:dyDescent="0.25">
      <c r="C603" s="68"/>
      <c r="D603" s="67"/>
      <c r="E603" s="50" t="s">
        <v>4</v>
      </c>
      <c r="F603" s="16"/>
      <c r="G603" s="17"/>
      <c r="H603" s="17"/>
      <c r="I603" s="17"/>
      <c r="J603" s="51"/>
      <c r="K603" s="51"/>
      <c r="L603" s="51"/>
      <c r="M603" s="51"/>
      <c r="N603" s="51"/>
      <c r="O603" s="51"/>
      <c r="P603" s="43"/>
    </row>
    <row r="604" spans="3:32" x14ac:dyDescent="0.25">
      <c r="C604" s="68"/>
      <c r="D604" s="67"/>
      <c r="E604" s="50" t="s">
        <v>278</v>
      </c>
      <c r="F604" s="16"/>
      <c r="G604" s="17"/>
      <c r="H604" s="17"/>
      <c r="I604" s="17"/>
      <c r="J604" s="51"/>
      <c r="K604" s="51"/>
      <c r="L604" s="51"/>
      <c r="M604" s="51"/>
      <c r="N604" s="51"/>
      <c r="O604" s="51"/>
      <c r="P604" s="43"/>
    </row>
    <row r="605" spans="3:32" ht="11.25" customHeight="1" x14ac:dyDescent="0.25">
      <c r="C605" s="68" t="s">
        <v>279</v>
      </c>
      <c r="D605" s="88" t="s">
        <v>280</v>
      </c>
      <c r="E605" s="67" t="s">
        <v>2</v>
      </c>
      <c r="F605" s="84"/>
      <c r="G605" s="86"/>
      <c r="H605" s="86"/>
      <c r="I605" s="86"/>
      <c r="J605" s="79">
        <v>0</v>
      </c>
      <c r="K605" s="79">
        <v>0</v>
      </c>
      <c r="L605" s="79">
        <v>0</v>
      </c>
      <c r="M605" s="51"/>
      <c r="N605" s="51"/>
      <c r="O605" s="79">
        <v>0</v>
      </c>
      <c r="P605" s="43"/>
    </row>
    <row r="606" spans="3:32" ht="12.75" customHeight="1" x14ac:dyDescent="0.25">
      <c r="C606" s="68"/>
      <c r="D606" s="88"/>
      <c r="E606" s="67"/>
      <c r="F606" s="85"/>
      <c r="G606" s="87"/>
      <c r="H606" s="87"/>
      <c r="I606" s="87"/>
      <c r="J606" s="92"/>
      <c r="K606" s="80"/>
      <c r="L606" s="80"/>
      <c r="M606" s="51"/>
      <c r="N606" s="51"/>
      <c r="O606" s="80"/>
      <c r="P606" s="43"/>
    </row>
    <row r="607" spans="3:32" ht="0.75" customHeight="1" x14ac:dyDescent="0.25">
      <c r="C607" s="68"/>
      <c r="D607" s="88"/>
      <c r="E607" s="67"/>
      <c r="F607" s="16"/>
      <c r="G607" s="17"/>
      <c r="H607" s="17"/>
      <c r="I607" s="17"/>
      <c r="J607" s="42"/>
      <c r="K607" s="51"/>
      <c r="L607" s="51"/>
      <c r="M607" s="51"/>
      <c r="N607" s="51"/>
      <c r="O607" s="51"/>
      <c r="P607" s="43" t="e">
        <f>O607/K607*100</f>
        <v>#DIV/0!</v>
      </c>
    </row>
    <row r="608" spans="3:32" ht="38.25" x14ac:dyDescent="0.25">
      <c r="C608" s="68"/>
      <c r="D608" s="88"/>
      <c r="E608" s="50" t="s">
        <v>3</v>
      </c>
      <c r="F608" s="16"/>
      <c r="G608" s="17"/>
      <c r="H608" s="17"/>
      <c r="I608" s="17"/>
      <c r="J608" s="51"/>
      <c r="K608" s="51"/>
      <c r="L608" s="51"/>
      <c r="M608" s="51"/>
      <c r="N608" s="51"/>
      <c r="O608" s="51"/>
      <c r="P608" s="43"/>
    </row>
    <row r="609" spans="3:32" x14ac:dyDescent="0.25">
      <c r="C609" s="68"/>
      <c r="D609" s="88"/>
      <c r="E609" s="50" t="s">
        <v>4</v>
      </c>
      <c r="F609" s="16"/>
      <c r="G609" s="17"/>
      <c r="H609" s="17"/>
      <c r="I609" s="17"/>
      <c r="J609" s="51"/>
      <c r="K609" s="51"/>
      <c r="L609" s="51"/>
      <c r="M609" s="51"/>
      <c r="N609" s="51"/>
      <c r="O609" s="51"/>
      <c r="P609" s="43"/>
    </row>
    <row r="610" spans="3:32" s="21" customFormat="1" x14ac:dyDescent="0.25">
      <c r="C610" s="68" t="s">
        <v>289</v>
      </c>
      <c r="D610" s="88" t="s">
        <v>290</v>
      </c>
      <c r="E610" s="53" t="s">
        <v>144</v>
      </c>
      <c r="F610" s="32"/>
      <c r="G610" s="52"/>
      <c r="H610" s="52"/>
      <c r="I610" s="52"/>
      <c r="J610" s="44">
        <f>J611+J612</f>
        <v>214882.26</v>
      </c>
      <c r="K610" s="44">
        <f>K611+K612</f>
        <v>214882.26</v>
      </c>
      <c r="L610" s="44">
        <f>L611+L612</f>
        <v>206261.4</v>
      </c>
      <c r="M610" s="44">
        <f t="shared" ref="M610:O610" si="142">M611+M612</f>
        <v>0</v>
      </c>
      <c r="N610" s="44">
        <f t="shared" si="142"/>
        <v>0</v>
      </c>
      <c r="O610" s="44">
        <f t="shared" si="142"/>
        <v>206261.4</v>
      </c>
      <c r="P610" s="43">
        <f>O610/K610*100</f>
        <v>95.99</v>
      </c>
      <c r="Y610" s="20"/>
      <c r="Z610" s="20"/>
      <c r="AA610" s="20"/>
      <c r="AB610" s="20"/>
      <c r="AC610" s="20"/>
      <c r="AD610" s="20"/>
      <c r="AE610" s="20"/>
      <c r="AF610" s="20"/>
    </row>
    <row r="611" spans="3:32" ht="38.25" x14ac:dyDescent="0.25">
      <c r="C611" s="68" t="s">
        <v>288</v>
      </c>
      <c r="D611" s="88" t="s">
        <v>207</v>
      </c>
      <c r="E611" s="50" t="s">
        <v>3</v>
      </c>
      <c r="F611" s="16"/>
      <c r="G611" s="17"/>
      <c r="H611" s="17"/>
      <c r="I611" s="17"/>
      <c r="J611" s="49">
        <v>4584.26</v>
      </c>
      <c r="K611" s="49">
        <v>4584.26</v>
      </c>
      <c r="L611" s="51">
        <f>J611</f>
        <v>4584.26</v>
      </c>
      <c r="M611" s="51"/>
      <c r="N611" s="51"/>
      <c r="O611" s="44">
        <f t="shared" ref="O611:O612" si="143">L611</f>
        <v>4584.26</v>
      </c>
      <c r="P611" s="43">
        <f>O611/K611*100</f>
        <v>100</v>
      </c>
    </row>
    <row r="612" spans="3:32" x14ac:dyDescent="0.25">
      <c r="C612" s="68" t="s">
        <v>288</v>
      </c>
      <c r="D612" s="88" t="s">
        <v>207</v>
      </c>
      <c r="E612" s="50" t="s">
        <v>4</v>
      </c>
      <c r="F612" s="16">
        <v>759</v>
      </c>
      <c r="G612" s="17" t="s">
        <v>364</v>
      </c>
      <c r="H612" s="17" t="s">
        <v>365</v>
      </c>
      <c r="I612" s="17" t="s">
        <v>355</v>
      </c>
      <c r="J612" s="49">
        <v>210298</v>
      </c>
      <c r="K612" s="49">
        <v>210298</v>
      </c>
      <c r="L612" s="51">
        <v>201677.14</v>
      </c>
      <c r="M612" s="51"/>
      <c r="N612" s="51"/>
      <c r="O612" s="44">
        <f t="shared" si="143"/>
        <v>201677.14</v>
      </c>
      <c r="P612" s="43">
        <f>O612/K612*100</f>
        <v>95.9</v>
      </c>
    </row>
    <row r="616" spans="3:32" x14ac:dyDescent="0.2">
      <c r="C616" s="57" t="s">
        <v>444</v>
      </c>
      <c r="D616" s="58"/>
      <c r="E616" s="105"/>
      <c r="F616" s="105"/>
      <c r="G616" s="105"/>
      <c r="H616" s="105"/>
      <c r="I616" s="105"/>
      <c r="J616" s="58"/>
      <c r="K616" s="59" t="s">
        <v>445</v>
      </c>
    </row>
    <row r="617" spans="3:32" x14ac:dyDescent="0.2">
      <c r="C617" s="60"/>
      <c r="D617" s="60"/>
      <c r="E617" s="60"/>
      <c r="F617" s="60"/>
      <c r="G617" s="60" t="s">
        <v>439</v>
      </c>
      <c r="H617" s="61"/>
      <c r="I617" s="60"/>
      <c r="J617" s="62"/>
      <c r="K617" s="63"/>
    </row>
    <row r="618" spans="3:32" x14ac:dyDescent="0.2">
      <c r="C618" s="103" t="s">
        <v>440</v>
      </c>
      <c r="D618" s="103"/>
      <c r="E618" s="104"/>
      <c r="F618" s="104"/>
      <c r="G618" s="104"/>
      <c r="H618" s="104"/>
      <c r="I618" s="104"/>
      <c r="J618" s="62"/>
      <c r="K618" s="63" t="s">
        <v>441</v>
      </c>
    </row>
    <row r="619" spans="3:32" x14ac:dyDescent="0.2">
      <c r="C619" s="64"/>
      <c r="D619" s="62"/>
      <c r="E619" s="62"/>
      <c r="F619" s="60"/>
      <c r="G619" s="60" t="s">
        <v>439</v>
      </c>
      <c r="H619" s="65"/>
      <c r="I619" s="62"/>
      <c r="J619" s="64"/>
      <c r="K619" s="63"/>
    </row>
    <row r="620" spans="3:32" x14ac:dyDescent="0.2">
      <c r="C620" s="62"/>
      <c r="D620" s="62"/>
      <c r="E620" s="62"/>
      <c r="F620" s="62"/>
      <c r="G620" s="62"/>
      <c r="H620" s="65"/>
      <c r="I620" s="62"/>
      <c r="J620" s="62"/>
      <c r="K620" s="63"/>
    </row>
    <row r="621" spans="3:32" x14ac:dyDescent="0.2">
      <c r="C621" s="62" t="s">
        <v>442</v>
      </c>
      <c r="D621" s="62"/>
      <c r="E621" s="104"/>
      <c r="F621" s="104"/>
      <c r="G621" s="104"/>
      <c r="H621" s="104"/>
      <c r="I621" s="104"/>
      <c r="J621" s="62"/>
      <c r="K621" s="63" t="s">
        <v>443</v>
      </c>
    </row>
    <row r="622" spans="3:32" x14ac:dyDescent="0.2">
      <c r="C622" s="62"/>
      <c r="D622" s="62"/>
      <c r="E622" s="62"/>
      <c r="F622" s="62"/>
      <c r="G622" s="60" t="s">
        <v>439</v>
      </c>
      <c r="H622" s="65"/>
      <c r="I622" s="62"/>
      <c r="J622" s="62"/>
      <c r="K622" s="66"/>
    </row>
    <row r="623" spans="3:32" x14ac:dyDescent="0.2">
      <c r="C623" s="62" t="s">
        <v>446</v>
      </c>
      <c r="D623" s="62"/>
      <c r="E623" s="62"/>
      <c r="F623" s="62"/>
      <c r="G623" s="62"/>
      <c r="H623" s="65"/>
      <c r="I623" s="62"/>
      <c r="J623" s="62"/>
      <c r="K623" s="66"/>
    </row>
    <row r="624" spans="3:32" x14ac:dyDescent="0.2">
      <c r="C624" s="62"/>
      <c r="D624" s="62"/>
      <c r="E624" s="62"/>
      <c r="F624" s="62"/>
      <c r="G624" s="62"/>
      <c r="H624" s="65"/>
      <c r="I624" s="62"/>
      <c r="J624" s="62"/>
      <c r="K624" s="66"/>
    </row>
  </sheetData>
  <autoFilter ref="A5:AA614"/>
  <mergeCells count="345">
    <mergeCell ref="C618:D618"/>
    <mergeCell ref="E618:I618"/>
    <mergeCell ref="E621:I621"/>
    <mergeCell ref="D515:D517"/>
    <mergeCell ref="D265:D267"/>
    <mergeCell ref="D268:D270"/>
    <mergeCell ref="D554:D556"/>
    <mergeCell ref="C554:C556"/>
    <mergeCell ref="D557:D559"/>
    <mergeCell ref="D560:D562"/>
    <mergeCell ref="D289:D291"/>
    <mergeCell ref="E616:I616"/>
    <mergeCell ref="D298:D300"/>
    <mergeCell ref="D319:D321"/>
    <mergeCell ref="D322:D324"/>
    <mergeCell ref="D307:D309"/>
    <mergeCell ref="D301:D303"/>
    <mergeCell ref="C298:C309"/>
    <mergeCell ref="D292:D294"/>
    <mergeCell ref="D304:D306"/>
    <mergeCell ref="D328:D330"/>
    <mergeCell ref="C355:C357"/>
    <mergeCell ref="D355:D357"/>
    <mergeCell ref="C319:C336"/>
    <mergeCell ref="C24:C26"/>
    <mergeCell ref="D24:D26"/>
    <mergeCell ref="C27:C29"/>
    <mergeCell ref="D27:D29"/>
    <mergeCell ref="C21:C23"/>
    <mergeCell ref="D21:D23"/>
    <mergeCell ref="C12:C14"/>
    <mergeCell ref="D12:D14"/>
    <mergeCell ref="C15:C17"/>
    <mergeCell ref="D15:D17"/>
    <mergeCell ref="C18:C20"/>
    <mergeCell ref="D18:D20"/>
    <mergeCell ref="C1:P1"/>
    <mergeCell ref="C2:P2"/>
    <mergeCell ref="C6:C8"/>
    <mergeCell ref="D6:D8"/>
    <mergeCell ref="C9:C11"/>
    <mergeCell ref="D9:D11"/>
    <mergeCell ref="D3:D4"/>
    <mergeCell ref="C3:C4"/>
    <mergeCell ref="E3:E4"/>
    <mergeCell ref="F3:I3"/>
    <mergeCell ref="J3:L3"/>
    <mergeCell ref="D63:D65"/>
    <mergeCell ref="C63:C65"/>
    <mergeCell ref="C39:C41"/>
    <mergeCell ref="D39:D41"/>
    <mergeCell ref="C42:C44"/>
    <mergeCell ref="D42:D44"/>
    <mergeCell ref="C45:C47"/>
    <mergeCell ref="D45:D47"/>
    <mergeCell ref="C30:C32"/>
    <mergeCell ref="C33:C35"/>
    <mergeCell ref="C36:C38"/>
    <mergeCell ref="D36:D38"/>
    <mergeCell ref="D33:D35"/>
    <mergeCell ref="D30:D32"/>
    <mergeCell ref="C57:C59"/>
    <mergeCell ref="D57:D59"/>
    <mergeCell ref="C60:C62"/>
    <mergeCell ref="D60:D62"/>
    <mergeCell ref="C48:C50"/>
    <mergeCell ref="D48:D50"/>
    <mergeCell ref="C51:C53"/>
    <mergeCell ref="D51:D53"/>
    <mergeCell ref="C54:C56"/>
    <mergeCell ref="D54:D56"/>
    <mergeCell ref="C91:C93"/>
    <mergeCell ref="C94:C96"/>
    <mergeCell ref="C97:C99"/>
    <mergeCell ref="D97:D99"/>
    <mergeCell ref="C82:C84"/>
    <mergeCell ref="D82:D84"/>
    <mergeCell ref="C85:C87"/>
    <mergeCell ref="D85:D87"/>
    <mergeCell ref="C88:C90"/>
    <mergeCell ref="D88:D90"/>
    <mergeCell ref="D91:D93"/>
    <mergeCell ref="D94:D96"/>
    <mergeCell ref="C109:C111"/>
    <mergeCell ref="D109:D111"/>
    <mergeCell ref="C112:C114"/>
    <mergeCell ref="D112:D114"/>
    <mergeCell ref="C115:C117"/>
    <mergeCell ref="D115:D117"/>
    <mergeCell ref="C100:C102"/>
    <mergeCell ref="D100:D102"/>
    <mergeCell ref="C103:C105"/>
    <mergeCell ref="D103:D105"/>
    <mergeCell ref="C106:C108"/>
    <mergeCell ref="D106:D108"/>
    <mergeCell ref="C130:C132"/>
    <mergeCell ref="D130:D132"/>
    <mergeCell ref="C133:C135"/>
    <mergeCell ref="D133:D135"/>
    <mergeCell ref="C136:C138"/>
    <mergeCell ref="D136:D138"/>
    <mergeCell ref="C118:C120"/>
    <mergeCell ref="D118:D120"/>
    <mergeCell ref="C121:C123"/>
    <mergeCell ref="D121:D123"/>
    <mergeCell ref="C124:C129"/>
    <mergeCell ref="D124:D129"/>
    <mergeCell ref="C148:C150"/>
    <mergeCell ref="C151:C153"/>
    <mergeCell ref="C154:C156"/>
    <mergeCell ref="D154:D156"/>
    <mergeCell ref="C139:C141"/>
    <mergeCell ref="D139:D141"/>
    <mergeCell ref="C142:C144"/>
    <mergeCell ref="D142:D144"/>
    <mergeCell ref="C145:C147"/>
    <mergeCell ref="D145:D147"/>
    <mergeCell ref="D151:D153"/>
    <mergeCell ref="D148:D150"/>
    <mergeCell ref="D175:D177"/>
    <mergeCell ref="D178:D180"/>
    <mergeCell ref="D181:D183"/>
    <mergeCell ref="C172:C177"/>
    <mergeCell ref="C178:C192"/>
    <mergeCell ref="D166:D168"/>
    <mergeCell ref="D169:D171"/>
    <mergeCell ref="D172:D174"/>
    <mergeCell ref="D157:D159"/>
    <mergeCell ref="D160:D162"/>
    <mergeCell ref="D163:D165"/>
    <mergeCell ref="C157:C171"/>
    <mergeCell ref="C193:C195"/>
    <mergeCell ref="D193:D195"/>
    <mergeCell ref="C196:C198"/>
    <mergeCell ref="D196:D198"/>
    <mergeCell ref="C199:C201"/>
    <mergeCell ref="D202:D204"/>
    <mergeCell ref="D199:D201"/>
    <mergeCell ref="D184:D186"/>
    <mergeCell ref="D187:D189"/>
    <mergeCell ref="D190:D192"/>
    <mergeCell ref="C211:C213"/>
    <mergeCell ref="D211:D213"/>
    <mergeCell ref="C214:C216"/>
    <mergeCell ref="D214:D216"/>
    <mergeCell ref="C217:C219"/>
    <mergeCell ref="D217:D219"/>
    <mergeCell ref="D220:D222"/>
    <mergeCell ref="C202:C204"/>
    <mergeCell ref="C205:C207"/>
    <mergeCell ref="D205:D207"/>
    <mergeCell ref="C208:C210"/>
    <mergeCell ref="D208:D210"/>
    <mergeCell ref="C229:C231"/>
    <mergeCell ref="D229:D231"/>
    <mergeCell ref="C232:C234"/>
    <mergeCell ref="D232:D234"/>
    <mergeCell ref="C235:C237"/>
    <mergeCell ref="D235:D237"/>
    <mergeCell ref="D241:D243"/>
    <mergeCell ref="C241:C252"/>
    <mergeCell ref="C220:C222"/>
    <mergeCell ref="C223:C225"/>
    <mergeCell ref="D223:D225"/>
    <mergeCell ref="C226:C228"/>
    <mergeCell ref="D226:D228"/>
    <mergeCell ref="D247:D249"/>
    <mergeCell ref="D250:D252"/>
    <mergeCell ref="C238:C240"/>
    <mergeCell ref="D238:D240"/>
    <mergeCell ref="D244:D246"/>
    <mergeCell ref="D253:D255"/>
    <mergeCell ref="D283:D285"/>
    <mergeCell ref="D286:D288"/>
    <mergeCell ref="D274:D276"/>
    <mergeCell ref="D277:D279"/>
    <mergeCell ref="D280:D282"/>
    <mergeCell ref="D262:D264"/>
    <mergeCell ref="D271:D273"/>
    <mergeCell ref="C253:C273"/>
    <mergeCell ref="C274:C297"/>
    <mergeCell ref="D256:D258"/>
    <mergeCell ref="D259:D261"/>
    <mergeCell ref="D295:D297"/>
    <mergeCell ref="D325:D327"/>
    <mergeCell ref="D310:D312"/>
    <mergeCell ref="D313:D315"/>
    <mergeCell ref="D316:D318"/>
    <mergeCell ref="D337:D339"/>
    <mergeCell ref="C310:C318"/>
    <mergeCell ref="D334:D336"/>
    <mergeCell ref="D331:D333"/>
    <mergeCell ref="D340:D342"/>
    <mergeCell ref="D370:D372"/>
    <mergeCell ref="D364:D366"/>
    <mergeCell ref="D421:D423"/>
    <mergeCell ref="D427:D429"/>
    <mergeCell ref="C358:C360"/>
    <mergeCell ref="D358:D360"/>
    <mergeCell ref="C361:C363"/>
    <mergeCell ref="D346:D348"/>
    <mergeCell ref="D349:D351"/>
    <mergeCell ref="C352:C354"/>
    <mergeCell ref="D352:D354"/>
    <mergeCell ref="D361:D363"/>
    <mergeCell ref="C337:C351"/>
    <mergeCell ref="D343:D345"/>
    <mergeCell ref="D424:D426"/>
    <mergeCell ref="D436:D438"/>
    <mergeCell ref="D439:D441"/>
    <mergeCell ref="D391:D393"/>
    <mergeCell ref="D394:D396"/>
    <mergeCell ref="D397:D399"/>
    <mergeCell ref="C455:C457"/>
    <mergeCell ref="D455:D457"/>
    <mergeCell ref="D382:D384"/>
    <mergeCell ref="D385:D387"/>
    <mergeCell ref="D388:D390"/>
    <mergeCell ref="C391:C429"/>
    <mergeCell ref="D418:D420"/>
    <mergeCell ref="D400:D402"/>
    <mergeCell ref="D403:D405"/>
    <mergeCell ref="D406:D408"/>
    <mergeCell ref="D409:D411"/>
    <mergeCell ref="D415:D417"/>
    <mergeCell ref="D412:D414"/>
    <mergeCell ref="C364:C390"/>
    <mergeCell ref="D373:D375"/>
    <mergeCell ref="D376:D378"/>
    <mergeCell ref="D379:D381"/>
    <mergeCell ref="D367:D369"/>
    <mergeCell ref="C458:C460"/>
    <mergeCell ref="C461:C463"/>
    <mergeCell ref="C445:C447"/>
    <mergeCell ref="D445:D447"/>
    <mergeCell ref="C448:C454"/>
    <mergeCell ref="D442:D444"/>
    <mergeCell ref="D458:D460"/>
    <mergeCell ref="D461:D463"/>
    <mergeCell ref="C430:C444"/>
    <mergeCell ref="D448:D454"/>
    <mergeCell ref="D433:D435"/>
    <mergeCell ref="D430:D432"/>
    <mergeCell ref="D485:D487"/>
    <mergeCell ref="C488:C490"/>
    <mergeCell ref="D488:D490"/>
    <mergeCell ref="C473:C475"/>
    <mergeCell ref="C476:C478"/>
    <mergeCell ref="C479:C481"/>
    <mergeCell ref="D479:D481"/>
    <mergeCell ref="C464:C466"/>
    <mergeCell ref="C467:C469"/>
    <mergeCell ref="C470:C472"/>
    <mergeCell ref="D464:D466"/>
    <mergeCell ref="D467:D469"/>
    <mergeCell ref="D470:D472"/>
    <mergeCell ref="D476:D478"/>
    <mergeCell ref="D473:D475"/>
    <mergeCell ref="C610:C612"/>
    <mergeCell ref="D610:D612"/>
    <mergeCell ref="C598:C600"/>
    <mergeCell ref="D598:D600"/>
    <mergeCell ref="C601:C604"/>
    <mergeCell ref="D601:D604"/>
    <mergeCell ref="C605:C609"/>
    <mergeCell ref="D605:D609"/>
    <mergeCell ref="D563:D565"/>
    <mergeCell ref="D566:D568"/>
    <mergeCell ref="D583:D585"/>
    <mergeCell ref="C583:C585"/>
    <mergeCell ref="C589:C594"/>
    <mergeCell ref="C595:C597"/>
    <mergeCell ref="D595:D597"/>
    <mergeCell ref="D572:D574"/>
    <mergeCell ref="C563:C565"/>
    <mergeCell ref="C566:C568"/>
    <mergeCell ref="C557:C559"/>
    <mergeCell ref="C560:C562"/>
    <mergeCell ref="C548:C550"/>
    <mergeCell ref="C551:C553"/>
    <mergeCell ref="C500:C508"/>
    <mergeCell ref="C509:C517"/>
    <mergeCell ref="C536:C538"/>
    <mergeCell ref="C539:C541"/>
    <mergeCell ref="C542:C544"/>
    <mergeCell ref="C518:C520"/>
    <mergeCell ref="C521:C523"/>
    <mergeCell ref="C524:C526"/>
    <mergeCell ref="D545:D547"/>
    <mergeCell ref="D548:D550"/>
    <mergeCell ref="D551:D553"/>
    <mergeCell ref="C545:C547"/>
    <mergeCell ref="D533:D535"/>
    <mergeCell ref="D509:D511"/>
    <mergeCell ref="D500:D502"/>
    <mergeCell ref="D503:D505"/>
    <mergeCell ref="D506:D508"/>
    <mergeCell ref="D512:D514"/>
    <mergeCell ref="D536:D538"/>
    <mergeCell ref="D518:D520"/>
    <mergeCell ref="D521:D523"/>
    <mergeCell ref="D524:D526"/>
    <mergeCell ref="D527:D529"/>
    <mergeCell ref="D530:D532"/>
    <mergeCell ref="K605:K606"/>
    <mergeCell ref="L605:L606"/>
    <mergeCell ref="O605:O606"/>
    <mergeCell ref="C569:C571"/>
    <mergeCell ref="D569:D571"/>
    <mergeCell ref="F605:F606"/>
    <mergeCell ref="G605:G606"/>
    <mergeCell ref="H605:H606"/>
    <mergeCell ref="I605:I606"/>
    <mergeCell ref="C586:C588"/>
    <mergeCell ref="D586:D588"/>
    <mergeCell ref="E605:E607"/>
    <mergeCell ref="C572:C579"/>
    <mergeCell ref="D589:D594"/>
    <mergeCell ref="J605:J606"/>
    <mergeCell ref="C580:C582"/>
    <mergeCell ref="D580:D582"/>
    <mergeCell ref="D539:D541"/>
    <mergeCell ref="D542:D544"/>
    <mergeCell ref="C527:C529"/>
    <mergeCell ref="C530:C532"/>
    <mergeCell ref="C533:C535"/>
    <mergeCell ref="D66:D69"/>
    <mergeCell ref="C66:C68"/>
    <mergeCell ref="C70:C72"/>
    <mergeCell ref="D70:D72"/>
    <mergeCell ref="D73:D75"/>
    <mergeCell ref="C73:C75"/>
    <mergeCell ref="C76:C78"/>
    <mergeCell ref="D76:D78"/>
    <mergeCell ref="D79:D81"/>
    <mergeCell ref="C79:C81"/>
    <mergeCell ref="C491:C493"/>
    <mergeCell ref="D491:D493"/>
    <mergeCell ref="C494:C496"/>
    <mergeCell ref="D494:D496"/>
    <mergeCell ref="C497:C499"/>
    <mergeCell ref="D497:D499"/>
    <mergeCell ref="C482:C484"/>
    <mergeCell ref="D482:D484"/>
    <mergeCell ref="C485:C487"/>
  </mergeCells>
  <pageMargins left="0" right="0" top="0" bottom="0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Подпрограммы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Доний Валентина Леонидовна</dc:creator>
  <cp:lastModifiedBy>Ляшенко Виктория Вадимовна</cp:lastModifiedBy>
  <cp:lastPrinted>2014-02-10T09:36:13Z</cp:lastPrinted>
  <dcterms:created xsi:type="dcterms:W3CDTF">2013-04-18T00:40:06Z</dcterms:created>
  <dcterms:modified xsi:type="dcterms:W3CDTF">2014-02-21T03:37:26Z</dcterms:modified>
</cp:coreProperties>
</file>