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1"/>
  </bookViews>
  <sheets>
    <sheet name="Диаграмма1" sheetId="4" state="hidden" r:id="rId1"/>
    <sheet name="Приложение 1" sheetId="5" r:id="rId2"/>
    <sheet name="Приложение 2" sheetId="7" r:id="rId3"/>
    <sheet name="Лист1" sheetId="1" r:id="rId4"/>
    <sheet name="сравнение 2013 и 2014 годов" sheetId="2" state="hidden" r:id="rId5"/>
    <sheet name="Лист3" sheetId="3" state="hidden" r:id="rId6"/>
    <sheet name="Лист2" sheetId="6" state="hidden" r:id="rId7"/>
  </sheets>
  <calcPr calcId="145621"/>
</workbook>
</file>

<file path=xl/calcChain.xml><?xml version="1.0" encoding="utf-8"?>
<calcChain xmlns="http://schemas.openxmlformats.org/spreadsheetml/2006/main">
  <c r="G19" i="1" l="1"/>
  <c r="F19" i="1"/>
  <c r="J21" i="2" l="1"/>
  <c r="G21" i="2"/>
  <c r="L21" i="2"/>
  <c r="K21" i="2"/>
  <c r="K14" i="2"/>
  <c r="K15" i="2"/>
  <c r="K16" i="2"/>
  <c r="K17" i="2"/>
  <c r="K13" i="2"/>
  <c r="L16" i="2"/>
  <c r="L15" i="2"/>
  <c r="N15" i="2"/>
  <c r="N16" i="2"/>
  <c r="I21" i="2"/>
  <c r="H21" i="2"/>
  <c r="H14" i="2"/>
  <c r="H15" i="2"/>
  <c r="H16" i="2"/>
  <c r="H17" i="2"/>
  <c r="H13" i="2"/>
  <c r="I15" i="2"/>
  <c r="I14" i="2"/>
  <c r="I16" i="2"/>
  <c r="I13" i="2"/>
  <c r="I17" i="2"/>
  <c r="M13" i="2"/>
  <c r="M21" i="2" s="1"/>
  <c r="M14" i="2"/>
  <c r="M15" i="2"/>
  <c r="M16" i="2"/>
  <c r="M17" i="2"/>
  <c r="H19" i="1" l="1"/>
  <c r="G18" i="1" l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<sst xmlns="http://schemas.openxmlformats.org/spreadsheetml/2006/main" count="64" uniqueCount="40">
  <si>
    <t>Наименование</t>
  </si>
  <si>
    <t>Раз-дел</t>
  </si>
  <si>
    <t>Под-раз-дел</t>
  </si>
  <si>
    <t>Целевая статья</t>
  </si>
  <si>
    <t>Вид рас-хо-дов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</si>
  <si>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</si>
  <si>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</si>
  <si>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</si>
  <si>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</si>
  <si>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</si>
  <si>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</si>
  <si>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</si>
  <si>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</si>
  <si>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</si>
  <si>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</si>
  <si>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</si>
  <si>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</si>
  <si>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</si>
  <si>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</si>
  <si>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Всего расходов:</t>
  </si>
  <si>
    <t>(тыс. рублей)</t>
  </si>
  <si>
    <t>%</t>
  </si>
  <si>
    <t>ОВИ в краевой 
бюджет на 2013 год по состоянию на 06.12.2013</t>
  </si>
  <si>
    <t>Расходы краевого бюджета в сравнении 2013 и 2014 годы по разделам</t>
  </si>
  <si>
    <t>Отклонение</t>
  </si>
  <si>
    <t>Краевой бюджет на 2014 год и плановый период 2015 и 2016 годов (принятого Законодательным Собранием 19.12.2013)</t>
  </si>
  <si>
    <t>№ п/п</t>
  </si>
  <si>
    <t>А</t>
  </si>
  <si>
    <t>4=гр.3-гр.2</t>
  </si>
  <si>
    <t>КБ</t>
  </si>
  <si>
    <t>ФБ</t>
  </si>
  <si>
    <t>2.1</t>
  </si>
  <si>
    <t>2.2</t>
  </si>
  <si>
    <t>Всего, из них:</t>
  </si>
  <si>
    <t>2=гр.2.1+гр.2.2</t>
  </si>
  <si>
    <t>3.1</t>
  </si>
  <si>
    <t>3.2</t>
  </si>
  <si>
    <t>3=гр.3.1+гр.3.2</t>
  </si>
  <si>
    <t>Расходы краевого бюджета по разделам за 2013 год</t>
  </si>
  <si>
    <t>Сумма за 2013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</si>
</sst>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" fontId="0" fillId="0" borderId="0" xfId="0" applyNumberFormat="1"/>
    <xf numFmtId="0" fontId="2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7" fillId="0" borderId="0" xfId="0" applyNumberFormat="1" applyFont="1"/>
    <xf numFmtId="0" fontId="7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5F79CB"/>
      <color rgb="FF9933FF"/>
      <color rgb="FF821E74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4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calcChain" Target="calcChain.xml"/><Relationship Id="rId5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Структура расходов краевого бюджета Приморского края за 2013 год по разделам, в тыс. руб.,</a:t>
            </a:r>
            <a:r>
              <a:rPr lang="ru-RU" sz="1400" baseline="0"/>
              <a:t> в %</a:t>
            </a:r>
            <a:endParaRPr lang="ru-RU" sz="140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1382024723488627E-2"/>
          <c:y val="0.26688880587370684"/>
          <c:w val="0.44620305003315686"/>
          <c:h val="0.65712536676077993"/>
        </c:manualLayout>
      </c:layout>
      <c:pieChart>
        <c:varyColors val="1"/>
        <c:ser>
          <c:idx val="14"/>
          <c:order val="0"/>
          <c:tx>
            <c:strRef>
              <c:f>Лист1!$A$5</c:f>
              <c:strCache>
                <c:ptCount val="1"/>
                <c:pt idx="0">
                  <c:v>ОБЩЕГОСУДАРСТВЕННЫЕ ВОПРОСЫ</c:v>
                </c:pt>
              </c:strCache>
            </c:strRef>
          </c:tx>
          <c:dPt>
            <c:idx val="0"/>
            <c:bubble3D val="0"/>
            <c:spPr>
              <a:solidFill>
                <a:srgbClr val="0066FF"/>
              </a:solidFill>
            </c:spPr>
          </c:dPt>
          <c:dPt>
            <c:idx val="2"/>
            <c:bubble3D val="0"/>
            <c:spPr>
              <a:solidFill>
                <a:srgbClr val="821E74"/>
              </a:solidFill>
            </c:spPr>
          </c:dPt>
          <c:dPt>
            <c:idx val="3"/>
            <c:bubble3D val="0"/>
            <c:spPr>
              <a:solidFill>
                <a:schemeClr val="accent3">
                  <a:lumMod val="75000"/>
                </a:schemeClr>
              </a:solidFill>
            </c:spPr>
          </c:dPt>
          <c:dPt>
            <c:idx val="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5"/>
            <c:bubble3D val="0"/>
            <c:spPr>
              <a:solidFill>
                <a:schemeClr val="tx2">
                  <a:lumMod val="50000"/>
                </a:schemeClr>
              </a:solidFill>
            </c:spPr>
          </c:dPt>
          <c:dPt>
            <c:idx val="7"/>
            <c:bubble3D val="0"/>
            <c:spPr>
              <a:solidFill>
                <a:srgbClr val="FF0000"/>
              </a:solidFill>
            </c:spPr>
          </c:dPt>
          <c:dPt>
            <c:idx val="8"/>
            <c:bubble3D val="0"/>
            <c:spPr>
              <a:solidFill>
                <a:srgbClr val="00B050"/>
              </a:solidFill>
            </c:spPr>
          </c:dPt>
          <c:dPt>
            <c:idx val="9"/>
            <c:bubble3D val="0"/>
            <c:spPr>
              <a:solidFill>
                <a:srgbClr val="FFFF00"/>
              </a:solidFill>
            </c:spPr>
          </c:dPt>
          <c:dPt>
            <c:idx val="10"/>
            <c:bubble3D val="0"/>
            <c:spPr>
              <a:solidFill>
                <a:schemeClr val="accent2">
                  <a:lumMod val="75000"/>
                </a:schemeClr>
              </a:solidFill>
            </c:spPr>
          </c:dPt>
          <c:dPt>
            <c:idx val="11"/>
            <c:bubble3D val="0"/>
            <c:spPr>
              <a:solidFill>
                <a:schemeClr val="accent6"/>
              </a:solidFill>
            </c:spPr>
          </c:dPt>
          <c:dPt>
            <c:idx val="12"/>
            <c:bubble3D val="0"/>
            <c:spPr>
              <a:solidFill>
                <a:schemeClr val="tx2">
                  <a:lumMod val="50000"/>
                </a:schemeClr>
              </a:solidFill>
            </c:spPr>
          </c:dPt>
          <c:dLbls>
            <c:dLbl>
              <c:idx val="0"/>
              <c:layout>
                <c:manualLayout>
                  <c:x val="0.19589334428734698"/>
                  <c:y val="-4.7114795572170368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Общегосударственные расходы</a:t>
                    </a:r>
                    <a:br>
                      <a:rPr lang="ru-RU"/>
                    </a:br>
                    <a:r>
                      <a:rPr lang="ru-RU"/>
                      <a:t>3 333 935,29</a:t>
                    </a:r>
                    <a:br>
                      <a:rPr lang="ru-RU"/>
                    </a:br>
                    <a:r>
                      <a:rPr lang="ru-RU"/>
                      <a:t>4%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2707085577731769"/>
                  <c:y val="3.0846763688452853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Национальная оборона</a:t>
                    </a:r>
                    <a:br>
                      <a:rPr lang="ru-RU"/>
                    </a:br>
                    <a:r>
                      <a:rPr lang="ru-RU"/>
                      <a:t>26 994,90</a:t>
                    </a:r>
                    <a:br>
                      <a:rPr lang="ru-RU"/>
                    </a:br>
                    <a:r>
                      <a:rPr lang="ru-RU"/>
                      <a:t>0%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2129091451521744"/>
                  <c:y val="0.12329741601998723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Национальная</a:t>
                    </a:r>
                    <a:r>
                      <a:rPr lang="ru-RU" baseline="0"/>
                      <a:t> безопасность и правоохранительная</a:t>
                    </a:r>
                    <a:r>
                      <a:rPr lang="ru-RU"/>
                      <a:t> деятельность; 1 422 136,78</a:t>
                    </a:r>
                    <a:br>
                      <a:rPr lang="ru-RU"/>
                    </a:br>
                    <a:r>
                      <a:rPr lang="ru-RU"/>
                      <a:t> 1%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4707582306269629"/>
                  <c:y val="0.13870732997563415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Национальная экономика</a:t>
                    </a:r>
                    <a:br>
                      <a:rPr lang="ru-RU"/>
                    </a:br>
                    <a:r>
                      <a:rPr lang="ru-RU"/>
                      <a:t>15 930 987,63</a:t>
                    </a:r>
                    <a:br>
                      <a:rPr lang="ru-RU"/>
                    </a:br>
                    <a:r>
                      <a:rPr lang="ru-RU"/>
                      <a:t>18%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5505046492092073"/>
                  <c:y val="-1.0914435780838673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Жилищно-коммунальное хозяйство</a:t>
                    </a:r>
                    <a:br>
                      <a:rPr lang="ru-RU"/>
                    </a:br>
                    <a:r>
                      <a:rPr lang="ru-RU"/>
                      <a:t>6 424 586,66</a:t>
                    </a:r>
                    <a:br>
                      <a:rPr lang="ru-RU"/>
                    </a:br>
                    <a:r>
                      <a:rPr lang="en-US"/>
                      <a:t> 7%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1.184962418038542E-2"/>
                  <c:y val="8.0872683854341917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Охрана окружающей среды</a:t>
                    </a:r>
                    <a:br>
                      <a:rPr lang="ru-RU"/>
                    </a:br>
                    <a:r>
                      <a:rPr lang="en-US"/>
                      <a:t>1</a:t>
                    </a:r>
                    <a:r>
                      <a:rPr lang="ru-RU"/>
                      <a:t>07</a:t>
                    </a:r>
                    <a:r>
                      <a:rPr lang="en-US"/>
                      <a:t> </a:t>
                    </a:r>
                    <a:r>
                      <a:rPr lang="ru-RU"/>
                      <a:t>012</a:t>
                    </a:r>
                    <a:r>
                      <a:rPr lang="en-US"/>
                      <a:t>,</a:t>
                    </a:r>
                    <a:r>
                      <a:rPr lang="ru-RU"/>
                      <a:t>72</a:t>
                    </a:r>
                    <a:r>
                      <a:rPr lang="en-US"/>
                      <a:t>;</a:t>
                    </a:r>
                    <a:r>
                      <a:rPr lang="ru-RU"/>
                      <a:t/>
                    </a:r>
                    <a:br>
                      <a:rPr lang="ru-RU"/>
                    </a:br>
                    <a:r>
                      <a:rPr lang="en-US"/>
                      <a:t> 0%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1797962413540999"/>
                  <c:y val="-0.19094316138887343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ОБРАЗОВАНИЕ</a:t>
                    </a:r>
                    <a:br>
                      <a:rPr lang="ru-RU"/>
                    </a:br>
                    <a:r>
                      <a:rPr lang="ru-RU"/>
                      <a:t>15 977 712,78</a:t>
                    </a:r>
                    <a:br>
                      <a:rPr lang="ru-RU"/>
                    </a:br>
                    <a:r>
                      <a:rPr lang="ru-RU"/>
                      <a:t>18</a:t>
                    </a:r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12769081696852669"/>
                  <c:y val="-1.8693134968261413E-3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КУЛЬТУРА, КИНЕМАТОГРАФИЯ </a:t>
                    </a:r>
                    <a:br>
                      <a:rPr lang="ru-RU"/>
                    </a:br>
                    <a:r>
                      <a:rPr lang="ru-RU"/>
                      <a:t>2 932 647,71</a:t>
                    </a:r>
                    <a:br>
                      <a:rPr lang="ru-RU"/>
                    </a:br>
                    <a:r>
                      <a:rPr lang="ru-RU"/>
                      <a:t>3</a:t>
                    </a:r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0.13444962328087701"/>
                  <c:y val="-0.17665836809226107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ЗДРАВООХРАНЕНИЕ</a:t>
                    </a:r>
                    <a:br>
                      <a:rPr lang="ru-RU"/>
                    </a:br>
                    <a:r>
                      <a:rPr lang="ru-RU"/>
                      <a:t>17 770 630,40</a:t>
                    </a:r>
                    <a:br>
                      <a:rPr lang="ru-RU"/>
                    </a:br>
                    <a:r>
                      <a:rPr lang="en-US"/>
                      <a:t>20%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0.10535242489979227"/>
                  <c:y val="9.9881394266476964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СОЦИАЛЬНАЯ ПОЛИТИКА</a:t>
                    </a:r>
                    <a:br>
                      <a:rPr lang="ru-RU"/>
                    </a:br>
                    <a:r>
                      <a:rPr lang="ru-RU"/>
                      <a:t>19 316 721,96</a:t>
                    </a:r>
                    <a:br>
                      <a:rPr lang="ru-RU"/>
                    </a:br>
                    <a:r>
                      <a:rPr lang="en-US"/>
                      <a:t>22%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-4.1459742250859903E-2"/>
                  <c:y val="5.5484168386582274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ФИЗИЧЕСКАЯ КУЛЬТУРА И СПОРТ</a:t>
                    </a:r>
                    <a:br>
                      <a:rPr lang="ru-RU"/>
                    </a:br>
                    <a:r>
                      <a:rPr lang="ru-RU"/>
                      <a:t>3 224 441,30</a:t>
                    </a:r>
                    <a:br>
                      <a:rPr lang="ru-RU"/>
                    </a:br>
                    <a:r>
                      <a:rPr lang="ru-RU"/>
                      <a:t>4</a:t>
                    </a:r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-0.12749232544414477"/>
                  <c:y val="-2.1037430721328319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СРЕДСТВА</a:t>
                    </a:r>
                    <a:r>
                      <a:rPr lang="ru-RU" baseline="0"/>
                      <a:t> МАССОВОЙ ИНФОРМАЦИИ</a:t>
                    </a:r>
                    <a:br>
                      <a:rPr lang="ru-RU" baseline="0"/>
                    </a:br>
                    <a:r>
                      <a:rPr lang="ru-RU"/>
                      <a:t>417 823,60</a:t>
                    </a:r>
                    <a:br>
                      <a:rPr lang="ru-RU"/>
                    </a:br>
                    <a:r>
                      <a:rPr lang="ru-RU"/>
                      <a:t>0</a:t>
                    </a:r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-2.5432301247368314E-2"/>
                  <c:y val="-9.310461767534528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Обслуживание государственного</a:t>
                    </a:r>
                    <a:r>
                      <a:rPr lang="ru-RU" baseline="0"/>
                      <a:t> и муниципалльного долга</a:t>
                    </a:r>
                    <a:br>
                      <a:rPr lang="ru-RU" baseline="0"/>
                    </a:br>
                    <a:r>
                      <a:rPr lang="ru-RU"/>
                      <a:t>64 226,03</a:t>
                    </a:r>
                    <a:br>
                      <a:rPr lang="ru-RU"/>
                    </a:br>
                    <a:r>
                      <a:rPr lang="ru-RU"/>
                      <a:t>0</a:t>
                    </a:r>
                    <a:r>
                      <a:rPr lang="en-US"/>
                      <a:t>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3"/>
              <c:layout>
                <c:manualLayout>
                  <c:x val="0.13858786173356261"/>
                  <c:y val="-7.9075493476684647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Межбюджетные трансферты</a:t>
                    </a:r>
                    <a:br>
                      <a:rPr lang="ru-RU"/>
                    </a:br>
                    <a:r>
                      <a:rPr lang="ru-RU"/>
                      <a:t> 2 870 800,95</a:t>
                    </a:r>
                    <a:br>
                      <a:rPr lang="ru-RU"/>
                    </a:br>
                    <a:r>
                      <a:rPr lang="ru-RU"/>
                      <a:t>3%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000"/>
                </a:pPr>
                <a:endParaRPr lang="ru-RU"/>
              </a:p>
            </c:txPr>
            <c:dLblPos val="bestFit"/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Лист1!$F$5:$F$18</c:f>
              <c:numCache>
                <c:formatCode>#,##0.00</c:formatCode>
                <c:ptCount val="14"/>
                <c:pt idx="0">
                  <c:v>3333935.29</c:v>
                </c:pt>
                <c:pt idx="1">
                  <c:v>26994.9</c:v>
                </c:pt>
                <c:pt idx="2">
                  <c:v>1422136.78</c:v>
                </c:pt>
                <c:pt idx="3">
                  <c:v>15930987.630000001</c:v>
                </c:pt>
                <c:pt idx="4">
                  <c:v>6424586.6600000001</c:v>
                </c:pt>
                <c:pt idx="5">
                  <c:v>107012.72</c:v>
                </c:pt>
                <c:pt idx="6">
                  <c:v>15977712.779999999</c:v>
                </c:pt>
                <c:pt idx="7">
                  <c:v>2932647.71</c:v>
                </c:pt>
                <c:pt idx="8">
                  <c:v>17770630.399999999</c:v>
                </c:pt>
                <c:pt idx="9">
                  <c:v>19316721.960000001</c:v>
                </c:pt>
                <c:pt idx="10">
                  <c:v>3224441.3</c:v>
                </c:pt>
                <c:pt idx="11">
                  <c:v>417823.6</c:v>
                </c:pt>
                <c:pt idx="12">
                  <c:v>64226.03</c:v>
                </c:pt>
                <c:pt idx="13">
                  <c:v>2870800.95</c:v>
                </c:pt>
              </c:numCache>
            </c:numRef>
          </c:val>
        </c:ser>
        <c:ser>
          <c:idx val="0"/>
          <c:order val="1"/>
          <c:tx>
            <c:strRef>
              <c:f>Лист1!$A$6</c:f>
              <c:strCache>
                <c:ptCount val="1"/>
                <c:pt idx="0">
                  <c:v>НАЦИОНАЛЬНАЯ ОБОРОНА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1"/>
          <c:order val="2"/>
          <c:tx>
            <c:strRef>
              <c:f>Лист1!$A$7</c:f>
              <c:strCache>
                <c:ptCount val="1"/>
                <c:pt idx="0">
                  <c:v>НАЦИОНАЛЬНАЯ БЕЗОПАСНОСТЬ И ПРАВООХРАНИТЕЛЬНАЯ ДЕЯТЕЛЬНОСТЬ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2"/>
          <c:order val="3"/>
          <c:tx>
            <c:strRef>
              <c:f>Лист1!$A$8</c:f>
              <c:strCache>
                <c:ptCount val="1"/>
                <c:pt idx="0">
                  <c:v>НАЦИОНАЛЬНАЯ ЭКОНОМИКА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3"/>
          <c:order val="4"/>
          <c:tx>
            <c:strRef>
              <c:f>Лист1!$A$9</c:f>
              <c:strCache>
                <c:ptCount val="1"/>
                <c:pt idx="0">
                  <c:v>ЖИЛИЩНО-КОММУНАЛЬНОЕ ХОЗЯЙСТВО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4"/>
          <c:order val="5"/>
          <c:tx>
            <c:strRef>
              <c:f>Лист1!$A$10</c:f>
              <c:strCache>
                <c:ptCount val="1"/>
                <c:pt idx="0">
                  <c:v>ОХРАНА ОКРУЖАЮЩЕЙ СРЕДЫ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5"/>
          <c:order val="6"/>
          <c:tx>
            <c:strRef>
              <c:f>Лист1!$A$11</c:f>
              <c:strCache>
                <c:ptCount val="1"/>
                <c:pt idx="0">
                  <c:v>ОБРАЗОВАНИЕ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6"/>
          <c:order val="7"/>
          <c:tx>
            <c:strRef>
              <c:f>Лист1!$A$12</c:f>
              <c:strCache>
                <c:ptCount val="1"/>
                <c:pt idx="0">
                  <c:v>КУЛЬТУРА, КИНЕМАТОГРАФИЯ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7"/>
          <c:order val="8"/>
          <c:tx>
            <c:strRef>
              <c:f>Лист1!$A$13</c:f>
              <c:strCache>
                <c:ptCount val="1"/>
                <c:pt idx="0">
                  <c:v>ЗДРАВООХРАНЕНИЕ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8"/>
          <c:order val="9"/>
          <c:tx>
            <c:strRef>
              <c:f>Лист1!$A$14</c:f>
              <c:strCache>
                <c:ptCount val="1"/>
                <c:pt idx="0">
                  <c:v>СОЦИАЛЬНАЯ ПОЛИТИКА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9"/>
          <c:order val="10"/>
          <c:tx>
            <c:strRef>
              <c:f>Лист1!$A$15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10"/>
          <c:order val="11"/>
          <c:tx>
            <c:strRef>
              <c:f>Лист1!$A$16</c:f>
              <c:strCache>
                <c:ptCount val="1"/>
                <c:pt idx="0">
                  <c:v>СРЕДСТВА МАССОВОЙ ИНФОРМАЦИИ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11"/>
          <c:order val="12"/>
          <c:tx>
            <c:strRef>
              <c:f>Лист1!$A$17</c:f>
              <c:strCache>
                <c:ptCount val="1"/>
                <c:pt idx="0">
                  <c:v>ОБСЛУЖИВАНИЕ ГОСУДАРСТВЕННОГО И МУНИЦИПАЛЬНОГО ДОЛГА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ser>
          <c:idx val="12"/>
          <c:order val="13"/>
          <c:tx>
            <c:strRef>
              <c:f>Лист1!$A$18</c:f>
              <c:strCache>
                <c:ptCount val="1"/>
                <c:pt idx="0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tx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1005145687881577"/>
          <c:y val="9.8011360601911096E-2"/>
          <c:w val="0.26275470455396127"/>
          <c:h val="0.83979217943996542"/>
        </c:manualLayout>
      </c:layout>
      <c:overlay val="0"/>
      <c:txPr>
        <a:bodyPr/>
        <a:lstStyle/>
        <a:p>
          <a:pPr rtl="0">
            <a:defRPr sz="900"/>
          </a:pPr>
          <a:endParaRPr lang="ru-RU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Структура расходов краевого бюджета Приморского края за 2013 год по разделам, (в тыс. руб.,</a:t>
            </a:r>
            <a:r>
              <a:rPr lang="ru-RU" sz="1400" baseline="0"/>
              <a:t> в %)</a:t>
            </a:r>
            <a:r>
              <a:rPr lang="ru-RU" sz="1400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7301627999992263E-2"/>
          <c:y val="0.16684772793713232"/>
          <c:w val="0.52927429787140756"/>
          <c:h val="0.80821757983060161"/>
        </c:manualLayout>
      </c:layout>
      <c:pie3DChart>
        <c:varyColors val="1"/>
        <c:ser>
          <c:idx val="0"/>
          <c:order val="0"/>
          <c:explosion val="25"/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Лист1!$B$5:$B$18</c:f>
            </c:numRef>
          </c:val>
        </c:ser>
        <c:ser>
          <c:idx val="1"/>
          <c:order val="1"/>
          <c:explosion val="25"/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Лист1!$C$5:$C$18</c:f>
            </c:numRef>
          </c:val>
        </c:ser>
        <c:ser>
          <c:idx val="2"/>
          <c:order val="2"/>
          <c:explosion val="25"/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Лист1!$D$5:$D$18</c:f>
            </c:numRef>
          </c:val>
        </c:ser>
        <c:ser>
          <c:idx val="3"/>
          <c:order val="3"/>
          <c:explosion val="25"/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Лист1!$E$5:$E$18</c:f>
            </c:numRef>
          </c:val>
        </c:ser>
        <c:ser>
          <c:idx val="4"/>
          <c:order val="4"/>
          <c:explosion val="24"/>
          <c:dPt>
            <c:idx val="0"/>
            <c:bubble3D val="0"/>
            <c:spPr>
              <a:solidFill>
                <a:srgbClr val="9933FF"/>
              </a:solidFill>
            </c:spPr>
          </c:dPt>
          <c:dPt>
            <c:idx val="3"/>
            <c:bubble3D val="0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4"/>
            <c:bubble3D val="0"/>
            <c:spPr>
              <a:solidFill>
                <a:srgbClr val="00B050"/>
              </a:solidFill>
            </c:spPr>
          </c:dPt>
          <c:dPt>
            <c:idx val="6"/>
            <c:bubble3D val="0"/>
            <c:spPr>
              <a:solidFill>
                <a:srgbClr val="FF0000"/>
              </a:solidFill>
            </c:spPr>
          </c:dPt>
          <c:dPt>
            <c:idx val="7"/>
            <c:bubble3D val="0"/>
            <c:spPr>
              <a:solidFill>
                <a:schemeClr val="accent2"/>
              </a:solidFill>
            </c:spPr>
          </c:dPt>
          <c:dPt>
            <c:idx val="8"/>
            <c:bubble3D val="0"/>
            <c:spPr>
              <a:solidFill>
                <a:srgbClr val="00B0F0"/>
              </a:solidFill>
            </c:spPr>
          </c:dPt>
          <c:dPt>
            <c:idx val="9"/>
            <c:bubble3D val="0"/>
            <c:spPr>
              <a:solidFill>
                <a:srgbClr val="FFFF00"/>
              </a:solidFill>
            </c:spPr>
          </c:dPt>
          <c:dPt>
            <c:idx val="10"/>
            <c:bubble3D val="0"/>
            <c:spPr>
              <a:solidFill>
                <a:srgbClr val="5F79CB"/>
              </a:solidFill>
            </c:spPr>
          </c:dPt>
          <c:dPt>
            <c:idx val="1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0.1734823992072019"/>
                  <c:y val="-0.18234658364414469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ОБЩЕГОСУДАРСТВЕННЫЕ ВОПРОСЫ</a:t>
                    </a:r>
                    <a:br>
                      <a:rPr lang="ru-RU"/>
                    </a:br>
                    <a:r>
                      <a:rPr lang="ru-RU"/>
                      <a:t>3 333 935,29</a:t>
                    </a:r>
                    <a:br>
                      <a:rPr lang="ru-RU"/>
                    </a:br>
                    <a:r>
                      <a:rPr lang="ru-RU"/>
                      <a:t>4%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3365588934354089"/>
                  <c:y val="-0.10035910439662557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НАЦИОНАЛЬНАЯ ОБОРОНА </a:t>
                    </a:r>
                    <a:br>
                      <a:rPr lang="ru-RU"/>
                    </a:br>
                    <a:r>
                      <a:rPr lang="ru-RU"/>
                      <a:t>26 994,90</a:t>
                    </a:r>
                    <a:br>
                      <a:rPr lang="ru-RU"/>
                    </a:br>
                    <a:r>
                      <a:rPr lang="ru-RU"/>
                      <a:t>0%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3899746544457237"/>
                  <c:y val="5.6541400531795932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НАЦИОНАЛЬНАЯ БЕЗОПАСНОСТЬ И ПРАВООХРАНИТЕЛЬНАЯ ДЕЯТЕЛЬНОСТЬ</a:t>
                    </a:r>
                    <a:br>
                      <a:rPr lang="ru-RU"/>
                    </a:br>
                    <a:r>
                      <a:rPr lang="ru-RU"/>
                      <a:t>1 422 136,78</a:t>
                    </a:r>
                    <a:br>
                      <a:rPr lang="ru-RU"/>
                    </a:br>
                    <a:r>
                      <a:rPr lang="ru-RU"/>
                      <a:t>2%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2737339204670128"/>
                  <c:y val="5.992917165742298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НАЦИОНАЛЬНАЯ ЭКОНОМИКА; </a:t>
                    </a:r>
                    <a:br>
                      <a:rPr lang="ru-RU"/>
                    </a:br>
                    <a:r>
                      <a:rPr lang="ru-RU"/>
                      <a:t>15 930 987,63 </a:t>
                    </a:r>
                    <a:br>
                      <a:rPr lang="ru-RU"/>
                    </a:br>
                    <a:r>
                      <a:rPr lang="ru-RU"/>
                      <a:t>18%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4.5741493399689267E-3"/>
                  <c:y val="4.4535156752610459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ЖИЛИЩНО-КОММУНАЛЬНОЕ ХОЗЯЙСТВО</a:t>
                    </a:r>
                    <a:br>
                      <a:rPr lang="ru-RU"/>
                    </a:br>
                    <a:r>
                      <a:rPr lang="ru-RU"/>
                      <a:t> 6 424 586,66</a:t>
                    </a:r>
                    <a:br>
                      <a:rPr lang="ru-RU"/>
                    </a:br>
                    <a:r>
                      <a:rPr lang="ru-RU"/>
                      <a:t> 7%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2702661352111641"/>
                  <c:y val="0.23139690081162026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ОХРАНА ОКРУЖАЮЩЕЙ СРЕДЫ</a:t>
                    </a:r>
                    <a:br>
                      <a:rPr lang="ru-RU"/>
                    </a:br>
                    <a:r>
                      <a:rPr lang="ru-RU"/>
                      <a:t> 107 012,72</a:t>
                    </a:r>
                    <a:br>
                      <a:rPr lang="ru-RU"/>
                    </a:br>
                    <a:r>
                      <a:rPr lang="ru-RU"/>
                      <a:t>0%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ru-RU" sz="900"/>
                      <a:t>ОБРАЗОВАНИЕ </a:t>
                    </a:r>
                    <a:br>
                      <a:rPr lang="ru-RU" sz="900"/>
                    </a:br>
                    <a:r>
                      <a:rPr lang="ru-RU" sz="900"/>
                      <a:t>15 977 712,78 </a:t>
                    </a:r>
                    <a:br>
                      <a:rPr lang="ru-RU" sz="900"/>
                    </a:br>
                    <a:r>
                      <a:rPr lang="ru-RU" sz="900"/>
                      <a:t>18%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8989618703398553"/>
                  <c:y val="7.6860796885406535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КУЛЬТУРА, КИНЕМАТОГРАФИЯ</a:t>
                    </a:r>
                    <a:br>
                      <a:rPr lang="ru-RU"/>
                    </a:br>
                    <a:r>
                      <a:rPr lang="ru-RU"/>
                      <a:t>2 932 647,71 </a:t>
                    </a:r>
                    <a:br>
                      <a:rPr lang="ru-RU"/>
                    </a:br>
                    <a:r>
                      <a:rPr lang="ru-RU"/>
                      <a:t>3%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0.13475166063564406"/>
                  <c:y val="-0.12708019844819179"/>
                </c:manualLayout>
              </c:layout>
              <c:tx>
                <c:rich>
                  <a:bodyPr/>
                  <a:lstStyle/>
                  <a:p>
                    <a:r>
                      <a:rPr lang="ru-RU" sz="900"/>
                      <a:t>ЗДРАВООХРАНЕНИЕ</a:t>
                    </a:r>
                    <a:br>
                      <a:rPr lang="ru-RU" sz="900"/>
                    </a:br>
                    <a:r>
                      <a:rPr lang="ru-RU" sz="900"/>
                      <a:t> 17 770 630,40 </a:t>
                    </a:r>
                    <a:br>
                      <a:rPr lang="ru-RU" sz="900"/>
                    </a:br>
                    <a:r>
                      <a:rPr lang="ru-RU" sz="900"/>
                      <a:t>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ru-RU"/>
                      <a:t>СОЦИАЛЬНАЯ ПОЛИТИКА </a:t>
                    </a:r>
                    <a:br>
                      <a:rPr lang="ru-RU"/>
                    </a:br>
                    <a:r>
                      <a:rPr lang="ru-RU"/>
                      <a:t>19 316 721,96 </a:t>
                    </a:r>
                    <a:br>
                      <a:rPr lang="ru-RU"/>
                    </a:br>
                    <a:r>
                      <a:rPr lang="ru-RU"/>
                      <a:t>21%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-5.3546002729058323E-2"/>
                  <c:y val="4.6248268606736399E-2"/>
                </c:manualLayout>
              </c:layout>
              <c:tx>
                <c:rich>
                  <a:bodyPr/>
                  <a:lstStyle/>
                  <a:p>
                    <a:r>
                      <a:rPr lang="ru-RU" sz="900"/>
                      <a:t>ФИЗИЧЕСКАЯ КУЛЬТУРА И СПОРТ;</a:t>
                    </a:r>
                    <a:br>
                      <a:rPr lang="ru-RU" sz="900"/>
                    </a:br>
                    <a:r>
                      <a:rPr lang="ru-RU" sz="900"/>
                      <a:t>3 224 441,30 </a:t>
                    </a:r>
                    <a:br>
                      <a:rPr lang="ru-RU" sz="900"/>
                    </a:br>
                    <a:r>
                      <a:rPr lang="ru-RU" sz="900"/>
                      <a:t>4%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-0.13105250568088159"/>
                  <c:y val="-6.3837367266696754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СРЕДСТВА МАССОВОЙ ИНФОРМАЦИИ</a:t>
                    </a:r>
                    <a:br>
                      <a:rPr lang="ru-RU"/>
                    </a:br>
                    <a:r>
                      <a:rPr lang="ru-RU"/>
                      <a:t>417 823,60</a:t>
                    </a:r>
                    <a:br>
                      <a:rPr lang="ru-RU"/>
                    </a:br>
                    <a:r>
                      <a:rPr lang="ru-RU"/>
                      <a:t>0%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-0.11820440728519734"/>
                  <c:y val="-0.17242170914499369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ОБСЛУЖИВАНИЕ ГОСУДАРСТВЕННОГО И МУНИЦИПАЛЬНОГО ДОЛГА</a:t>
                    </a:r>
                    <a:br>
                      <a:rPr lang="ru-RU"/>
                    </a:br>
                    <a:r>
                      <a:rPr lang="ru-RU"/>
                      <a:t>64 226,03</a:t>
                    </a:r>
                    <a:br>
                      <a:rPr lang="ru-RU"/>
                    </a:br>
                    <a:r>
                      <a:rPr lang="ru-RU"/>
                      <a:t>0%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3"/>
              <c:layout>
                <c:manualLayout>
                  <c:x val="5.5351655864412784E-2"/>
                  <c:y val="-0.1729865019932077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МЕЖБЮДЖЕТНЫЕ ТРАНСФЕРТЫ </a:t>
                    </a:r>
                    <a:br>
                      <a:rPr lang="ru-RU"/>
                    </a:br>
                    <a:r>
                      <a:rPr lang="ru-RU"/>
                      <a:t>2 870 800,95</a:t>
                    </a:r>
                    <a:br>
                      <a:rPr lang="ru-RU"/>
                    </a:br>
                    <a:r>
                      <a:rPr lang="ru-RU"/>
                      <a:t>3%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Лист1!$F$5:$F$18</c:f>
              <c:numCache>
                <c:formatCode>#,##0.00</c:formatCode>
                <c:ptCount val="14"/>
                <c:pt idx="0">
                  <c:v>3333935.29</c:v>
                </c:pt>
                <c:pt idx="1">
                  <c:v>26994.9</c:v>
                </c:pt>
                <c:pt idx="2">
                  <c:v>1422136.78</c:v>
                </c:pt>
                <c:pt idx="3">
                  <c:v>15930987.630000001</c:v>
                </c:pt>
                <c:pt idx="4">
                  <c:v>6424586.6600000001</c:v>
                </c:pt>
                <c:pt idx="5">
                  <c:v>107012.72</c:v>
                </c:pt>
                <c:pt idx="6">
                  <c:v>15977712.779999999</c:v>
                </c:pt>
                <c:pt idx="7">
                  <c:v>2932647.71</c:v>
                </c:pt>
                <c:pt idx="8">
                  <c:v>17770630.399999999</c:v>
                </c:pt>
                <c:pt idx="9">
                  <c:v>19316721.960000001</c:v>
                </c:pt>
                <c:pt idx="10">
                  <c:v>3224441.3</c:v>
                </c:pt>
                <c:pt idx="11">
                  <c:v>417823.6</c:v>
                </c:pt>
                <c:pt idx="12">
                  <c:v>64226.03</c:v>
                </c:pt>
                <c:pt idx="13">
                  <c:v>2870800.95</c:v>
                </c:pt>
              </c:numCache>
            </c:numRef>
          </c:val>
        </c:ser>
        <c:ser>
          <c:idx val="5"/>
          <c:order val="5"/>
          <c:explosion val="25"/>
          <c:cat>
            <c:strRef>
              <c:f>Лист1!$A$5:$A$18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Лист1!$G$5:$G$18</c:f>
              <c:numCache>
                <c:formatCode>0.00</c:formatCode>
                <c:ptCount val="14"/>
                <c:pt idx="0">
                  <c:v>3.7117689158394285</c:v>
                </c:pt>
                <c:pt idx="1">
                  <c:v>3.0054221810104118E-2</c:v>
                </c:pt>
                <c:pt idx="2">
                  <c:v>1.5833070035609409</c:v>
                </c:pt>
                <c:pt idx="3">
                  <c:v>17.736440434528188</c:v>
                </c:pt>
                <c:pt idx="4">
                  <c:v>7.1526826370120267</c:v>
                </c:pt>
                <c:pt idx="5">
                  <c:v>0.11914043109559824</c:v>
                </c:pt>
                <c:pt idx="6">
                  <c:v>17.788460928110688</c:v>
                </c:pt>
                <c:pt idx="7">
                  <c:v>3.2650035661267083</c:v>
                </c:pt>
                <c:pt idx="8">
                  <c:v>19.78456922407489</c:v>
                </c:pt>
                <c:pt idx="9">
                  <c:v>21.505878755985357</c:v>
                </c:pt>
                <c:pt idx="10">
                  <c:v>3.5898660133529097</c:v>
                </c:pt>
                <c:pt idx="11">
                  <c:v>0.46517539060697449</c:v>
                </c:pt>
                <c:pt idx="12">
                  <c:v>7.1504741695742571E-2</c:v>
                </c:pt>
                <c:pt idx="13">
                  <c:v>3.1961477362004533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egendEntry>
        <c:idx val="0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egendEntry>
        <c:idx val="1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egendEntry>
        <c:idx val="2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egendEntry>
        <c:idx val="3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egendEntry>
        <c:idx val="4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egendEntry>
        <c:idx val="5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egendEntry>
        <c:idx val="6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egendEntry>
        <c:idx val="7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egendEntry>
        <c:idx val="8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egendEntry>
        <c:idx val="9"/>
        <c:txPr>
          <a:bodyPr/>
          <a:lstStyle/>
          <a:p>
            <a:pPr rtl="0">
              <a:defRPr sz="1100" cap="none" spc="0" baseline="2000"/>
            </a:pPr>
            <a:endParaRPr lang="ru-RU"/>
          </a:p>
        </c:txPr>
      </c:legendEntry>
      <c:layout>
        <c:manualLayout>
          <c:xMode val="edge"/>
          <c:yMode val="edge"/>
          <c:x val="0.7410575235557344"/>
          <c:y val="5.7056599574503035E-2"/>
          <c:w val="0.24830766360756235"/>
          <c:h val="0.94223452558797527"/>
        </c:manualLayout>
      </c:layout>
      <c:overlay val="0"/>
      <c:spPr>
        <a:ln w="12700"/>
        <a:effectLst>
          <a:outerShdw sx="1000" sy="1000" algn="ctr" rotWithShape="0">
            <a:srgbClr val="000000"/>
          </a:outerShdw>
        </a:effectLst>
      </c:spPr>
      <c:txPr>
        <a:bodyPr/>
        <a:lstStyle/>
        <a:p>
          <a:pPr rtl="0">
            <a:defRPr sz="1100" cap="none" spc="0" baseline="2000"/>
          </a:pPr>
          <a:endParaRPr lang="ru-RU"/>
        </a:p>
      </c:txPr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Структура расходов краевого бюджета за 2013 год по разделам социальной сферы, </a:t>
            </a:r>
            <a:br>
              <a:rPr lang="ru-RU" sz="1400"/>
            </a:br>
            <a:r>
              <a:rPr lang="ru-RU" sz="1400"/>
              <a:t>(в тыс. руб., в %)</a:t>
            </a:r>
          </a:p>
        </c:rich>
      </c:tx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8877312457952379E-2"/>
          <c:y val="0.1133081730242961"/>
          <c:w val="0.46464767209773694"/>
          <c:h val="0.83439954005350925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Лист1!$A$11</c:f>
              <c:strCache>
                <c:ptCount val="1"/>
                <c:pt idx="0">
                  <c:v>ОБРАЗОВАНИЕ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-1.7731958940043424E-2"/>
                  <c:y val="-2.08737865673403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15 977 712,78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7279936830836037E-3"/>
                  <c:y val="-1.2524271940404189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18%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</c:dLbl>
            <c:showLegendKey val="0"/>
            <c:showVal val="1"/>
            <c:showCatName val="1"/>
            <c:showSerName val="0"/>
            <c:showPercent val="0"/>
            <c:showBubbleSize val="0"/>
            <c:showLeaderLines val="0"/>
          </c:dLbls>
          <c:cat>
            <c:strLit>
              <c:ptCount val="1"/>
              <c:pt idx="0">
                <c:v>Бюджетные ассигнования на 2013 год</c:v>
              </c:pt>
            </c:strLit>
          </c:cat>
          <c:val>
            <c:numRef>
              <c:f>Лист1!$B$11:$G$11</c:f>
              <c:numCache>
                <c:formatCode>0.00</c:formatCode>
                <c:ptCount val="2"/>
                <c:pt idx="0" formatCode="#,##0.00">
                  <c:v>15977712.779999999</c:v>
                </c:pt>
                <c:pt idx="1">
                  <c:v>17.788460928110688</c:v>
                </c:pt>
              </c:numCache>
            </c:numRef>
          </c:val>
        </c:ser>
        <c:ser>
          <c:idx val="1"/>
          <c:order val="1"/>
          <c:tx>
            <c:strRef>
              <c:f>Лист1!$A$12</c:f>
              <c:strCache>
                <c:ptCount val="1"/>
                <c:pt idx="0">
                  <c:v>КУЛЬТУРА, КИНЕМАТОГРАФИЯ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911974732334415E-2"/>
                  <c:y val="-3.13106798510103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7279936830836536E-3"/>
                  <c:y val="-1.8786407910606283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"/>
              <c:pt idx="0">
                <c:v>Бюджетные ассигнования на 2013 год</c:v>
              </c:pt>
            </c:strLit>
          </c:cat>
          <c:val>
            <c:numRef>
              <c:f>Лист1!$B$12:$G$12</c:f>
              <c:numCache>
                <c:formatCode>0.00</c:formatCode>
                <c:ptCount val="2"/>
                <c:pt idx="0" formatCode="#,##0.00">
                  <c:v>2932647.71</c:v>
                </c:pt>
                <c:pt idx="1">
                  <c:v>3.2650035661267083</c:v>
                </c:pt>
              </c:numCache>
            </c:numRef>
          </c:val>
        </c:ser>
        <c:ser>
          <c:idx val="2"/>
          <c:order val="2"/>
          <c:tx>
            <c:strRef>
              <c:f>Лист1!$A$13</c:f>
              <c:strCache>
                <c:ptCount val="1"/>
                <c:pt idx="0">
                  <c:v>ЗДРАВООХРАНЕНИЕ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-3.9555908404712257E-2"/>
                  <c:y val="-4.17475731346806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4.0919905246253555E-3"/>
                  <c:y val="-1.0436893283670158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20%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"/>
              <c:pt idx="0">
                <c:v>Бюджетные ассигнования на 2013 год</c:v>
              </c:pt>
            </c:strLit>
          </c:cat>
          <c:val>
            <c:numRef>
              <c:f>Лист1!$B$13:$G$13</c:f>
              <c:numCache>
                <c:formatCode>0.00</c:formatCode>
                <c:ptCount val="2"/>
                <c:pt idx="0" formatCode="#,##0.00">
                  <c:v>17770630.399999999</c:v>
                </c:pt>
                <c:pt idx="1">
                  <c:v>19.78456922407489</c:v>
                </c:pt>
              </c:numCache>
            </c:numRef>
          </c:val>
        </c:ser>
        <c:ser>
          <c:idx val="3"/>
          <c:order val="3"/>
          <c:tx>
            <c:strRef>
              <c:f>Лист1!$A$14</c:f>
              <c:strCache>
                <c:ptCount val="1"/>
                <c:pt idx="0">
                  <c:v>СОЦИАЛЬНАЯ ПОЛИТИКА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Lbl>
              <c:idx val="1"/>
              <c:layout>
                <c:manualLayout>
                  <c:x val="-6.8199842077090091E-3"/>
                  <c:y val="-1.0436893283670158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22%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"/>
              <c:pt idx="0">
                <c:v>Бюджетные ассигнования на 2013 год</c:v>
              </c:pt>
            </c:strLit>
          </c:cat>
          <c:val>
            <c:numRef>
              <c:f>Лист1!$B$14:$G$14</c:f>
              <c:numCache>
                <c:formatCode>0.00</c:formatCode>
                <c:ptCount val="2"/>
                <c:pt idx="0" formatCode="#,##0.00">
                  <c:v>19316721.960000001</c:v>
                </c:pt>
                <c:pt idx="1">
                  <c:v>21.505878755985357</c:v>
                </c:pt>
              </c:numCache>
            </c:numRef>
          </c:val>
        </c:ser>
        <c:ser>
          <c:idx val="4"/>
          <c:order val="4"/>
          <c:tx>
            <c:strRef>
              <c:f>Лист1!$A$15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spPr>
            <a:solidFill>
              <a:srgbClr val="5F79CB"/>
            </a:solidFill>
          </c:spPr>
          <c:invertIfNegative val="0"/>
          <c:dLbls>
            <c:dLbl>
              <c:idx val="0"/>
              <c:layout>
                <c:manualLayout>
                  <c:x val="5.1831879978588423E-2"/>
                  <c:y val="-2.92233011942764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2275971573876217E-2"/>
                  <c:y val="-1.0436893283670081E-2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"/>
              <c:pt idx="0">
                <c:v>Бюджетные ассигнования на 2013 год</c:v>
              </c:pt>
            </c:strLit>
          </c:cat>
          <c:val>
            <c:numRef>
              <c:f>Лист1!$B$15:$G$15</c:f>
              <c:numCache>
                <c:formatCode>0.00</c:formatCode>
                <c:ptCount val="2"/>
                <c:pt idx="0" formatCode="#,##0.00">
                  <c:v>3224441.3</c:v>
                </c:pt>
                <c:pt idx="1">
                  <c:v>3.5898660133529097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shape val="box"/>
        <c:axId val="86327296"/>
        <c:axId val="86328832"/>
        <c:axId val="86278144"/>
      </c:bar3DChart>
      <c:catAx>
        <c:axId val="86327296"/>
        <c:scaling>
          <c:orientation val="minMax"/>
        </c:scaling>
        <c:delete val="0"/>
        <c:axPos val="b"/>
        <c:majorTickMark val="out"/>
        <c:minorTickMark val="none"/>
        <c:tickLblPos val="nextTo"/>
        <c:crossAx val="86328832"/>
        <c:crosses val="autoZero"/>
        <c:auto val="1"/>
        <c:lblAlgn val="ctr"/>
        <c:lblOffset val="100"/>
        <c:noMultiLvlLbl val="0"/>
      </c:catAx>
      <c:valAx>
        <c:axId val="86328832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86327296"/>
        <c:crosses val="autoZero"/>
        <c:crossBetween val="between"/>
      </c:valAx>
      <c:serAx>
        <c:axId val="86278144"/>
        <c:scaling>
          <c:orientation val="minMax"/>
        </c:scaling>
        <c:delete val="0"/>
        <c:axPos val="b"/>
        <c:majorTickMark val="out"/>
        <c:minorTickMark val="none"/>
        <c:tickLblPos val="nextTo"/>
        <c:crossAx val="86328832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ru-RU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6" workbookViewId="0" zoomToFit="1"/>
  </sheetView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119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>&amp;RПриложение 1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19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 xml:space="preserve">&amp;RПриложение 2  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009461" cy="6798879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997248" cy="661947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0013256" cy="661947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G11" sqref="G11"/>
    </sheetView>
  </sheetViews>
  <sheetFormatPr defaultRowHeight="15" x14ac:dyDescent="0.25"/>
  <cols>
    <col min="1" max="1" width="41.7109375" customWidth="1"/>
    <col min="2" max="2" width="9.140625" hidden="1" customWidth="1"/>
    <col min="3" max="3" width="12.42578125" hidden="1" customWidth="1"/>
    <col min="4" max="4" width="0.140625" hidden="1" customWidth="1"/>
    <col min="5" max="5" width="13.85546875" hidden="1" customWidth="1"/>
    <col min="6" max="6" width="20.85546875" customWidth="1"/>
    <col min="7" max="7" width="12.85546875" style="3" customWidth="1"/>
    <col min="8" max="8" width="12.42578125" bestFit="1" customWidth="1"/>
  </cols>
  <sheetData>
    <row r="1" spans="1:8" ht="20.25" x14ac:dyDescent="0.3">
      <c r="A1" s="30" t="s">
        <v>38</v>
      </c>
      <c r="B1" s="30"/>
      <c r="C1" s="30"/>
      <c r="D1" s="30"/>
      <c r="E1" s="30"/>
      <c r="F1" s="30"/>
      <c r="G1" s="30"/>
    </row>
    <row r="3" spans="1:8" ht="22.5" customHeight="1" x14ac:dyDescent="0.25">
      <c r="B3" s="10"/>
      <c r="C3" s="10"/>
      <c r="D3" s="10"/>
      <c r="E3" s="10"/>
      <c r="F3" s="29" t="s">
        <v>20</v>
      </c>
      <c r="G3" s="29"/>
    </row>
    <row r="4" spans="1:8" ht="31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39</v>
      </c>
      <c r="G4" s="5" t="s">
        <v>21</v>
      </c>
    </row>
    <row r="5" spans="1:8" ht="31.5" x14ac:dyDescent="0.25">
      <c r="A5" s="6" t="s">
        <v>5</v>
      </c>
      <c r="B5" s="7">
        <v>1</v>
      </c>
      <c r="C5" s="7">
        <v>0</v>
      </c>
      <c r="D5" s="7">
        <v>0</v>
      </c>
      <c r="E5" s="7">
        <v>0</v>
      </c>
      <c r="F5" s="13">
        <v>3333935.29</v>
      </c>
      <c r="G5" s="8">
        <f>F5/F19*100</f>
        <v>3.7117689158394285</v>
      </c>
      <c r="H5" s="25">
        <v>4</v>
      </c>
    </row>
    <row r="6" spans="1:8" ht="15.75" x14ac:dyDescent="0.25">
      <c r="A6" s="6" t="s">
        <v>6</v>
      </c>
      <c r="B6" s="7">
        <v>2</v>
      </c>
      <c r="C6" s="7">
        <v>0</v>
      </c>
      <c r="D6" s="7">
        <v>0</v>
      </c>
      <c r="E6" s="7">
        <v>0</v>
      </c>
      <c r="F6" s="13">
        <v>26994.9</v>
      </c>
      <c r="G6" s="8">
        <f>F6/F19*100</f>
        <v>3.0054221810104118E-2</v>
      </c>
      <c r="H6" s="25">
        <v>0</v>
      </c>
    </row>
    <row r="7" spans="1:8" ht="47.25" x14ac:dyDescent="0.25">
      <c r="A7" s="6" t="s">
        <v>7</v>
      </c>
      <c r="B7" s="7">
        <v>3</v>
      </c>
      <c r="C7" s="7">
        <v>0</v>
      </c>
      <c r="D7" s="7">
        <v>0</v>
      </c>
      <c r="E7" s="7">
        <v>0</v>
      </c>
      <c r="F7" s="13">
        <v>1422136.78</v>
      </c>
      <c r="G7" s="8">
        <f>F7/F19*100</f>
        <v>1.5833070035609409</v>
      </c>
      <c r="H7" s="25">
        <v>1</v>
      </c>
    </row>
    <row r="8" spans="1:8" ht="15.75" x14ac:dyDescent="0.25">
      <c r="A8" s="6" t="s">
        <v>8</v>
      </c>
      <c r="B8" s="7">
        <v>4</v>
      </c>
      <c r="C8" s="7">
        <v>0</v>
      </c>
      <c r="D8" s="7">
        <v>0</v>
      </c>
      <c r="E8" s="7">
        <v>0</v>
      </c>
      <c r="F8" s="13">
        <v>15930987.630000001</v>
      </c>
      <c r="G8" s="8">
        <f>F8/F19*100</f>
        <v>17.736440434528188</v>
      </c>
      <c r="H8" s="26">
        <v>18</v>
      </c>
    </row>
    <row r="9" spans="1:8" ht="31.5" x14ac:dyDescent="0.25">
      <c r="A9" s="6" t="s">
        <v>9</v>
      </c>
      <c r="B9" s="7">
        <v>5</v>
      </c>
      <c r="C9" s="7">
        <v>0</v>
      </c>
      <c r="D9" s="7">
        <v>0</v>
      </c>
      <c r="E9" s="7">
        <v>0</v>
      </c>
      <c r="F9" s="13">
        <v>6424586.6600000001</v>
      </c>
      <c r="G9" s="8">
        <f>F9/F19*100</f>
        <v>7.1526826370120267</v>
      </c>
      <c r="H9" s="26">
        <v>7</v>
      </c>
    </row>
    <row r="10" spans="1:8" ht="15.75" x14ac:dyDescent="0.25">
      <c r="A10" s="6" t="s">
        <v>10</v>
      </c>
      <c r="B10" s="7">
        <v>6</v>
      </c>
      <c r="C10" s="7">
        <v>0</v>
      </c>
      <c r="D10" s="7">
        <v>0</v>
      </c>
      <c r="E10" s="7">
        <v>0</v>
      </c>
      <c r="F10" s="13">
        <v>107012.72</v>
      </c>
      <c r="G10" s="8">
        <f>F10/F19*100</f>
        <v>0.11914043109559824</v>
      </c>
      <c r="H10" s="26">
        <v>0</v>
      </c>
    </row>
    <row r="11" spans="1:8" ht="15.75" x14ac:dyDescent="0.25">
      <c r="A11" s="9" t="s">
        <v>11</v>
      </c>
      <c r="B11" s="7">
        <v>7</v>
      </c>
      <c r="C11" s="7">
        <v>0</v>
      </c>
      <c r="D11" s="7">
        <v>0</v>
      </c>
      <c r="E11" s="7">
        <v>0</v>
      </c>
      <c r="F11" s="13">
        <v>15977712.779999999</v>
      </c>
      <c r="G11" s="8">
        <f>F11/F19*100</f>
        <v>17.788460928110688</v>
      </c>
      <c r="H11" s="26">
        <v>18</v>
      </c>
    </row>
    <row r="12" spans="1:8" ht="15.75" x14ac:dyDescent="0.25">
      <c r="A12" s="9" t="s">
        <v>12</v>
      </c>
      <c r="B12" s="7">
        <v>8</v>
      </c>
      <c r="C12" s="7">
        <v>0</v>
      </c>
      <c r="D12" s="7">
        <v>0</v>
      </c>
      <c r="E12" s="7">
        <v>0</v>
      </c>
      <c r="F12" s="13">
        <v>2932647.71</v>
      </c>
      <c r="G12" s="8">
        <f>F12/F19*100</f>
        <v>3.2650035661267083</v>
      </c>
      <c r="H12" s="26">
        <v>3</v>
      </c>
    </row>
    <row r="13" spans="1:8" ht="15.75" x14ac:dyDescent="0.25">
      <c r="A13" s="9" t="s">
        <v>13</v>
      </c>
      <c r="B13" s="7">
        <v>9</v>
      </c>
      <c r="C13" s="7">
        <v>0</v>
      </c>
      <c r="D13" s="7">
        <v>0</v>
      </c>
      <c r="E13" s="7">
        <v>0</v>
      </c>
      <c r="F13" s="13">
        <v>17770630.399999999</v>
      </c>
      <c r="G13" s="8">
        <f>F13/F19*100</f>
        <v>19.78456922407489</v>
      </c>
      <c r="H13" s="26">
        <v>20</v>
      </c>
    </row>
    <row r="14" spans="1:8" ht="15.75" x14ac:dyDescent="0.25">
      <c r="A14" s="9" t="s">
        <v>14</v>
      </c>
      <c r="B14" s="7">
        <v>10</v>
      </c>
      <c r="C14" s="7">
        <v>0</v>
      </c>
      <c r="D14" s="7">
        <v>0</v>
      </c>
      <c r="E14" s="7">
        <v>0</v>
      </c>
      <c r="F14" s="13">
        <v>19316721.960000001</v>
      </c>
      <c r="G14" s="8">
        <f>F14/F19*100</f>
        <v>21.505878755985357</v>
      </c>
      <c r="H14" s="26">
        <v>22</v>
      </c>
    </row>
    <row r="15" spans="1:8" ht="31.5" x14ac:dyDescent="0.25">
      <c r="A15" s="9" t="s">
        <v>15</v>
      </c>
      <c r="B15" s="7">
        <v>11</v>
      </c>
      <c r="C15" s="7">
        <v>0</v>
      </c>
      <c r="D15" s="7">
        <v>0</v>
      </c>
      <c r="E15" s="7">
        <v>0</v>
      </c>
      <c r="F15" s="13">
        <v>3224441.3</v>
      </c>
      <c r="G15" s="8">
        <f>F15/F19*100</f>
        <v>3.5898660133529097</v>
      </c>
      <c r="H15" s="26">
        <v>4</v>
      </c>
    </row>
    <row r="16" spans="1:8" ht="31.5" x14ac:dyDescent="0.25">
      <c r="A16" s="6" t="s">
        <v>16</v>
      </c>
      <c r="B16" s="7">
        <v>12</v>
      </c>
      <c r="C16" s="7">
        <v>0</v>
      </c>
      <c r="D16" s="7">
        <v>0</v>
      </c>
      <c r="E16" s="7">
        <v>0</v>
      </c>
      <c r="F16" s="13">
        <v>417823.6</v>
      </c>
      <c r="G16" s="8">
        <f>F16/F19*100</f>
        <v>0.46517539060697449</v>
      </c>
      <c r="H16" s="26">
        <v>0</v>
      </c>
    </row>
    <row r="17" spans="1:8" ht="47.25" x14ac:dyDescent="0.25">
      <c r="A17" s="6" t="s">
        <v>17</v>
      </c>
      <c r="B17" s="7">
        <v>13</v>
      </c>
      <c r="C17" s="7">
        <v>0</v>
      </c>
      <c r="D17" s="7">
        <v>0</v>
      </c>
      <c r="E17" s="7">
        <v>0</v>
      </c>
      <c r="F17" s="13">
        <v>64226.03</v>
      </c>
      <c r="G17" s="8">
        <f>F17/F19*100</f>
        <v>7.1504741695742571E-2</v>
      </c>
      <c r="H17" s="26">
        <v>0</v>
      </c>
    </row>
    <row r="18" spans="1:8" ht="94.5" x14ac:dyDescent="0.25">
      <c r="A18" s="6" t="s">
        <v>18</v>
      </c>
      <c r="B18" s="7">
        <v>14</v>
      </c>
      <c r="C18" s="7">
        <v>0</v>
      </c>
      <c r="D18" s="7">
        <v>0</v>
      </c>
      <c r="E18" s="7">
        <v>0</v>
      </c>
      <c r="F18" s="13">
        <v>2870800.95</v>
      </c>
      <c r="G18" s="8">
        <f>F18/F19*100</f>
        <v>3.1961477362004533</v>
      </c>
      <c r="H18" s="26">
        <v>3</v>
      </c>
    </row>
    <row r="19" spans="1:8" ht="15.75" x14ac:dyDescent="0.25">
      <c r="A19" s="27" t="s">
        <v>19</v>
      </c>
      <c r="B19" s="27"/>
      <c r="C19" s="27"/>
      <c r="D19" s="27"/>
      <c r="E19" s="27"/>
      <c r="F19" s="13">
        <f>SUM(F5:F18)</f>
        <v>89820658.709999993</v>
      </c>
      <c r="G19" s="13">
        <f>SUM(G5:G18)</f>
        <v>100</v>
      </c>
      <c r="H19" s="1">
        <f>F11+F12+F13+F14+F15</f>
        <v>59222154.149999999</v>
      </c>
    </row>
    <row r="20" spans="1:8" ht="15.75" x14ac:dyDescent="0.25">
      <c r="A20" s="2"/>
      <c r="B20" s="2"/>
      <c r="C20" s="2"/>
      <c r="D20" s="2"/>
      <c r="E20" s="2"/>
      <c r="F20" s="2"/>
    </row>
    <row r="21" spans="1:8" ht="15.75" x14ac:dyDescent="0.25">
      <c r="A21" s="28"/>
      <c r="B21" s="28"/>
      <c r="C21" s="28"/>
      <c r="D21" s="28"/>
      <c r="E21" s="28"/>
      <c r="F21" s="28"/>
    </row>
  </sheetData>
  <mergeCells count="4">
    <mergeCell ref="A19:E19"/>
    <mergeCell ref="A21:F21"/>
    <mergeCell ref="F3:G3"/>
    <mergeCell ref="A1:G1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workbookViewId="0">
      <selection activeCell="J25" sqref="J25"/>
    </sheetView>
  </sheetViews>
  <sheetFormatPr defaultRowHeight="15.75" x14ac:dyDescent="0.25"/>
  <cols>
    <col min="1" max="1" width="9.7109375" style="16" customWidth="1"/>
    <col min="2" max="2" width="44.42578125" customWidth="1"/>
    <col min="3" max="3" width="9.140625" hidden="1" customWidth="1"/>
    <col min="4" max="4" width="12.42578125" hidden="1" customWidth="1"/>
    <col min="5" max="5" width="0.140625" hidden="1" customWidth="1"/>
    <col min="6" max="6" width="13.85546875" hidden="1" customWidth="1"/>
    <col min="7" max="7" width="19.85546875" customWidth="1"/>
    <col min="8" max="8" width="18.140625" customWidth="1"/>
    <col min="9" max="9" width="18.7109375" customWidth="1"/>
    <col min="10" max="10" width="20.85546875" customWidth="1"/>
    <col min="11" max="11" width="21.42578125" customWidth="1"/>
    <col min="12" max="12" width="21.85546875" style="16" customWidth="1"/>
    <col min="13" max="13" width="18.140625" style="3" customWidth="1"/>
    <col min="14" max="14" width="0.140625" customWidth="1"/>
  </cols>
  <sheetData>
    <row r="1" spans="1:14" ht="21.75" customHeight="1" x14ac:dyDescent="0.3">
      <c r="B1" s="30" t="s">
        <v>23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3" spans="1:14" ht="22.5" customHeight="1" x14ac:dyDescent="0.25">
      <c r="C3" s="10"/>
      <c r="D3" s="10"/>
      <c r="E3" s="10"/>
      <c r="F3" s="10"/>
      <c r="G3" s="10"/>
      <c r="H3" s="10"/>
      <c r="I3" s="10"/>
      <c r="J3" s="29" t="s">
        <v>20</v>
      </c>
      <c r="K3" s="29"/>
      <c r="L3" s="29"/>
      <c r="M3" s="29"/>
    </row>
    <row r="4" spans="1:14" s="15" customFormat="1" ht="102" customHeight="1" x14ac:dyDescent="0.25">
      <c r="A4" s="31" t="s">
        <v>26</v>
      </c>
      <c r="B4" s="40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39" t="s">
        <v>22</v>
      </c>
      <c r="H4" s="39"/>
      <c r="I4" s="39"/>
      <c r="J4" s="33" t="s">
        <v>25</v>
      </c>
      <c r="K4" s="34"/>
      <c r="L4" s="35"/>
      <c r="M4" s="31" t="s">
        <v>24</v>
      </c>
    </row>
    <row r="5" spans="1:14" s="15" customFormat="1" ht="21" customHeight="1" x14ac:dyDescent="0.25">
      <c r="A5" s="32"/>
      <c r="B5" s="41"/>
      <c r="C5" s="4"/>
      <c r="D5" s="4"/>
      <c r="E5" s="4"/>
      <c r="F5" s="4"/>
      <c r="G5" s="18" t="s">
        <v>33</v>
      </c>
      <c r="H5" s="18" t="s">
        <v>29</v>
      </c>
      <c r="I5" s="18" t="s">
        <v>30</v>
      </c>
      <c r="J5" s="18" t="s">
        <v>33</v>
      </c>
      <c r="K5" s="18" t="s">
        <v>29</v>
      </c>
      <c r="L5" s="18" t="s">
        <v>30</v>
      </c>
      <c r="M5" s="32"/>
    </row>
    <row r="6" spans="1:14" s="15" customFormat="1" ht="18" customHeight="1" x14ac:dyDescent="0.25">
      <c r="A6" s="14" t="s">
        <v>27</v>
      </c>
      <c r="B6" s="4">
        <v>1</v>
      </c>
      <c r="C6" s="4"/>
      <c r="D6" s="4"/>
      <c r="E6" s="4"/>
      <c r="F6" s="4"/>
      <c r="G6" s="18" t="s">
        <v>34</v>
      </c>
      <c r="H6" s="21" t="s">
        <v>31</v>
      </c>
      <c r="I6" s="21" t="s">
        <v>32</v>
      </c>
      <c r="J6" s="4" t="s">
        <v>37</v>
      </c>
      <c r="K6" s="21" t="s">
        <v>35</v>
      </c>
      <c r="L6" s="21" t="s">
        <v>36</v>
      </c>
      <c r="M6" s="14" t="s">
        <v>28</v>
      </c>
    </row>
    <row r="7" spans="1:14" ht="31.5" hidden="1" x14ac:dyDescent="0.25">
      <c r="A7" s="14">
        <v>1</v>
      </c>
      <c r="B7" s="11" t="s">
        <v>5</v>
      </c>
      <c r="C7" s="7">
        <v>1</v>
      </c>
      <c r="D7" s="7">
        <v>0</v>
      </c>
      <c r="E7" s="7">
        <v>0</v>
      </c>
      <c r="F7" s="7">
        <v>0</v>
      </c>
      <c r="G7" s="13">
        <v>3333935.29</v>
      </c>
      <c r="H7" s="13"/>
      <c r="I7" s="13"/>
      <c r="J7" s="13">
        <v>3985386.77</v>
      </c>
      <c r="K7" s="13"/>
      <c r="L7" s="13"/>
      <c r="M7" s="17"/>
    </row>
    <row r="8" spans="1:14" ht="25.5" hidden="1" customHeight="1" x14ac:dyDescent="0.25">
      <c r="A8" s="14">
        <v>2</v>
      </c>
      <c r="B8" s="11" t="s">
        <v>6</v>
      </c>
      <c r="C8" s="7">
        <v>2</v>
      </c>
      <c r="D8" s="7">
        <v>0</v>
      </c>
      <c r="E8" s="7">
        <v>0</v>
      </c>
      <c r="F8" s="7">
        <v>0</v>
      </c>
      <c r="G8" s="13">
        <v>26994.9</v>
      </c>
      <c r="H8" s="13"/>
      <c r="I8" s="13"/>
      <c r="J8" s="13">
        <v>27556.2</v>
      </c>
      <c r="K8" s="13"/>
      <c r="L8" s="13"/>
      <c r="M8" s="17"/>
    </row>
    <row r="9" spans="1:14" ht="58.5" hidden="1" customHeight="1" x14ac:dyDescent="0.25">
      <c r="A9" s="14">
        <v>3</v>
      </c>
      <c r="B9" s="11" t="s">
        <v>7</v>
      </c>
      <c r="C9" s="7">
        <v>3</v>
      </c>
      <c r="D9" s="7">
        <v>0</v>
      </c>
      <c r="E9" s="7">
        <v>0</v>
      </c>
      <c r="F9" s="7">
        <v>0</v>
      </c>
      <c r="G9" s="13">
        <v>1422136.78</v>
      </c>
      <c r="H9" s="13"/>
      <c r="I9" s="13"/>
      <c r="J9" s="13">
        <v>1339449.57</v>
      </c>
      <c r="K9" s="13"/>
      <c r="L9" s="13"/>
      <c r="M9" s="17"/>
    </row>
    <row r="10" spans="1:14" ht="24" hidden="1" customHeight="1" x14ac:dyDescent="0.25">
      <c r="A10" s="14">
        <v>4</v>
      </c>
      <c r="B10" s="11" t="s">
        <v>8</v>
      </c>
      <c r="C10" s="7">
        <v>4</v>
      </c>
      <c r="D10" s="7">
        <v>0</v>
      </c>
      <c r="E10" s="7">
        <v>0</v>
      </c>
      <c r="F10" s="7">
        <v>0</v>
      </c>
      <c r="G10" s="13">
        <v>15930987.630000001</v>
      </c>
      <c r="H10" s="13"/>
      <c r="I10" s="13"/>
      <c r="J10" s="13">
        <v>12548428.869999999</v>
      </c>
      <c r="K10" s="13"/>
      <c r="L10" s="13"/>
      <c r="M10" s="17"/>
    </row>
    <row r="11" spans="1:14" ht="31.5" hidden="1" x14ac:dyDescent="0.25">
      <c r="A11" s="14">
        <v>5</v>
      </c>
      <c r="B11" s="11" t="s">
        <v>9</v>
      </c>
      <c r="C11" s="7">
        <v>5</v>
      </c>
      <c r="D11" s="7">
        <v>0</v>
      </c>
      <c r="E11" s="7">
        <v>0</v>
      </c>
      <c r="F11" s="7">
        <v>0</v>
      </c>
      <c r="G11" s="13">
        <v>6424586.6600000001</v>
      </c>
      <c r="H11" s="13"/>
      <c r="I11" s="13"/>
      <c r="J11" s="13">
        <v>5373304.25</v>
      </c>
      <c r="K11" s="13"/>
      <c r="L11" s="13"/>
      <c r="M11" s="17"/>
    </row>
    <row r="12" spans="1:14" ht="23.25" hidden="1" customHeight="1" x14ac:dyDescent="0.25">
      <c r="A12" s="14">
        <v>6</v>
      </c>
      <c r="B12" s="11" t="s">
        <v>10</v>
      </c>
      <c r="C12" s="7">
        <v>6</v>
      </c>
      <c r="D12" s="7">
        <v>0</v>
      </c>
      <c r="E12" s="7">
        <v>0</v>
      </c>
      <c r="F12" s="7">
        <v>0</v>
      </c>
      <c r="G12" s="13">
        <v>107012.72</v>
      </c>
      <c r="H12" s="13"/>
      <c r="I12" s="13"/>
      <c r="J12" s="13">
        <v>131523.94</v>
      </c>
      <c r="K12" s="13"/>
      <c r="L12" s="13"/>
      <c r="M12" s="17"/>
    </row>
    <row r="13" spans="1:14" ht="24" customHeight="1" x14ac:dyDescent="0.25">
      <c r="A13" s="14">
        <v>7</v>
      </c>
      <c r="B13" s="9" t="s">
        <v>11</v>
      </c>
      <c r="C13" s="7">
        <v>7</v>
      </c>
      <c r="D13" s="7">
        <v>0</v>
      </c>
      <c r="E13" s="7">
        <v>0</v>
      </c>
      <c r="F13" s="7">
        <v>0</v>
      </c>
      <c r="G13" s="13">
        <v>15977712.779999999</v>
      </c>
      <c r="H13" s="22">
        <f>G13-I13</f>
        <v>14257196.279999999</v>
      </c>
      <c r="I13" s="13">
        <f>198172+15194+2600+681612+809336.8+12193.7+1408</f>
        <v>1720516.5</v>
      </c>
      <c r="J13" s="23">
        <v>16735653.76</v>
      </c>
      <c r="K13" s="22">
        <f>J13-L13</f>
        <v>16735653.76</v>
      </c>
      <c r="L13" s="23">
        <v>0</v>
      </c>
      <c r="M13" s="17">
        <f>J13-G13</f>
        <v>757940.98000000045</v>
      </c>
    </row>
    <row r="14" spans="1:14" ht="22.5" customHeight="1" x14ac:dyDescent="0.25">
      <c r="A14" s="14">
        <v>8</v>
      </c>
      <c r="B14" s="9" t="s">
        <v>12</v>
      </c>
      <c r="C14" s="7">
        <v>8</v>
      </c>
      <c r="D14" s="7">
        <v>0</v>
      </c>
      <c r="E14" s="7">
        <v>0</v>
      </c>
      <c r="F14" s="7">
        <v>0</v>
      </c>
      <c r="G14" s="13">
        <v>2932647.71</v>
      </c>
      <c r="H14" s="22">
        <f t="shared" ref="H14:H17" si="0">G14-I14</f>
        <v>2769576.01</v>
      </c>
      <c r="I14" s="13">
        <f>3704.7+4784+800+450+153333</f>
        <v>163071.70000000001</v>
      </c>
      <c r="J14" s="23">
        <v>1275421.21</v>
      </c>
      <c r="K14" s="22">
        <f t="shared" ref="K14:K17" si="1">J14-L14</f>
        <v>1275421.21</v>
      </c>
      <c r="L14" s="23">
        <v>0</v>
      </c>
      <c r="M14" s="17">
        <f>J14-G14</f>
        <v>-1657226.5</v>
      </c>
    </row>
    <row r="15" spans="1:14" ht="24" customHeight="1" x14ac:dyDescent="0.25">
      <c r="A15" s="14">
        <v>9</v>
      </c>
      <c r="B15" s="9" t="s">
        <v>13</v>
      </c>
      <c r="C15" s="7">
        <v>9</v>
      </c>
      <c r="D15" s="7">
        <v>0</v>
      </c>
      <c r="E15" s="7">
        <v>0</v>
      </c>
      <c r="F15" s="7">
        <v>0</v>
      </c>
      <c r="G15" s="13">
        <v>17770630.399999999</v>
      </c>
      <c r="H15" s="22">
        <f t="shared" si="0"/>
        <v>16973693.899999999</v>
      </c>
      <c r="I15" s="13">
        <f>18154.8+12159.8+92281.8+18913.6+7994.3+25436.2+4394.9+266635.5+134629.1+216336.5</f>
        <v>796936.5</v>
      </c>
      <c r="J15" s="23">
        <v>15872277.550000001</v>
      </c>
      <c r="K15" s="22">
        <f t="shared" si="1"/>
        <v>14315666.550000001</v>
      </c>
      <c r="L15" s="24">
        <f>468684+7994.3+9191.4+81912.4+18604+506952.2+133013.2+8426.7+189286.6+12159.8+96367.9+21752.8+2265.7</f>
        <v>1556611</v>
      </c>
      <c r="M15" s="17">
        <f>J15-G15</f>
        <v>-1898352.8499999978</v>
      </c>
      <c r="N15">
        <f>468684+7994.3+9191.4+81912.4+18604+506952.2+133013.2+8426.7+189286.6+12159.8+96367.9+21752.8+2265.7</f>
        <v>1556611</v>
      </c>
    </row>
    <row r="16" spans="1:14" ht="24.75" customHeight="1" x14ac:dyDescent="0.25">
      <c r="A16" s="14">
        <v>10</v>
      </c>
      <c r="B16" s="9" t="s">
        <v>14</v>
      </c>
      <c r="C16" s="7">
        <v>10</v>
      </c>
      <c r="D16" s="7">
        <v>0</v>
      </c>
      <c r="E16" s="7">
        <v>0</v>
      </c>
      <c r="F16" s="7">
        <v>0</v>
      </c>
      <c r="G16" s="13">
        <v>19316721.960000001</v>
      </c>
      <c r="H16" s="22">
        <f t="shared" si="0"/>
        <v>16659460.100000001</v>
      </c>
      <c r="I16" s="13">
        <f>79780.8+5919.2+148843+171267.4+61634.9+1042.6+56+489.2+20690.4+737320+35983.4+247990.8+26172.9+1102067.2+4.06+18000</f>
        <v>2657261.86</v>
      </c>
      <c r="J16" s="23">
        <v>17678376.370000001</v>
      </c>
      <c r="K16" s="22">
        <f t="shared" si="1"/>
        <v>13979715.370000001</v>
      </c>
      <c r="L16" s="24">
        <f>75794.9+216959+182718+1495780.5+67852.8+56+489.2+23316.9+647530.5+38703.1+86747+20621+842092.1</f>
        <v>3698661</v>
      </c>
      <c r="M16" s="17">
        <f>J16-G16</f>
        <v>-1638345.5899999999</v>
      </c>
      <c r="N16">
        <f>75794.9+216959+182718+1495780.5+67852.8+56+489.2+23316.9+647530.5+38703.1+86747+20621+842092.1</f>
        <v>3698661</v>
      </c>
    </row>
    <row r="17" spans="1:14" ht="27" customHeight="1" x14ac:dyDescent="0.25">
      <c r="A17" s="14">
        <v>11</v>
      </c>
      <c r="B17" s="9" t="s">
        <v>15</v>
      </c>
      <c r="C17" s="7">
        <v>11</v>
      </c>
      <c r="D17" s="7">
        <v>0</v>
      </c>
      <c r="E17" s="7">
        <v>0</v>
      </c>
      <c r="F17" s="7">
        <v>0</v>
      </c>
      <c r="G17" s="13">
        <v>3224441.3</v>
      </c>
      <c r="H17" s="22">
        <f t="shared" si="0"/>
        <v>3205242.36</v>
      </c>
      <c r="I17" s="13">
        <f>14100+5098.94</f>
        <v>19198.939999999999</v>
      </c>
      <c r="J17" s="23">
        <v>1361974.48</v>
      </c>
      <c r="K17" s="22">
        <f t="shared" si="1"/>
        <v>1361974.48</v>
      </c>
      <c r="L17" s="23">
        <v>0</v>
      </c>
      <c r="M17" s="17">
        <f>J17-G17</f>
        <v>-1862466.8199999998</v>
      </c>
    </row>
    <row r="18" spans="1:14" ht="40.5" hidden="1" customHeight="1" x14ac:dyDescent="0.25">
      <c r="A18" s="14">
        <v>12</v>
      </c>
      <c r="B18" s="11" t="s">
        <v>16</v>
      </c>
      <c r="C18" s="7">
        <v>12</v>
      </c>
      <c r="D18" s="7">
        <v>0</v>
      </c>
      <c r="E18" s="7">
        <v>0</v>
      </c>
      <c r="F18" s="7">
        <v>0</v>
      </c>
      <c r="G18" s="13">
        <v>417823.6</v>
      </c>
      <c r="H18" s="13"/>
      <c r="I18" s="13"/>
      <c r="J18" s="13">
        <v>464214.08</v>
      </c>
      <c r="K18" s="13"/>
      <c r="L18" s="13"/>
      <c r="M18" s="17"/>
    </row>
    <row r="19" spans="1:14" ht="51.75" hidden="1" customHeight="1" x14ac:dyDescent="0.25">
      <c r="A19" s="14">
        <v>13</v>
      </c>
      <c r="B19" s="11" t="s">
        <v>17</v>
      </c>
      <c r="C19" s="7">
        <v>13</v>
      </c>
      <c r="D19" s="7">
        <v>0</v>
      </c>
      <c r="E19" s="7">
        <v>0</v>
      </c>
      <c r="F19" s="7">
        <v>0</v>
      </c>
      <c r="G19" s="13">
        <v>64226.03</v>
      </c>
      <c r="H19" s="13"/>
      <c r="I19" s="13"/>
      <c r="J19" s="13">
        <v>603409</v>
      </c>
      <c r="K19" s="13"/>
      <c r="L19" s="13"/>
      <c r="M19" s="17"/>
    </row>
    <row r="20" spans="1:14" ht="78.75" hidden="1" x14ac:dyDescent="0.25">
      <c r="A20" s="14">
        <v>14</v>
      </c>
      <c r="B20" s="11" t="s">
        <v>18</v>
      </c>
      <c r="C20" s="7">
        <v>14</v>
      </c>
      <c r="D20" s="7">
        <v>0</v>
      </c>
      <c r="E20" s="7">
        <v>0</v>
      </c>
      <c r="F20" s="7">
        <v>0</v>
      </c>
      <c r="G20" s="13">
        <v>2870800.95</v>
      </c>
      <c r="H20" s="13"/>
      <c r="I20" s="13"/>
      <c r="J20" s="13">
        <v>2364540</v>
      </c>
      <c r="K20" s="13"/>
      <c r="L20" s="13"/>
      <c r="M20" s="17"/>
    </row>
    <row r="21" spans="1:14" s="20" customFormat="1" ht="24" customHeight="1" x14ac:dyDescent="0.3">
      <c r="A21" s="36" t="s">
        <v>19</v>
      </c>
      <c r="B21" s="37"/>
      <c r="C21" s="37"/>
      <c r="D21" s="37"/>
      <c r="E21" s="37"/>
      <c r="F21" s="38"/>
      <c r="G21" s="13">
        <f>G13+G14+G15+G16+G17</f>
        <v>59222154.149999999</v>
      </c>
      <c r="H21" s="13">
        <f>SUM(H13:H20)</f>
        <v>53865168.649999999</v>
      </c>
      <c r="I21" s="13">
        <f>SUM(I13:I20)</f>
        <v>5356985.5000000009</v>
      </c>
      <c r="J21" s="13">
        <f>J13+J14+J15+J16+J17</f>
        <v>52923703.369999997</v>
      </c>
      <c r="K21" s="13">
        <f>SUM(K13:K20)</f>
        <v>47668431.369999997</v>
      </c>
      <c r="L21" s="13">
        <f>SUM(L13:L20)</f>
        <v>5255272</v>
      </c>
      <c r="M21" s="17">
        <f>SUM(M13:M20)</f>
        <v>-6298450.7799999975</v>
      </c>
      <c r="N21" s="19"/>
    </row>
    <row r="22" spans="1:14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4" x14ac:dyDescent="0.25">
      <c r="B23" s="28"/>
      <c r="C23" s="28"/>
      <c r="D23" s="28"/>
      <c r="E23" s="28"/>
      <c r="F23" s="28"/>
      <c r="G23" s="28"/>
      <c r="H23" s="28"/>
      <c r="I23" s="28"/>
      <c r="J23" s="28"/>
      <c r="K23" s="12"/>
      <c r="L23" s="12"/>
    </row>
  </sheetData>
  <mergeCells count="9">
    <mergeCell ref="M4:M5"/>
    <mergeCell ref="J4:L4"/>
    <mergeCell ref="B1:M1"/>
    <mergeCell ref="J3:M3"/>
    <mergeCell ref="B23:J23"/>
    <mergeCell ref="A21:F21"/>
    <mergeCell ref="G4:I4"/>
    <mergeCell ref="B4:B5"/>
    <mergeCell ref="A4:A5"/>
  </mergeCells>
  <pageMargins left="0.7" right="0.7" top="0.75" bottom="0.75" header="0.3" footer="0.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3</vt:i4>
      </vt:variant>
    </vt:vector>
  </HeadingPairs>
  <TitlesOfParts>
    <vt:vector size="7" baseType="lpstr">
      <vt:lpstr>Лист1</vt:lpstr>
      <vt:lpstr>сравнение 2013 и 2014 годов</vt:lpstr>
      <vt:lpstr>Лист3</vt:lpstr>
      <vt:lpstr>Лист2</vt:lpstr>
      <vt:lpstr>Диаграмма1</vt:lpstr>
      <vt:lpstr>Приложение 1</vt:lpstr>
      <vt:lpstr>Приложение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2014-01-15T04:31:20Z</dcterms:modified>
</cp:coreProperties>
</file>