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FD7AEB1-F10C-4F02-AAD1-FB70DF8A4280}" xr6:coauthVersionLast="47" xr6:coauthVersionMax="47" xr10:uidLastSave="{00000000-0000-0000-0000-000000000000}"/>
  <bookViews>
    <workbookView xWindow="45" yWindow="45" windowWidth="28230" windowHeight="15435" tabRatio="526" xr2:uid="{00000000-000D-0000-FFFF-FFFF00000000}"/>
  </bookViews>
  <sheets>
    <sheet name="Приложение 6" sheetId="1" r:id="rId1"/>
    <sheet name="Лист2" sheetId="3" state="hidden" r:id="rId2"/>
  </sheets>
  <definedNames>
    <definedName name="_xlnm.Print_Titles" localSheetId="0">'Приложение 6'!$3:$7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8" i="1"/>
  <c r="B41" i="1"/>
  <c r="B42" i="1"/>
  <c r="B43" i="1"/>
  <c r="I43" i="1" l="1"/>
  <c r="J43" i="1"/>
  <c r="K43" i="1"/>
  <c r="L43" i="1"/>
  <c r="M43" i="1"/>
  <c r="H43" i="1"/>
</calcChain>
</file>

<file path=xl/sharedStrings.xml><?xml version="1.0" encoding="utf-8"?>
<sst xmlns="http://schemas.openxmlformats.org/spreadsheetml/2006/main" count="119" uniqueCount="64">
  <si>
    <t>(рублей)</t>
  </si>
  <si>
    <t>Наименование муниципальных образований
Приморского края</t>
  </si>
  <si>
    <t>1</t>
  </si>
  <si>
    <t>Дальнегорский городской округ</t>
  </si>
  <si>
    <t>Анучинский муниципальный округ</t>
  </si>
  <si>
    <t>Дальнереченский муниципальный район</t>
  </si>
  <si>
    <t>Кировский муниципальный район</t>
  </si>
  <si>
    <t>Тернейский муниципальный округ</t>
  </si>
  <si>
    <t>Хорольский муниципальный округ</t>
  </si>
  <si>
    <t>Чугуевский муниципальный округ</t>
  </si>
  <si>
    <t>Итого</t>
  </si>
  <si>
    <t>Арсеньевский городской округ</t>
  </si>
  <si>
    <t>Артёмовский городской округ</t>
  </si>
  <si>
    <t>Городской округ Большой Камень</t>
  </si>
  <si>
    <t>Владивостокский городской округ</t>
  </si>
  <si>
    <t>Дальнереченский городской округ</t>
  </si>
  <si>
    <t>Лесозаводский городской округ</t>
  </si>
  <si>
    <t>Находкинский городской округ</t>
  </si>
  <si>
    <t>Партизанский городской округ</t>
  </si>
  <si>
    <t>Городской округ Спасск-Дальний</t>
  </si>
  <si>
    <t>Уссурийский городской округ</t>
  </si>
  <si>
    <t>Городской округ ЗАТО Фокино</t>
  </si>
  <si>
    <t>Лазовский муниципальный округ</t>
  </si>
  <si>
    <t>Октябрьский муниципальный округ</t>
  </si>
  <si>
    <t>Пограничный муниципальный округ</t>
  </si>
  <si>
    <t>Ханкайский муниципальный округ</t>
  </si>
  <si>
    <t>Михайловский муниципальный район</t>
  </si>
  <si>
    <t>Надеждинский муниципальный район</t>
  </si>
  <si>
    <t>Спасский муниципальный район</t>
  </si>
  <si>
    <t xml:space="preserve">Общий расчетный объем дотации, в том числе заменяемый дополнительными нормативами отчислений от налога на доходы физических лиц
</t>
  </si>
  <si>
    <t xml:space="preserve">в том числе дотации на выравнивание бюджетной обеспеченности, подлежащие перечислению из краевого бюджета
</t>
  </si>
  <si>
    <t>2025 год</t>
  </si>
  <si>
    <t>Кавалеровский муниципальный округ</t>
  </si>
  <si>
    <t>Ольгинский муниципальный округ</t>
  </si>
  <si>
    <t>Пожарский муниципальный округ</t>
  </si>
  <si>
    <t>Хасанский муниципальный округ</t>
  </si>
  <si>
    <t>Нераспределенный резерв</t>
  </si>
  <si>
    <t>2026 год</t>
  </si>
  <si>
    <t>Красноармейский муниципальный округ</t>
  </si>
  <si>
    <t>Партизанский муниципальный округ</t>
  </si>
  <si>
    <t>Черниговский муниципальный округ</t>
  </si>
  <si>
    <t>Шкотовский муниципальный округ</t>
  </si>
  <si>
    <t>Яковлевский муниципальный округ</t>
  </si>
  <si>
    <t>2027 год</t>
  </si>
  <si>
    <t>2024 год</t>
  </si>
  <si>
    <t>Наименование муниципальных образований Приморского края</t>
  </si>
  <si>
    <t>Общий расчетный объем дотации, в том числе заменяемый дополнительными нормативами отчислений от налога на доходы физических лиц</t>
  </si>
  <si>
    <t>в том числе дотации на выравнивание бюджетной обеспеченности, подлежащие перечислению из краевого бюджета</t>
  </si>
  <si>
    <t>Утверждено Законом № 495-КЗ (действ. ред.)</t>
  </si>
  <si>
    <t>Законопроект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</si>
  <si>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</si>
  <si>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</si>
  <si>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</si>
  <si>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</si>
  <si>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</si>
  <si>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</si>
  <si>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</si>
  <si>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</si>
  <si>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</si>
  <si>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</si>
  <si>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</si>
  <si>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</si>
  <si>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Приложение 6</t>
  </si>
  <si>
    <t>Распределение дотации на выравнивание бюджетной обеспеченности муниципальных районов (муниципальных округов, городских округов)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</si>
</sst>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Times New Roman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>
      <alignment vertical="top" wrapText="1"/>
    </xf>
    <xf numFmtId="0" fontId="2" fillId="0" borderId="0" xfId="0" applyFo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2" fillId="0" borderId="0" xfId="0" applyNumberFormat="1" applyFont="1">
      <alignment vertical="top" wrapText="1"/>
    </xf>
    <xf numFmtId="0" fontId="3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horizontal="right" wrapText="1"/>
    </xf>
    <xf numFmtId="4" fontId="1" fillId="0" borderId="5" xfId="0" applyNumberFormat="1" applyFont="1" applyBorder="1" applyAlignment="1">
      <alignment horizontal="right" wrapText="1"/>
    </xf>
    <xf numFmtId="4" fontId="1" fillId="0" borderId="4" xfId="0" applyNumberFormat="1" applyFont="1" applyBorder="1" applyAlignment="1">
      <alignment horizontal="right" wrapText="1"/>
    </xf>
    <xf numFmtId="4" fontId="1" fillId="0" borderId="6" xfId="0" applyNumberFormat="1" applyFont="1" applyBorder="1" applyAlignment="1">
      <alignment horizontal="right" wrapText="1"/>
    </xf>
    <xf numFmtId="4" fontId="7" fillId="0" borderId="5" xfId="0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wrapText="1"/>
    </xf>
    <xf numFmtId="4" fontId="8" fillId="0" borderId="2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3"/>
  <sheetViews>
    <sheetView tabSelected="1" view="pageLayout" zoomScale="50" zoomScaleNormal="60" zoomScalePageLayoutView="50" workbookViewId="0">
      <selection activeCell="A4" sqref="A4:A6"/>
    </sheetView>
  </sheetViews>
  <sheetFormatPr defaultColWidth="9.33203125" defaultRowHeight="12.75" x14ac:dyDescent="0.2"/>
  <cols>
    <col min="1" max="1" width="36.33203125" style="1" customWidth="1"/>
    <col min="2" max="2" width="29.33203125" style="1" customWidth="1"/>
    <col min="3" max="3" width="25.33203125" style="1" bestFit="1" customWidth="1"/>
    <col min="4" max="4" width="28.83203125" style="1" customWidth="1"/>
    <col min="5" max="5" width="25" style="1" customWidth="1"/>
    <col min="6" max="6" width="27.83203125" style="1" customWidth="1"/>
    <col min="7" max="7" width="25.6640625" style="1" customWidth="1"/>
    <col min="8" max="8" width="27.83203125" style="1" customWidth="1"/>
    <col min="9" max="9" width="25.33203125" style="1" customWidth="1"/>
    <col min="10" max="10" width="28.33203125" style="1" customWidth="1"/>
    <col min="11" max="11" width="25.33203125" style="1" bestFit="1" customWidth="1"/>
    <col min="12" max="12" width="28.5" style="1" customWidth="1"/>
    <col min="13" max="13" width="25.33203125" style="1" bestFit="1" customWidth="1"/>
    <col min="14" max="14" width="9.33203125" style="1"/>
    <col min="15" max="15" width="16.83203125" style="1" customWidth="1"/>
    <col min="16" max="16384" width="9.33203125" style="1"/>
  </cols>
  <sheetData>
    <row r="1" spans="1:15" ht="18.75" x14ac:dyDescent="0.2">
      <c r="M1" s="20" t="s">
        <v>62</v>
      </c>
    </row>
    <row r="2" spans="1:15" ht="18.75" x14ac:dyDescent="0.2">
      <c r="A2" s="25" t="s">
        <v>63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5" ht="18.75" x14ac:dyDescent="0.3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21" t="s">
        <v>0</v>
      </c>
    </row>
    <row r="4" spans="1:15" ht="18.75" x14ac:dyDescent="0.3">
      <c r="A4" s="30" t="s">
        <v>1</v>
      </c>
      <c r="B4" s="27" t="s">
        <v>48</v>
      </c>
      <c r="C4" s="28"/>
      <c r="D4" s="28"/>
      <c r="E4" s="28"/>
      <c r="F4" s="28"/>
      <c r="G4" s="28"/>
      <c r="H4" s="29" t="s">
        <v>49</v>
      </c>
      <c r="I4" s="29"/>
      <c r="J4" s="29"/>
      <c r="K4" s="29"/>
      <c r="L4" s="29"/>
      <c r="M4" s="29"/>
    </row>
    <row r="5" spans="1:15" ht="18.75" x14ac:dyDescent="0.2">
      <c r="A5" s="30"/>
      <c r="B5" s="26" t="s">
        <v>44</v>
      </c>
      <c r="C5" s="24"/>
      <c r="D5" s="23" t="s">
        <v>31</v>
      </c>
      <c r="E5" s="24"/>
      <c r="F5" s="23" t="s">
        <v>37</v>
      </c>
      <c r="G5" s="24"/>
      <c r="H5" s="23" t="s">
        <v>31</v>
      </c>
      <c r="I5" s="24"/>
      <c r="J5" s="23" t="s">
        <v>37</v>
      </c>
      <c r="K5" s="24"/>
      <c r="L5" s="23" t="s">
        <v>43</v>
      </c>
      <c r="M5" s="24"/>
    </row>
    <row r="6" spans="1:15" ht="165" customHeight="1" x14ac:dyDescent="0.2">
      <c r="A6" s="30"/>
      <c r="B6" s="18" t="s">
        <v>46</v>
      </c>
      <c r="C6" s="11" t="s">
        <v>47</v>
      </c>
      <c r="D6" s="11" t="s">
        <v>46</v>
      </c>
      <c r="E6" s="11" t="s">
        <v>47</v>
      </c>
      <c r="F6" s="11" t="s">
        <v>46</v>
      </c>
      <c r="G6" s="11" t="s">
        <v>47</v>
      </c>
      <c r="H6" s="11" t="s">
        <v>29</v>
      </c>
      <c r="I6" s="11" t="s">
        <v>30</v>
      </c>
      <c r="J6" s="11" t="s">
        <v>29</v>
      </c>
      <c r="K6" s="11" t="s">
        <v>30</v>
      </c>
      <c r="L6" s="11" t="s">
        <v>29</v>
      </c>
      <c r="M6" s="11" t="s">
        <v>30</v>
      </c>
    </row>
    <row r="7" spans="1:15" ht="18.75" x14ac:dyDescent="0.2">
      <c r="A7" s="19" t="s">
        <v>2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</row>
    <row r="8" spans="1:15" ht="37.5" x14ac:dyDescent="0.3">
      <c r="A8" s="3" t="s">
        <v>11</v>
      </c>
      <c r="B8" s="10">
        <f>VLOOKUP(A8,Лист2!$A$6:$B$41,2,0)</f>
        <v>471563018</v>
      </c>
      <c r="C8" s="10">
        <f>VLOOKUP(A8,Лист2!$A$6:$C$41,3,0)</f>
        <v>0</v>
      </c>
      <c r="D8" s="10">
        <f>VLOOKUP(A8,Лист2!$A$6:$D$41,4,0)</f>
        <v>336863999</v>
      </c>
      <c r="E8" s="10">
        <f>VLOOKUP(A8,Лист2!$A$6:$E$41,5,0)</f>
        <v>0</v>
      </c>
      <c r="F8" s="10">
        <f>VLOOKUP(A8,Лист2!$A$6:$F$41,6,0)</f>
        <v>336863999</v>
      </c>
      <c r="G8" s="10">
        <f>VLOOKUP(A8,Лист2!$A$6:$G$41,7,0)</f>
        <v>0</v>
      </c>
      <c r="H8" s="10">
        <v>519566324</v>
      </c>
      <c r="I8" s="10"/>
      <c r="J8" s="10">
        <v>375761928</v>
      </c>
      <c r="K8" s="10"/>
      <c r="L8" s="10">
        <v>375761928</v>
      </c>
      <c r="M8" s="10"/>
      <c r="O8" s="4"/>
    </row>
    <row r="9" spans="1:15" ht="37.5" x14ac:dyDescent="0.3">
      <c r="A9" s="3" t="s">
        <v>12</v>
      </c>
      <c r="B9" s="10">
        <f>VLOOKUP(A9,Лист2!$A$6:$B$41,2,0)</f>
        <v>993069694</v>
      </c>
      <c r="C9" s="10">
        <f>VLOOKUP(A9,Лист2!$A$6:$C$41,3,0)</f>
        <v>0</v>
      </c>
      <c r="D9" s="10">
        <f>VLOOKUP(A9,Лист2!$A$6:$D$41,4,0)</f>
        <v>701783850</v>
      </c>
      <c r="E9" s="10">
        <f>VLOOKUP(A9,Лист2!$A$6:$E$41,5,0)</f>
        <v>0</v>
      </c>
      <c r="F9" s="10">
        <f>VLOOKUP(A9,Лист2!$A$6:$F$41,6,0)</f>
        <v>701783850</v>
      </c>
      <c r="G9" s="10">
        <f>VLOOKUP(A9,Лист2!$A$6:$G$41,7,0)</f>
        <v>0</v>
      </c>
      <c r="H9" s="10">
        <v>1167323269</v>
      </c>
      <c r="I9" s="10"/>
      <c r="J9" s="10">
        <v>850753348</v>
      </c>
      <c r="K9" s="10"/>
      <c r="L9" s="10">
        <v>850753348</v>
      </c>
      <c r="M9" s="10"/>
      <c r="O9" s="4"/>
    </row>
    <row r="10" spans="1:15" ht="37.5" x14ac:dyDescent="0.3">
      <c r="A10" s="3" t="s">
        <v>13</v>
      </c>
      <c r="B10" s="10">
        <f>VLOOKUP(A10,Лист2!$A$6:$B$41,2,0)</f>
        <v>0</v>
      </c>
      <c r="C10" s="10">
        <f>VLOOKUP(A10,Лист2!$A$6:$C$41,3,0)</f>
        <v>0</v>
      </c>
      <c r="D10" s="10">
        <f>VLOOKUP(A10,Лист2!$A$6:$D$41,4,0)</f>
        <v>0</v>
      </c>
      <c r="E10" s="10">
        <f>VLOOKUP(A10,Лист2!$A$6:$E$41,5,0)</f>
        <v>0</v>
      </c>
      <c r="F10" s="10">
        <f>VLOOKUP(A10,Лист2!$A$6:$F$41,6,0)</f>
        <v>0</v>
      </c>
      <c r="G10" s="10">
        <f>VLOOKUP(A10,Лист2!$A$6:$G$41,7,0)</f>
        <v>0</v>
      </c>
      <c r="H10" s="10">
        <v>22920304</v>
      </c>
      <c r="I10" s="10"/>
      <c r="J10" s="10"/>
      <c r="K10" s="10"/>
      <c r="L10" s="10"/>
      <c r="M10" s="10"/>
      <c r="O10" s="4"/>
    </row>
    <row r="11" spans="1:15" ht="37.5" x14ac:dyDescent="0.3">
      <c r="A11" s="3" t="s">
        <v>14</v>
      </c>
      <c r="B11" s="10">
        <f>VLOOKUP(A11,Лист2!$A$6:$B$41,2,0)</f>
        <v>426317235</v>
      </c>
      <c r="C11" s="10">
        <f>VLOOKUP(A11,Лист2!$A$6:$C$41,3,0)</f>
        <v>0</v>
      </c>
      <c r="D11" s="10">
        <f>VLOOKUP(A11,Лист2!$A$6:$D$41,4,0)</f>
        <v>0</v>
      </c>
      <c r="E11" s="10">
        <f>VLOOKUP(A11,Лист2!$A$6:$E$41,5,0)</f>
        <v>0</v>
      </c>
      <c r="F11" s="10">
        <f>VLOOKUP(A11,Лист2!$A$6:$F$41,6,0)</f>
        <v>0</v>
      </c>
      <c r="G11" s="10">
        <f>VLOOKUP(A11,Лист2!$A$6:$G$41,7,0)</f>
        <v>0</v>
      </c>
      <c r="H11" s="10">
        <v>297430906</v>
      </c>
      <c r="I11" s="10"/>
      <c r="J11" s="10"/>
      <c r="K11" s="10"/>
      <c r="L11" s="10"/>
      <c r="M11" s="10"/>
      <c r="O11" s="4"/>
    </row>
    <row r="12" spans="1:15" ht="37.5" x14ac:dyDescent="0.3">
      <c r="A12" s="3" t="s">
        <v>3</v>
      </c>
      <c r="B12" s="10">
        <f>VLOOKUP(A12,Лист2!$A$6:$B$41,2,0)</f>
        <v>720208345</v>
      </c>
      <c r="C12" s="10">
        <f>VLOOKUP(A12,Лист2!$A$6:$C$41,3,0)</f>
        <v>0</v>
      </c>
      <c r="D12" s="10">
        <f>VLOOKUP(A12,Лист2!$A$6:$D$41,4,0)</f>
        <v>560223992</v>
      </c>
      <c r="E12" s="10">
        <f>VLOOKUP(A12,Лист2!$A$6:$E$41,5,0)</f>
        <v>0</v>
      </c>
      <c r="F12" s="10">
        <f>VLOOKUP(A12,Лист2!$A$6:$F$41,6,0)</f>
        <v>560223992</v>
      </c>
      <c r="G12" s="10">
        <f>VLOOKUP(A12,Лист2!$A$6:$G$41,7,0)</f>
        <v>0</v>
      </c>
      <c r="H12" s="10">
        <v>832396105</v>
      </c>
      <c r="I12" s="10">
        <v>45385184</v>
      </c>
      <c r="J12" s="10">
        <v>660696418</v>
      </c>
      <c r="K12" s="10"/>
      <c r="L12" s="10">
        <v>660696418</v>
      </c>
      <c r="M12" s="10"/>
      <c r="O12" s="4"/>
    </row>
    <row r="13" spans="1:15" ht="37.5" x14ac:dyDescent="0.3">
      <c r="A13" s="3" t="s">
        <v>15</v>
      </c>
      <c r="B13" s="10">
        <f>VLOOKUP(A13,Лист2!$A$6:$B$41,2,0)</f>
        <v>382465174</v>
      </c>
      <c r="C13" s="10">
        <f>VLOOKUP(A13,Лист2!$A$6:$C$41,3,0)</f>
        <v>0</v>
      </c>
      <c r="D13" s="10">
        <f>VLOOKUP(A13,Лист2!$A$6:$D$41,4,0)</f>
        <v>296367165</v>
      </c>
      <c r="E13" s="10">
        <f>VLOOKUP(A13,Лист2!$A$6:$E$41,5,0)</f>
        <v>0</v>
      </c>
      <c r="F13" s="10">
        <f>VLOOKUP(A13,Лист2!$A$6:$F$41,6,0)</f>
        <v>296367165</v>
      </c>
      <c r="G13" s="10">
        <f>VLOOKUP(A13,Лист2!$A$6:$G$41,7,0)</f>
        <v>0</v>
      </c>
      <c r="H13" s="10">
        <v>440072322</v>
      </c>
      <c r="I13" s="10"/>
      <c r="J13" s="10">
        <v>348077937</v>
      </c>
      <c r="K13" s="10"/>
      <c r="L13" s="10">
        <v>348077937</v>
      </c>
      <c r="M13" s="10"/>
      <c r="O13" s="4"/>
    </row>
    <row r="14" spans="1:15" ht="37.5" x14ac:dyDescent="0.3">
      <c r="A14" s="3" t="s">
        <v>16</v>
      </c>
      <c r="B14" s="10">
        <f>VLOOKUP(A14,Лист2!$A$6:$B$41,2,0)</f>
        <v>492812018</v>
      </c>
      <c r="C14" s="10">
        <f>VLOOKUP(A14,Лист2!$A$6:$C$41,3,0)</f>
        <v>0</v>
      </c>
      <c r="D14" s="10">
        <f>VLOOKUP(A14,Лист2!$A$6:$D$41,4,0)</f>
        <v>369476145</v>
      </c>
      <c r="E14" s="10">
        <f>VLOOKUP(A14,Лист2!$A$6:$E$41,5,0)</f>
        <v>0</v>
      </c>
      <c r="F14" s="10">
        <f>VLOOKUP(A14,Лист2!$A$6:$F$41,6,0)</f>
        <v>369476145</v>
      </c>
      <c r="G14" s="10">
        <f>VLOOKUP(A14,Лист2!$A$6:$G$41,7,0)</f>
        <v>0</v>
      </c>
      <c r="H14" s="10">
        <v>581240084</v>
      </c>
      <c r="I14" s="10"/>
      <c r="J14" s="10">
        <v>448105282</v>
      </c>
      <c r="K14" s="10"/>
      <c r="L14" s="10">
        <v>448105282</v>
      </c>
      <c r="M14" s="10"/>
      <c r="O14" s="4"/>
    </row>
    <row r="15" spans="1:15" ht="37.5" x14ac:dyDescent="0.3">
      <c r="A15" s="3" t="s">
        <v>17</v>
      </c>
      <c r="B15" s="10">
        <f>VLOOKUP(A15,Лист2!$A$6:$B$41,2,0)</f>
        <v>783819472</v>
      </c>
      <c r="C15" s="10">
        <f>VLOOKUP(A15,Лист2!$A$6:$C$41,3,0)</f>
        <v>0</v>
      </c>
      <c r="D15" s="10">
        <f>VLOOKUP(A15,Лист2!$A$6:$D$41,4,0)</f>
        <v>467012050</v>
      </c>
      <c r="E15" s="10">
        <f>VLOOKUP(A15,Лист2!$A$6:$E$41,5,0)</f>
        <v>0</v>
      </c>
      <c r="F15" s="10">
        <f>VLOOKUP(A15,Лист2!$A$6:$F$41,6,0)</f>
        <v>467012050</v>
      </c>
      <c r="G15" s="10">
        <f>VLOOKUP(A15,Лист2!$A$6:$G$41,7,0)</f>
        <v>0</v>
      </c>
      <c r="H15" s="10">
        <v>909372453</v>
      </c>
      <c r="I15" s="10"/>
      <c r="J15" s="10">
        <v>571342235</v>
      </c>
      <c r="K15" s="10"/>
      <c r="L15" s="10">
        <v>571342235</v>
      </c>
      <c r="M15" s="10"/>
      <c r="O15" s="4"/>
    </row>
    <row r="16" spans="1:15" ht="37.5" x14ac:dyDescent="0.3">
      <c r="A16" s="3" t="s">
        <v>18</v>
      </c>
      <c r="B16" s="10">
        <f>VLOOKUP(A16,Лист2!$A$6:$B$41,2,0)</f>
        <v>546095709</v>
      </c>
      <c r="C16" s="10">
        <f>VLOOKUP(A16,Лист2!$A$6:$C$41,3,0)</f>
        <v>0</v>
      </c>
      <c r="D16" s="10">
        <f>VLOOKUP(A16,Лист2!$A$6:$D$41,4,0)</f>
        <v>424161132</v>
      </c>
      <c r="E16" s="10">
        <f>VLOOKUP(A16,Лист2!$A$6:$E$41,5,0)</f>
        <v>0</v>
      </c>
      <c r="F16" s="10">
        <f>VLOOKUP(A16,Лист2!$A$6:$F$41,6,0)</f>
        <v>422332937</v>
      </c>
      <c r="G16" s="10">
        <f>VLOOKUP(A16,Лист2!$A$6:$G$41,7,0)</f>
        <v>0</v>
      </c>
      <c r="H16" s="10">
        <v>636134377</v>
      </c>
      <c r="I16" s="10"/>
      <c r="J16" s="10">
        <v>502254804</v>
      </c>
      <c r="K16" s="10"/>
      <c r="L16" s="10">
        <v>502254804</v>
      </c>
      <c r="M16" s="10"/>
      <c r="O16" s="4"/>
    </row>
    <row r="17" spans="1:15" ht="37.5" x14ac:dyDescent="0.3">
      <c r="A17" s="3" t="s">
        <v>19</v>
      </c>
      <c r="B17" s="10">
        <f>VLOOKUP(A17,Лист2!$A$6:$B$41,2,0)</f>
        <v>472545384</v>
      </c>
      <c r="C17" s="10">
        <f>VLOOKUP(A17,Лист2!$A$6:$C$41,3,0)</f>
        <v>0</v>
      </c>
      <c r="D17" s="10">
        <f>VLOOKUP(A17,Лист2!$A$6:$D$41,4,0)</f>
        <v>361934640</v>
      </c>
      <c r="E17" s="10">
        <f>VLOOKUP(A17,Лист2!$A$6:$E$41,5,0)</f>
        <v>0</v>
      </c>
      <c r="F17" s="10">
        <f>VLOOKUP(A17,Лист2!$A$6:$F$41,6,0)</f>
        <v>360933658</v>
      </c>
      <c r="G17" s="10">
        <f>VLOOKUP(A17,Лист2!$A$6:$G$41,7,0)</f>
        <v>0</v>
      </c>
      <c r="H17" s="10">
        <v>545946384</v>
      </c>
      <c r="I17" s="10"/>
      <c r="J17" s="10">
        <v>426186408</v>
      </c>
      <c r="K17" s="10"/>
      <c r="L17" s="10">
        <v>426186408</v>
      </c>
      <c r="M17" s="10"/>
      <c r="O17" s="4"/>
    </row>
    <row r="18" spans="1:15" ht="37.5" x14ac:dyDescent="0.3">
      <c r="A18" s="3" t="s">
        <v>20</v>
      </c>
      <c r="B18" s="10">
        <f>VLOOKUP(A18,Лист2!$A$6:$B$41,2,0)</f>
        <v>1884138208</v>
      </c>
      <c r="C18" s="10">
        <f>VLOOKUP(A18,Лист2!$A$6:$C$41,3,0)</f>
        <v>376827642</v>
      </c>
      <c r="D18" s="10">
        <f>VLOOKUP(A18,Лист2!$A$6:$D$41,4,0)</f>
        <v>1368951405</v>
      </c>
      <c r="E18" s="10">
        <f>VLOOKUP(A18,Лист2!$A$6:$E$41,5,0)</f>
        <v>273790281</v>
      </c>
      <c r="F18" s="10">
        <f>VLOOKUP(A18,Лист2!$A$6:$F$41,6,0)</f>
        <v>1368951405</v>
      </c>
      <c r="G18" s="10">
        <f>VLOOKUP(A18,Лист2!$A$6:$G$41,7,0)</f>
        <v>273790281</v>
      </c>
      <c r="H18" s="10">
        <v>2211853840</v>
      </c>
      <c r="I18" s="10"/>
      <c r="J18" s="10">
        <v>1652109852</v>
      </c>
      <c r="K18" s="10"/>
      <c r="L18" s="10">
        <v>1652109852</v>
      </c>
      <c r="M18" s="10"/>
      <c r="O18" s="4"/>
    </row>
    <row r="19" spans="1:15" ht="37.5" x14ac:dyDescent="0.3">
      <c r="A19" s="3" t="s">
        <v>21</v>
      </c>
      <c r="B19" s="10">
        <f>VLOOKUP(A19,Лист2!$A$6:$B$41,2,0)</f>
        <v>359371697</v>
      </c>
      <c r="C19" s="10">
        <f>VLOOKUP(A19,Лист2!$A$6:$C$41,3,0)</f>
        <v>0</v>
      </c>
      <c r="D19" s="10">
        <f>VLOOKUP(A19,Лист2!$A$6:$D$41,4,0)</f>
        <v>268071516</v>
      </c>
      <c r="E19" s="10">
        <f>VLOOKUP(A19,Лист2!$A$6:$E$41,5,0)</f>
        <v>0</v>
      </c>
      <c r="F19" s="10">
        <f>VLOOKUP(A19,Лист2!$A$6:$F$41,6,0)</f>
        <v>268071516</v>
      </c>
      <c r="G19" s="10">
        <f>VLOOKUP(A19,Лист2!$A$6:$G$41,7,0)</f>
        <v>0</v>
      </c>
      <c r="H19" s="10">
        <v>385962686</v>
      </c>
      <c r="I19" s="10"/>
      <c r="J19" s="10">
        <v>294874051</v>
      </c>
      <c r="K19" s="10"/>
      <c r="L19" s="10">
        <v>294874051</v>
      </c>
      <c r="M19" s="10"/>
      <c r="O19" s="4"/>
    </row>
    <row r="20" spans="1:15" ht="37.5" x14ac:dyDescent="0.3">
      <c r="A20" s="3" t="s">
        <v>4</v>
      </c>
      <c r="B20" s="10">
        <f>VLOOKUP(A20,Лист2!$A$6:$B$41,2,0)</f>
        <v>339149969</v>
      </c>
      <c r="C20" s="10">
        <f>VLOOKUP(A20,Лист2!$A$6:$C$41,3,0)</f>
        <v>137029667</v>
      </c>
      <c r="D20" s="10">
        <f>VLOOKUP(A20,Лист2!$A$6:$D$41,4,0)</f>
        <v>273757801</v>
      </c>
      <c r="E20" s="10">
        <f>VLOOKUP(A20,Лист2!$A$6:$E$41,5,0)</f>
        <v>71637499</v>
      </c>
      <c r="F20" s="10">
        <f>VLOOKUP(A20,Лист2!$A$6:$F$41,6,0)</f>
        <v>273757801</v>
      </c>
      <c r="G20" s="10">
        <f>VLOOKUP(A20,Лист2!$A$6:$G$41,7,0)</f>
        <v>71637499</v>
      </c>
      <c r="H20" s="10">
        <v>388599169</v>
      </c>
      <c r="I20" s="10">
        <v>153992301</v>
      </c>
      <c r="J20" s="10">
        <v>318646436</v>
      </c>
      <c r="K20" s="10">
        <v>84039568</v>
      </c>
      <c r="L20" s="10">
        <v>318646436</v>
      </c>
      <c r="M20" s="10">
        <v>84039568</v>
      </c>
      <c r="O20" s="4"/>
    </row>
    <row r="21" spans="1:15" ht="37.5" x14ac:dyDescent="0.3">
      <c r="A21" s="3" t="s">
        <v>32</v>
      </c>
      <c r="B21" s="10">
        <f>VLOOKUP(A21,Лист2!$A$6:$B$41,2,0)</f>
        <v>472840298</v>
      </c>
      <c r="C21" s="10">
        <f>VLOOKUP(A21,Лист2!$A$6:$C$41,3,0)</f>
        <v>330988209</v>
      </c>
      <c r="D21" s="10">
        <f>VLOOKUP(A21,Лист2!$A$6:$D$41,4,0)</f>
        <v>437639794</v>
      </c>
      <c r="E21" s="10">
        <f>VLOOKUP(A21,Лист2!$A$6:$E$41,5,0)</f>
        <v>306347856</v>
      </c>
      <c r="F21" s="10">
        <f>VLOOKUP(A21,Лист2!$A$6:$F$41,6,0)</f>
        <v>437639794</v>
      </c>
      <c r="G21" s="10">
        <f>VLOOKUP(A21,Лист2!$A$6:$G$41,7,0)</f>
        <v>306347856</v>
      </c>
      <c r="H21" s="10">
        <v>549492428</v>
      </c>
      <c r="I21" s="10">
        <v>250152373</v>
      </c>
      <c r="J21" s="10">
        <v>448829423</v>
      </c>
      <c r="K21" s="10">
        <v>149489368</v>
      </c>
      <c r="L21" s="10">
        <v>448829423</v>
      </c>
      <c r="M21" s="10">
        <v>149489368</v>
      </c>
      <c r="O21" s="4"/>
    </row>
    <row r="22" spans="1:15" ht="37.5" x14ac:dyDescent="0.3">
      <c r="A22" s="3" t="s">
        <v>38</v>
      </c>
      <c r="B22" s="10">
        <f>VLOOKUP(A22,Лист2!$A$6:$B$41,2,0)</f>
        <v>426623997</v>
      </c>
      <c r="C22" s="10">
        <f>VLOOKUP(A22,Лист2!$A$6:$C$41,3,0)</f>
        <v>426623997</v>
      </c>
      <c r="D22" s="10">
        <f>VLOOKUP(A22,Лист2!$A$6:$D$41,4,0)</f>
        <v>426623997</v>
      </c>
      <c r="E22" s="10">
        <f>VLOOKUP(A22,Лист2!$A$6:$E$41,5,0)</f>
        <v>426623997</v>
      </c>
      <c r="F22" s="10">
        <f>VLOOKUP(A22,Лист2!$A$6:$F$41,6,0)</f>
        <v>426623997</v>
      </c>
      <c r="G22" s="10">
        <f>VLOOKUP(A22,Лист2!$A$6:$G$41,7,0)</f>
        <v>426623997</v>
      </c>
      <c r="H22" s="10">
        <v>469404198</v>
      </c>
      <c r="I22" s="10">
        <v>469404198</v>
      </c>
      <c r="J22" s="10">
        <v>426623997</v>
      </c>
      <c r="K22" s="10">
        <v>426623997</v>
      </c>
      <c r="L22" s="10">
        <v>378600291</v>
      </c>
      <c r="M22" s="10">
        <v>378600291</v>
      </c>
      <c r="O22" s="4"/>
    </row>
    <row r="23" spans="1:15" ht="37.5" x14ac:dyDescent="0.3">
      <c r="A23" s="3" t="s">
        <v>22</v>
      </c>
      <c r="B23" s="10">
        <f>VLOOKUP(A23,Лист2!$A$6:$B$41,2,0)</f>
        <v>190737208</v>
      </c>
      <c r="C23" s="10">
        <f>VLOOKUP(A23,Лист2!$A$6:$C$41,3,0)</f>
        <v>190737208</v>
      </c>
      <c r="D23" s="10">
        <f>VLOOKUP(A23,Лист2!$A$6:$D$41,4,0)</f>
        <v>138583236</v>
      </c>
      <c r="E23" s="10">
        <f>VLOOKUP(A23,Лист2!$A$6:$E$41,5,0)</f>
        <v>138583236</v>
      </c>
      <c r="F23" s="10">
        <f>VLOOKUP(A23,Лист2!$A$6:$F$41,6,0)</f>
        <v>138583236</v>
      </c>
      <c r="G23" s="10">
        <f>VLOOKUP(A23,Лист2!$A$6:$G$41,7,0)</f>
        <v>138583236</v>
      </c>
      <c r="H23" s="10">
        <v>187397709</v>
      </c>
      <c r="I23" s="10"/>
      <c r="J23" s="10">
        <v>138583236</v>
      </c>
      <c r="K23" s="10"/>
      <c r="L23" s="10">
        <v>135168298</v>
      </c>
      <c r="M23" s="10"/>
      <c r="O23" s="4"/>
    </row>
    <row r="24" spans="1:15" ht="37.5" x14ac:dyDescent="0.3">
      <c r="A24" s="3" t="s">
        <v>26</v>
      </c>
      <c r="B24" s="10">
        <f>VLOOKUP(A24,Лист2!$A$6:$B$41,2,0)</f>
        <v>480352820</v>
      </c>
      <c r="C24" s="10">
        <f>VLOOKUP(A24,Лист2!$A$6:$C$41,3,0)</f>
        <v>0</v>
      </c>
      <c r="D24" s="10">
        <f>VLOOKUP(A24,Лист2!$A$6:$D$41,4,0)</f>
        <v>370000547</v>
      </c>
      <c r="E24" s="10">
        <f>VLOOKUP(A24,Лист2!$A$6:$E$41,5,0)</f>
        <v>0</v>
      </c>
      <c r="F24" s="10">
        <f>VLOOKUP(A24,Лист2!$A$6:$F$41,6,0)</f>
        <v>370000547</v>
      </c>
      <c r="G24" s="10">
        <f>VLOOKUP(A24,Лист2!$A$6:$G$41,7,0)</f>
        <v>0</v>
      </c>
      <c r="H24" s="10">
        <v>559254437</v>
      </c>
      <c r="I24" s="10"/>
      <c r="J24" s="10">
        <v>502973430</v>
      </c>
      <c r="K24" s="10"/>
      <c r="L24" s="10">
        <v>502973430</v>
      </c>
      <c r="M24" s="10"/>
      <c r="O24" s="4"/>
    </row>
    <row r="25" spans="1:15" ht="37.5" x14ac:dyDescent="0.3">
      <c r="A25" s="3" t="s">
        <v>23</v>
      </c>
      <c r="B25" s="10">
        <f>VLOOKUP(A25,Лист2!$A$6:$B$41,2,0)</f>
        <v>415449625</v>
      </c>
      <c r="C25" s="10">
        <f>VLOOKUP(A25,Лист2!$A$6:$C$41,3,0)</f>
        <v>0</v>
      </c>
      <c r="D25" s="10">
        <f>VLOOKUP(A25,Лист2!$A$6:$D$41,4,0)</f>
        <v>324367775</v>
      </c>
      <c r="E25" s="10">
        <f>VLOOKUP(A25,Лист2!$A$6:$E$41,5,0)</f>
        <v>0</v>
      </c>
      <c r="F25" s="10">
        <f>VLOOKUP(A25,Лист2!$A$6:$F$41,6,0)</f>
        <v>324367775</v>
      </c>
      <c r="G25" s="10">
        <f>VLOOKUP(A25,Лист2!$A$6:$G$41,7,0)</f>
        <v>0</v>
      </c>
      <c r="H25" s="10">
        <v>483291090</v>
      </c>
      <c r="I25" s="10"/>
      <c r="J25" s="10">
        <v>385546183</v>
      </c>
      <c r="K25" s="10"/>
      <c r="L25" s="10">
        <v>385546183</v>
      </c>
      <c r="M25" s="10"/>
      <c r="O25" s="4"/>
    </row>
    <row r="26" spans="1:15" ht="37.5" x14ac:dyDescent="0.3">
      <c r="A26" s="3" t="s">
        <v>33</v>
      </c>
      <c r="B26" s="10">
        <f>VLOOKUP(A26,Лист2!$A$6:$B$41,2,0)</f>
        <v>356601053</v>
      </c>
      <c r="C26" s="10">
        <f>VLOOKUP(A26,Лист2!$A$6:$C$41,3,0)</f>
        <v>213963338</v>
      </c>
      <c r="D26" s="10">
        <f>VLOOKUP(A26,Лист2!$A$6:$D$41,4,0)</f>
        <v>293943018</v>
      </c>
      <c r="E26" s="10">
        <f>VLOOKUP(A26,Лист2!$A$6:$E$41,5,0)</f>
        <v>151305303</v>
      </c>
      <c r="F26" s="10">
        <f>VLOOKUP(A26,Лист2!$A$6:$F$41,6,0)</f>
        <v>293943018</v>
      </c>
      <c r="G26" s="10">
        <f>VLOOKUP(A26,Лист2!$A$6:$G$41,7,0)</f>
        <v>151305303</v>
      </c>
      <c r="H26" s="10">
        <v>415499682</v>
      </c>
      <c r="I26" s="10">
        <v>254318038</v>
      </c>
      <c r="J26" s="10">
        <v>341980773</v>
      </c>
      <c r="K26" s="10">
        <v>180799129</v>
      </c>
      <c r="L26" s="10">
        <v>341980773</v>
      </c>
      <c r="M26" s="10">
        <v>180799129</v>
      </c>
      <c r="O26" s="4"/>
    </row>
    <row r="27" spans="1:15" ht="37.5" x14ac:dyDescent="0.3">
      <c r="A27" s="3" t="s">
        <v>39</v>
      </c>
      <c r="B27" s="10">
        <f>VLOOKUP(A27,Лист2!$A$6:$B$41,2,0)</f>
        <v>442153752</v>
      </c>
      <c r="C27" s="10">
        <f>VLOOKUP(A27,Лист2!$A$6:$C$41,3,0)</f>
        <v>0</v>
      </c>
      <c r="D27" s="10">
        <f>VLOOKUP(A27,Лист2!$A$6:$D$41,4,0)</f>
        <v>344580595</v>
      </c>
      <c r="E27" s="10">
        <f>VLOOKUP(A27,Лист2!$A$6:$E$41,5,0)</f>
        <v>0</v>
      </c>
      <c r="F27" s="10">
        <f>VLOOKUP(A27,Лист2!$A$6:$F$41,6,0)</f>
        <v>344580595</v>
      </c>
      <c r="G27" s="10">
        <f>VLOOKUP(A27,Лист2!$A$6:$G$41,7,0)</f>
        <v>0</v>
      </c>
      <c r="H27" s="10">
        <v>524673757</v>
      </c>
      <c r="I27" s="10"/>
      <c r="J27" s="10">
        <v>419244690</v>
      </c>
      <c r="K27" s="10"/>
      <c r="L27" s="10">
        <v>419244690</v>
      </c>
      <c r="M27" s="10"/>
      <c r="O27" s="4"/>
    </row>
    <row r="28" spans="1:15" ht="37.5" x14ac:dyDescent="0.3">
      <c r="A28" s="3" t="s">
        <v>24</v>
      </c>
      <c r="B28" s="10">
        <f>VLOOKUP(A28,Лист2!$A$6:$B$41,2,0)</f>
        <v>259887477</v>
      </c>
      <c r="C28" s="10">
        <f>VLOOKUP(A28,Лист2!$A$6:$C$41,3,0)</f>
        <v>0</v>
      </c>
      <c r="D28" s="10">
        <f>VLOOKUP(A28,Лист2!$A$6:$D$41,4,0)</f>
        <v>226002940</v>
      </c>
      <c r="E28" s="10">
        <f>VLOOKUP(A28,Лист2!$A$6:$E$41,5,0)</f>
        <v>0</v>
      </c>
      <c r="F28" s="10">
        <f>VLOOKUP(A28,Лист2!$A$6:$F$41,6,0)</f>
        <v>200588605</v>
      </c>
      <c r="G28" s="10">
        <f>VLOOKUP(A28,Лист2!$A$6:$G$41,7,0)</f>
        <v>0</v>
      </c>
      <c r="H28" s="10">
        <v>308808171</v>
      </c>
      <c r="I28" s="10"/>
      <c r="J28" s="10">
        <v>244684634</v>
      </c>
      <c r="K28" s="10"/>
      <c r="L28" s="10">
        <v>244684634</v>
      </c>
      <c r="M28" s="10"/>
      <c r="O28" s="4"/>
    </row>
    <row r="29" spans="1:15" ht="37.5" x14ac:dyDescent="0.3">
      <c r="A29" s="3" t="s">
        <v>34</v>
      </c>
      <c r="B29" s="10">
        <f>VLOOKUP(A29,Лист2!$A$6:$B$41,2,0)</f>
        <v>385677756</v>
      </c>
      <c r="C29" s="10">
        <f>VLOOKUP(A29,Лист2!$A$6:$C$41,3,0)</f>
        <v>115703327</v>
      </c>
      <c r="D29" s="10">
        <f>VLOOKUP(A29,Лист2!$A$6:$D$41,4,0)</f>
        <v>336565751</v>
      </c>
      <c r="E29" s="10">
        <f>VLOOKUP(A29,Лист2!$A$6:$E$41,5,0)</f>
        <v>100969725</v>
      </c>
      <c r="F29" s="10">
        <f>VLOOKUP(A29,Лист2!$A$6:$F$41,6,0)</f>
        <v>336565751</v>
      </c>
      <c r="G29" s="10">
        <f>VLOOKUP(A29,Лист2!$A$6:$G$41,7,0)</f>
        <v>100969725</v>
      </c>
      <c r="H29" s="10">
        <v>441517800</v>
      </c>
      <c r="I29" s="10">
        <v>132455340</v>
      </c>
      <c r="J29" s="10">
        <v>341125987</v>
      </c>
      <c r="K29" s="10">
        <v>102337796</v>
      </c>
      <c r="L29" s="10">
        <v>341125987</v>
      </c>
      <c r="M29" s="10">
        <v>102337796</v>
      </c>
      <c r="O29" s="4"/>
    </row>
    <row r="30" spans="1:15" ht="37.5" x14ac:dyDescent="0.3">
      <c r="A30" s="3" t="s">
        <v>7</v>
      </c>
      <c r="B30" s="10">
        <f>VLOOKUP(A30,Лист2!$A$6:$B$41,2,0)</f>
        <v>266807446</v>
      </c>
      <c r="C30" s="10">
        <f>VLOOKUP(A30,Лист2!$A$6:$C$41,3,0)</f>
        <v>266807446</v>
      </c>
      <c r="D30" s="10">
        <f>VLOOKUP(A30,Лист2!$A$6:$D$41,4,0)</f>
        <v>199023677</v>
      </c>
      <c r="E30" s="10">
        <f>VLOOKUP(A30,Лист2!$A$6:$E$41,5,0)</f>
        <v>199023677</v>
      </c>
      <c r="F30" s="10">
        <f>VLOOKUP(A30,Лист2!$A$6:$F$41,6,0)</f>
        <v>199023677</v>
      </c>
      <c r="G30" s="10">
        <f>VLOOKUP(A30,Лист2!$A$6:$G$41,7,0)</f>
        <v>199023677</v>
      </c>
      <c r="H30" s="10">
        <v>269069245</v>
      </c>
      <c r="I30" s="10">
        <v>269069245</v>
      </c>
      <c r="J30" s="10">
        <v>199023677</v>
      </c>
      <c r="K30" s="10">
        <v>199023677</v>
      </c>
      <c r="L30" s="10">
        <v>198431287</v>
      </c>
      <c r="M30" s="10">
        <v>198431287</v>
      </c>
      <c r="O30" s="4"/>
    </row>
    <row r="31" spans="1:15" ht="37.5" x14ac:dyDescent="0.3">
      <c r="A31" s="3" t="s">
        <v>25</v>
      </c>
      <c r="B31" s="10">
        <f>VLOOKUP(A31,Лист2!$A$6:$B$41,2,0)</f>
        <v>382616332</v>
      </c>
      <c r="C31" s="10">
        <f>VLOOKUP(A31,Лист2!$A$6:$C$41,3,0)</f>
        <v>306093066</v>
      </c>
      <c r="D31" s="10">
        <f>VLOOKUP(A31,Лист2!$A$6:$D$41,4,0)</f>
        <v>304351245</v>
      </c>
      <c r="E31" s="10">
        <f>VLOOKUP(A31,Лист2!$A$6:$E$41,5,0)</f>
        <v>243480996</v>
      </c>
      <c r="F31" s="10">
        <f>VLOOKUP(A31,Лист2!$A$6:$F$41,6,0)</f>
        <v>304351245</v>
      </c>
      <c r="G31" s="10">
        <f>VLOOKUP(A31,Лист2!$A$6:$G$41,7,0)</f>
        <v>243480996</v>
      </c>
      <c r="H31" s="10">
        <v>440510731</v>
      </c>
      <c r="I31" s="10">
        <v>352408585</v>
      </c>
      <c r="J31" s="10">
        <v>356856677</v>
      </c>
      <c r="K31" s="12">
        <v>285485342</v>
      </c>
      <c r="L31" s="12">
        <v>356856677</v>
      </c>
      <c r="M31" s="10">
        <v>285485342</v>
      </c>
      <c r="O31" s="4"/>
    </row>
    <row r="32" spans="1:15" ht="37.5" x14ac:dyDescent="0.3">
      <c r="A32" s="3" t="s">
        <v>35</v>
      </c>
      <c r="B32" s="10">
        <f>VLOOKUP(A32,Лист2!$A$6:$B$41,2,0)</f>
        <v>364088851</v>
      </c>
      <c r="C32" s="10">
        <f>VLOOKUP(A32,Лист2!$A$6:$C$41,3,0)</f>
        <v>0</v>
      </c>
      <c r="D32" s="10">
        <f>VLOOKUP(A32,Лист2!$A$6:$D$41,4,0)</f>
        <v>364088851</v>
      </c>
      <c r="E32" s="10">
        <f>VLOOKUP(A32,Лист2!$A$6:$E$41,5,0)</f>
        <v>0</v>
      </c>
      <c r="F32" s="10">
        <f>VLOOKUP(A32,Лист2!$A$6:$F$41,6,0)</f>
        <v>364088851</v>
      </c>
      <c r="G32" s="10">
        <f>VLOOKUP(A32,Лист2!$A$6:$G$41,7,0)</f>
        <v>0</v>
      </c>
      <c r="H32" s="10">
        <v>366719862</v>
      </c>
      <c r="I32" s="10"/>
      <c r="J32" s="13">
        <v>364088851</v>
      </c>
      <c r="K32" s="13"/>
      <c r="L32" s="14">
        <v>270445975</v>
      </c>
      <c r="M32" s="15"/>
      <c r="O32" s="4"/>
    </row>
    <row r="33" spans="1:15" ht="37.5" x14ac:dyDescent="0.3">
      <c r="A33" s="3" t="s">
        <v>8</v>
      </c>
      <c r="B33" s="10">
        <f>VLOOKUP(A33,Лист2!$A$6:$B$41,2,0)</f>
        <v>496900016</v>
      </c>
      <c r="C33" s="10">
        <f>VLOOKUP(A33,Лист2!$A$6:$C$41,3,0)</f>
        <v>241678724</v>
      </c>
      <c r="D33" s="10">
        <f>VLOOKUP(A33,Лист2!$A$6:$D$41,4,0)</f>
        <v>394635232</v>
      </c>
      <c r="E33" s="10">
        <f>VLOOKUP(A33,Лист2!$A$6:$E$41,5,0)</f>
        <v>139413940</v>
      </c>
      <c r="F33" s="10">
        <f>VLOOKUP(A33,Лист2!$A$6:$F$41,6,0)</f>
        <v>394635232</v>
      </c>
      <c r="G33" s="10">
        <f>VLOOKUP(A33,Лист2!$A$6:$G$41,7,0)</f>
        <v>139413940</v>
      </c>
      <c r="H33" s="10">
        <v>592644330</v>
      </c>
      <c r="I33" s="10">
        <v>290778948</v>
      </c>
      <c r="J33" s="13">
        <v>482123731</v>
      </c>
      <c r="K33" s="13">
        <v>180258349</v>
      </c>
      <c r="L33" s="14">
        <v>482123731</v>
      </c>
      <c r="M33" s="15">
        <v>180258349</v>
      </c>
      <c r="O33" s="4"/>
    </row>
    <row r="34" spans="1:15" ht="37.5" x14ac:dyDescent="0.3">
      <c r="A34" s="3" t="s">
        <v>40</v>
      </c>
      <c r="B34" s="10">
        <f>VLOOKUP(A34,Лист2!$A$6:$B$41,2,0)</f>
        <v>385023140</v>
      </c>
      <c r="C34" s="10">
        <f>VLOOKUP(A34,Лист2!$A$6:$C$41,3,0)</f>
        <v>0</v>
      </c>
      <c r="D34" s="10">
        <f>VLOOKUP(A34,Лист2!$A$6:$D$41,4,0)</f>
        <v>385023140</v>
      </c>
      <c r="E34" s="10">
        <f>VLOOKUP(A34,Лист2!$A$6:$E$41,5,0)</f>
        <v>0</v>
      </c>
      <c r="F34" s="10">
        <f>VLOOKUP(A34,Лист2!$A$6:$F$41,6,0)</f>
        <v>385023140</v>
      </c>
      <c r="G34" s="10">
        <f>VLOOKUP(A34,Лист2!$A$6:$G$41,7,0)</f>
        <v>0</v>
      </c>
      <c r="H34" s="10">
        <v>448452497</v>
      </c>
      <c r="I34" s="10"/>
      <c r="J34" s="10">
        <v>385023140</v>
      </c>
      <c r="K34" s="10"/>
      <c r="L34" s="10">
        <v>348671802</v>
      </c>
      <c r="M34" s="10"/>
      <c r="O34" s="4"/>
    </row>
    <row r="35" spans="1:15" ht="37.5" x14ac:dyDescent="0.3">
      <c r="A35" s="3" t="s">
        <v>9</v>
      </c>
      <c r="B35" s="10">
        <f>VLOOKUP(A35,Лист2!$A$6:$B$41,2,0)</f>
        <v>470651024</v>
      </c>
      <c r="C35" s="10">
        <f>VLOOKUP(A35,Лист2!$A$6:$C$41,3,0)</f>
        <v>161112311</v>
      </c>
      <c r="D35" s="10">
        <f>VLOOKUP(A35,Лист2!$A$6:$D$41,4,0)</f>
        <v>377222686</v>
      </c>
      <c r="E35" s="10">
        <f>VLOOKUP(A35,Лист2!$A$6:$E$41,5,0)</f>
        <v>67683973</v>
      </c>
      <c r="F35" s="10">
        <f>VLOOKUP(A35,Лист2!$A$6:$F$41,6,0)</f>
        <v>377222686</v>
      </c>
      <c r="G35" s="10">
        <f>VLOOKUP(A35,Лист2!$A$6:$G$41,7,0)</f>
        <v>67683973</v>
      </c>
      <c r="H35" s="10">
        <v>530674997</v>
      </c>
      <c r="I35" s="10">
        <v>173250107</v>
      </c>
      <c r="J35" s="10">
        <v>430509982</v>
      </c>
      <c r="K35" s="16">
        <v>73085092</v>
      </c>
      <c r="L35" s="16">
        <v>430509982</v>
      </c>
      <c r="M35" s="10">
        <v>73085092</v>
      </c>
      <c r="O35" s="4"/>
    </row>
    <row r="36" spans="1:15" ht="37.5" x14ac:dyDescent="0.3">
      <c r="A36" s="3" t="s">
        <v>41</v>
      </c>
      <c r="B36" s="10">
        <f>VLOOKUP(A36,Лист2!$A$6:$B$41,2,0)</f>
        <v>216504094</v>
      </c>
      <c r="C36" s="10">
        <f>VLOOKUP(A36,Лист2!$A$6:$C$41,3,0)</f>
        <v>0</v>
      </c>
      <c r="D36" s="10">
        <f>VLOOKUP(A36,Лист2!$A$6:$D$41,4,0)</f>
        <v>216504094</v>
      </c>
      <c r="E36" s="10">
        <f>VLOOKUP(A36,Лист2!$A$6:$E$41,5,0)</f>
        <v>0</v>
      </c>
      <c r="F36" s="10">
        <f>VLOOKUP(A36,Лист2!$A$6:$F$41,6,0)</f>
        <v>216504094</v>
      </c>
      <c r="G36" s="10">
        <f>VLOOKUP(A36,Лист2!$A$6:$G$41,7,0)</f>
        <v>0</v>
      </c>
      <c r="H36" s="10">
        <v>216504094</v>
      </c>
      <c r="I36" s="10"/>
      <c r="J36" s="10">
        <v>216504094</v>
      </c>
      <c r="K36" s="10"/>
      <c r="L36" s="10">
        <v>143264864</v>
      </c>
      <c r="M36" s="10"/>
      <c r="O36" s="4"/>
    </row>
    <row r="37" spans="1:15" ht="37.5" x14ac:dyDescent="0.3">
      <c r="A37" s="3" t="s">
        <v>42</v>
      </c>
      <c r="B37" s="10">
        <f>VLOOKUP(A37,Лист2!$A$6:$B$41,2,0)</f>
        <v>284814398</v>
      </c>
      <c r="C37" s="10">
        <f>VLOOKUP(A37,Лист2!$A$6:$C$41,3,0)</f>
        <v>0</v>
      </c>
      <c r="D37" s="10">
        <f>VLOOKUP(A37,Лист2!$A$6:$D$41,4,0)</f>
        <v>253346338</v>
      </c>
      <c r="E37" s="10">
        <f>VLOOKUP(A37,Лист2!$A$6:$E$41,5,0)</f>
        <v>0</v>
      </c>
      <c r="F37" s="10">
        <f>VLOOKUP(A37,Лист2!$A$6:$F$41,6,0)</f>
        <v>253346338</v>
      </c>
      <c r="G37" s="10">
        <f>VLOOKUP(A37,Лист2!$A$6:$G$41,7,0)</f>
        <v>0</v>
      </c>
      <c r="H37" s="10">
        <v>327797989</v>
      </c>
      <c r="I37" s="10"/>
      <c r="J37" s="10">
        <v>265926051</v>
      </c>
      <c r="K37" s="10"/>
      <c r="L37" s="10">
        <v>265926051</v>
      </c>
      <c r="M37" s="10"/>
      <c r="O37" s="4"/>
    </row>
    <row r="38" spans="1:15" ht="37.5" x14ac:dyDescent="0.3">
      <c r="A38" s="3" t="s">
        <v>5</v>
      </c>
      <c r="B38" s="10">
        <f>VLOOKUP(A38,Лист2!$A$6:$B$41,2,0)</f>
        <v>322462101</v>
      </c>
      <c r="C38" s="10">
        <f>VLOOKUP(A38,Лист2!$A$6:$C$41,3,0)</f>
        <v>225723471</v>
      </c>
      <c r="D38" s="10">
        <f>VLOOKUP(A38,Лист2!$A$6:$D$41,4,0)</f>
        <v>263979851</v>
      </c>
      <c r="E38" s="10">
        <f>VLOOKUP(A38,Лист2!$A$6:$E$41,5,0)</f>
        <v>184785896</v>
      </c>
      <c r="F38" s="10">
        <f>VLOOKUP(A38,Лист2!$A$6:$F$41,6,0)</f>
        <v>263979851</v>
      </c>
      <c r="G38" s="10">
        <f>VLOOKUP(A38,Лист2!$A$6:$G$41,7,0)</f>
        <v>184785896</v>
      </c>
      <c r="H38" s="10">
        <v>371153391</v>
      </c>
      <c r="I38" s="10">
        <v>296922713</v>
      </c>
      <c r="J38" s="10">
        <v>309015423</v>
      </c>
      <c r="K38" s="10">
        <v>247212338</v>
      </c>
      <c r="L38" s="10">
        <v>309015423</v>
      </c>
      <c r="M38" s="10">
        <v>247212338</v>
      </c>
      <c r="O38" s="4"/>
    </row>
    <row r="39" spans="1:15" ht="37.5" x14ac:dyDescent="0.3">
      <c r="A39" s="3" t="s">
        <v>6</v>
      </c>
      <c r="B39" s="10">
        <f>VLOOKUP(A39,Лист2!$A$6:$B$41,2,0)</f>
        <v>313373517</v>
      </c>
      <c r="C39" s="10">
        <f>VLOOKUP(A39,Лист2!$A$6:$C$41,3,0)</f>
        <v>90588363</v>
      </c>
      <c r="D39" s="10">
        <f>VLOOKUP(A39,Лист2!$A$6:$D$41,4,0)</f>
        <v>245555692</v>
      </c>
      <c r="E39" s="10">
        <f>VLOOKUP(A39,Лист2!$A$6:$E$41,5,0)</f>
        <v>22770538</v>
      </c>
      <c r="F39" s="10">
        <f>VLOOKUP(A39,Лист2!$A$6:$F$41,6,0)</f>
        <v>245555692</v>
      </c>
      <c r="G39" s="10">
        <f>VLOOKUP(A39,Лист2!$A$6:$G$41,7,0)</f>
        <v>22770538</v>
      </c>
      <c r="H39" s="10">
        <v>368653682</v>
      </c>
      <c r="I39" s="10">
        <v>140366521</v>
      </c>
      <c r="J39" s="10">
        <v>295983812</v>
      </c>
      <c r="K39" s="10">
        <v>67696651</v>
      </c>
      <c r="L39" s="10">
        <v>295983812</v>
      </c>
      <c r="M39" s="10">
        <v>67696651</v>
      </c>
      <c r="O39" s="4"/>
    </row>
    <row r="40" spans="1:15" ht="37.5" x14ac:dyDescent="0.3">
      <c r="A40" s="3" t="s">
        <v>27</v>
      </c>
      <c r="B40" s="10">
        <f>VLOOKUP(A40,Лист2!$A$6:$B$41,2,0)</f>
        <v>528582404</v>
      </c>
      <c r="C40" s="10">
        <f>VLOOKUP(A40,Лист2!$A$6:$C$41,3,0)</f>
        <v>0</v>
      </c>
      <c r="D40" s="10">
        <f>VLOOKUP(A40,Лист2!$A$6:$D$41,4,0)</f>
        <v>388221154</v>
      </c>
      <c r="E40" s="10">
        <f>VLOOKUP(A40,Лист2!$A$6:$E$41,5,0)</f>
        <v>0</v>
      </c>
      <c r="F40" s="10">
        <f>VLOOKUP(A40,Лист2!$A$6:$F$41,6,0)</f>
        <v>388221154</v>
      </c>
      <c r="G40" s="10">
        <f>VLOOKUP(A40,Лист2!$A$6:$G$41,7,0)</f>
        <v>0</v>
      </c>
      <c r="H40" s="10">
        <v>652363902</v>
      </c>
      <c r="I40" s="10"/>
      <c r="J40" s="10">
        <v>497226660</v>
      </c>
      <c r="K40" s="10"/>
      <c r="L40" s="10">
        <v>497226660</v>
      </c>
      <c r="M40" s="10"/>
      <c r="O40" s="4"/>
    </row>
    <row r="41" spans="1:15" ht="37.5" x14ac:dyDescent="0.3">
      <c r="A41" s="3" t="s">
        <v>28</v>
      </c>
      <c r="B41" s="10">
        <f>VLOOKUP(A41,Лист2!$A$6:$B$41,2,0)</f>
        <v>365504845</v>
      </c>
      <c r="C41" s="10">
        <f>VLOOKUP(A41,Лист2!$A$6:$C$41,3,0)</f>
        <v>0</v>
      </c>
      <c r="D41" s="10">
        <f>VLOOKUP(A41,Лист2!$A$6:$D$41,4,0)</f>
        <v>280603343</v>
      </c>
      <c r="E41" s="10">
        <f>VLOOKUP(A41,Лист2!$A$6:$E$41,5,0)</f>
        <v>0</v>
      </c>
      <c r="F41" s="10">
        <f>VLOOKUP(A41,Лист2!$A$6:$F$41,6,0)</f>
        <v>275373047</v>
      </c>
      <c r="G41" s="10">
        <f>VLOOKUP(A41,Лист2!$A$6:$G$41,7,0)</f>
        <v>0</v>
      </c>
      <c r="H41" s="10">
        <v>420746821</v>
      </c>
      <c r="I41" s="10"/>
      <c r="J41" s="10">
        <v>324373487</v>
      </c>
      <c r="K41" s="10"/>
      <c r="L41" s="10">
        <v>324373487</v>
      </c>
      <c r="M41" s="10"/>
      <c r="O41" s="4"/>
    </row>
    <row r="42" spans="1:15" ht="22.5" customHeight="1" x14ac:dyDescent="0.3">
      <c r="A42" s="3" t="s">
        <v>36</v>
      </c>
      <c r="B42" s="10">
        <f>VLOOKUP(A42,Лист2!$A$6:$B$41,2,0)</f>
        <v>0</v>
      </c>
      <c r="C42" s="10">
        <f>VLOOKUP(A42,Лист2!$A$6:$C$41,3,0)</f>
        <v>0</v>
      </c>
      <c r="D42" s="10">
        <f>VLOOKUP(A42,Лист2!$A$6:$D$41,4,0)</f>
        <v>2802862240</v>
      </c>
      <c r="E42" s="10">
        <f>VLOOKUP(A42,Лист2!$A$6:$E$41,5,0)</f>
        <v>0</v>
      </c>
      <c r="F42" s="10">
        <f>VLOOKUP(A42,Лист2!$A$6:$F$41,6,0)</f>
        <v>2836336048</v>
      </c>
      <c r="G42" s="10">
        <f>VLOOKUP(A42,Лист2!$A$6:$G$41,7,0)</f>
        <v>0</v>
      </c>
      <c r="H42" s="10"/>
      <c r="I42" s="10"/>
      <c r="J42" s="10">
        <v>3213170724</v>
      </c>
      <c r="K42" s="10"/>
      <c r="L42" s="10">
        <v>3373569018</v>
      </c>
      <c r="M42" s="10"/>
      <c r="O42" s="4"/>
    </row>
    <row r="43" spans="1:15" ht="18.75" x14ac:dyDescent="0.25">
      <c r="A43" s="5" t="s">
        <v>10</v>
      </c>
      <c r="B43" s="22">
        <f>VLOOKUP(A43,Лист2!$A$6:$B$41,2,0)</f>
        <v>15699208077</v>
      </c>
      <c r="C43" s="22">
        <f>VLOOKUP(A43,Лист2!$A$6:$C$41,3,0)</f>
        <v>3083876769</v>
      </c>
      <c r="D43" s="22">
        <f>VLOOKUP(A43,Лист2!$A$6:$D$41,4,0)</f>
        <v>14802328891</v>
      </c>
      <c r="E43" s="22">
        <f>VLOOKUP(A43,Лист2!$A$6:$E$41,5,0)</f>
        <v>2326416917</v>
      </c>
      <c r="F43" s="22">
        <f>VLOOKUP(A43,Лист2!$A$6:$F$41,6,0)</f>
        <v>14802328891</v>
      </c>
      <c r="G43" s="22">
        <f>VLOOKUP(A43,Лист2!$A$6:$G$41,7,0)</f>
        <v>2326416917</v>
      </c>
      <c r="H43" s="22">
        <f t="shared" ref="H43:M43" si="0">SUM(H8:H42)</f>
        <v>17883449036</v>
      </c>
      <c r="I43" s="22">
        <f t="shared" si="0"/>
        <v>2828503553</v>
      </c>
      <c r="J43" s="22">
        <f t="shared" si="0"/>
        <v>17038227361</v>
      </c>
      <c r="K43" s="22">
        <f t="shared" si="0"/>
        <v>1996051307</v>
      </c>
      <c r="L43" s="22">
        <f t="shared" si="0"/>
        <v>16943361177</v>
      </c>
      <c r="M43" s="22">
        <f t="shared" si="0"/>
        <v>1947435211</v>
      </c>
    </row>
  </sheetData>
  <mergeCells count="10">
    <mergeCell ref="H5:I5"/>
    <mergeCell ref="J5:K5"/>
    <mergeCell ref="L5:M5"/>
    <mergeCell ref="A2:M2"/>
    <mergeCell ref="B5:C5"/>
    <mergeCell ref="D5:E5"/>
    <mergeCell ref="F5:G5"/>
    <mergeCell ref="B4:G4"/>
    <mergeCell ref="H4:M4"/>
    <mergeCell ref="A4:A6"/>
  </mergeCells>
  <phoneticPr fontId="5" type="noConversion"/>
  <printOptions horizontalCentered="1"/>
  <pageMargins left="0.39370078740157483" right="0.39370078740157483" top="0.78740157480314965" bottom="0.59055118110236227" header="0.51181102362204722" footer="0"/>
  <pageSetup paperSize="9" scale="43" fitToHeight="0" orientation="landscape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41"/>
  <sheetViews>
    <sheetView topLeftCell="A17" workbookViewId="0">
      <selection activeCell="A6" sqref="A6:A41"/>
    </sheetView>
  </sheetViews>
  <sheetFormatPr defaultRowHeight="12.75" x14ac:dyDescent="0.2"/>
  <cols>
    <col min="1" max="1" width="30" customWidth="1"/>
    <col min="2" max="2" width="16.1640625" customWidth="1"/>
    <col min="3" max="3" width="15.33203125" bestFit="1" customWidth="1"/>
    <col min="4" max="4" width="16.33203125" bestFit="1" customWidth="1"/>
    <col min="5" max="5" width="15.33203125" bestFit="1" customWidth="1"/>
    <col min="6" max="6" width="16.33203125" bestFit="1" customWidth="1"/>
    <col min="7" max="7" width="15.33203125" bestFit="1" customWidth="1"/>
  </cols>
  <sheetData>
    <row r="3" spans="1:7" x14ac:dyDescent="0.2">
      <c r="A3" s="31" t="s">
        <v>45</v>
      </c>
      <c r="B3" s="31" t="s">
        <v>44</v>
      </c>
      <c r="C3" s="31"/>
      <c r="D3" s="31" t="s">
        <v>31</v>
      </c>
      <c r="E3" s="31"/>
      <c r="F3" s="31" t="s">
        <v>37</v>
      </c>
      <c r="G3" s="31"/>
    </row>
    <row r="4" spans="1:7" ht="111" customHeight="1" x14ac:dyDescent="0.2">
      <c r="A4" s="31"/>
      <c r="B4" s="7" t="s">
        <v>46</v>
      </c>
      <c r="C4" s="7" t="s">
        <v>47</v>
      </c>
      <c r="D4" s="7" t="s">
        <v>46</v>
      </c>
      <c r="E4" s="7" t="s">
        <v>47</v>
      </c>
      <c r="F4" s="7" t="s">
        <v>46</v>
      </c>
      <c r="G4" s="7" t="s">
        <v>47</v>
      </c>
    </row>
    <row r="5" spans="1:7" x14ac:dyDescent="0.2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</row>
    <row r="6" spans="1:7" x14ac:dyDescent="0.2">
      <c r="A6" s="8" t="s">
        <v>11</v>
      </c>
      <c r="B6" s="9">
        <v>471563018</v>
      </c>
      <c r="C6" s="9">
        <v>0</v>
      </c>
      <c r="D6" s="9">
        <v>336863999</v>
      </c>
      <c r="E6" s="9">
        <v>0</v>
      </c>
      <c r="F6" s="9">
        <v>336863999</v>
      </c>
      <c r="G6" s="9">
        <v>0</v>
      </c>
    </row>
    <row r="7" spans="1:7" x14ac:dyDescent="0.2">
      <c r="A7" s="8" t="s">
        <v>12</v>
      </c>
      <c r="B7" s="9">
        <v>993069694</v>
      </c>
      <c r="C7" s="9">
        <v>0</v>
      </c>
      <c r="D7" s="9">
        <v>701783850</v>
      </c>
      <c r="E7" s="9">
        <v>0</v>
      </c>
      <c r="F7" s="9">
        <v>701783850</v>
      </c>
      <c r="G7" s="9">
        <v>0</v>
      </c>
    </row>
    <row r="8" spans="1:7" ht="24" x14ac:dyDescent="0.2">
      <c r="A8" s="8" t="s">
        <v>13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</row>
    <row r="9" spans="1:7" ht="24" x14ac:dyDescent="0.2">
      <c r="A9" s="8" t="s">
        <v>14</v>
      </c>
      <c r="B9" s="9">
        <v>426317235</v>
      </c>
      <c r="C9" s="9">
        <v>0</v>
      </c>
      <c r="D9" s="9">
        <v>0</v>
      </c>
      <c r="E9" s="9">
        <v>0</v>
      </c>
      <c r="F9" s="9">
        <v>0</v>
      </c>
      <c r="G9" s="9">
        <v>0</v>
      </c>
    </row>
    <row r="10" spans="1:7" ht="16.5" customHeight="1" x14ac:dyDescent="0.2">
      <c r="A10" s="8" t="s">
        <v>3</v>
      </c>
      <c r="B10" s="9">
        <v>720208345</v>
      </c>
      <c r="C10" s="9">
        <v>0</v>
      </c>
      <c r="D10" s="9">
        <v>560223992</v>
      </c>
      <c r="E10" s="9">
        <v>0</v>
      </c>
      <c r="F10" s="9">
        <v>560223992</v>
      </c>
      <c r="G10" s="9">
        <v>0</v>
      </c>
    </row>
    <row r="11" spans="1:7" ht="25.5" customHeight="1" x14ac:dyDescent="0.2">
      <c r="A11" s="8" t="s">
        <v>15</v>
      </c>
      <c r="B11" s="9">
        <v>382465174</v>
      </c>
      <c r="C11" s="9">
        <v>0</v>
      </c>
      <c r="D11" s="9">
        <v>296367165</v>
      </c>
      <c r="E11" s="9">
        <v>0</v>
      </c>
      <c r="F11" s="9">
        <v>296367165</v>
      </c>
      <c r="G11" s="9">
        <v>0</v>
      </c>
    </row>
    <row r="12" spans="1:7" x14ac:dyDescent="0.2">
      <c r="A12" s="8" t="s">
        <v>16</v>
      </c>
      <c r="B12" s="9">
        <v>492812018</v>
      </c>
      <c r="C12" s="9">
        <v>0</v>
      </c>
      <c r="D12" s="9">
        <v>369476145</v>
      </c>
      <c r="E12" s="9">
        <v>0</v>
      </c>
      <c r="F12" s="9">
        <v>369476145</v>
      </c>
      <c r="G12" s="9">
        <v>0</v>
      </c>
    </row>
    <row r="13" spans="1:7" x14ac:dyDescent="0.2">
      <c r="A13" s="8" t="s">
        <v>17</v>
      </c>
      <c r="B13" s="9">
        <v>783819472</v>
      </c>
      <c r="C13" s="9">
        <v>0</v>
      </c>
      <c r="D13" s="9">
        <v>467012050</v>
      </c>
      <c r="E13" s="9">
        <v>0</v>
      </c>
      <c r="F13" s="9">
        <v>467012050</v>
      </c>
      <c r="G13" s="9">
        <v>0</v>
      </c>
    </row>
    <row r="14" spans="1:7" x14ac:dyDescent="0.2">
      <c r="A14" s="8" t="s">
        <v>18</v>
      </c>
      <c r="B14" s="9">
        <v>546095709</v>
      </c>
      <c r="C14" s="9">
        <v>0</v>
      </c>
      <c r="D14" s="9">
        <v>424161132</v>
      </c>
      <c r="E14" s="9">
        <v>0</v>
      </c>
      <c r="F14" s="9">
        <v>422332937</v>
      </c>
      <c r="G14" s="9">
        <v>0</v>
      </c>
    </row>
    <row r="15" spans="1:7" ht="15" customHeight="1" x14ac:dyDescent="0.2">
      <c r="A15" s="8" t="s">
        <v>19</v>
      </c>
      <c r="B15" s="9">
        <v>472545384</v>
      </c>
      <c r="C15" s="9">
        <v>0</v>
      </c>
      <c r="D15" s="9">
        <v>361934640</v>
      </c>
      <c r="E15" s="9">
        <v>0</v>
      </c>
      <c r="F15" s="9">
        <v>360933658</v>
      </c>
      <c r="G15" s="9">
        <v>0</v>
      </c>
    </row>
    <row r="16" spans="1:7" x14ac:dyDescent="0.2">
      <c r="A16" s="8" t="s">
        <v>20</v>
      </c>
      <c r="B16" s="9">
        <v>1884138208</v>
      </c>
      <c r="C16" s="9">
        <v>376827642</v>
      </c>
      <c r="D16" s="9">
        <v>1368951405</v>
      </c>
      <c r="E16" s="9">
        <v>273790281</v>
      </c>
      <c r="F16" s="9">
        <v>1368951405</v>
      </c>
      <c r="G16" s="9">
        <v>273790281</v>
      </c>
    </row>
    <row r="17" spans="1:7" x14ac:dyDescent="0.2">
      <c r="A17" s="8" t="s">
        <v>21</v>
      </c>
      <c r="B17" s="9">
        <v>359371697</v>
      </c>
      <c r="C17" s="9">
        <v>0</v>
      </c>
      <c r="D17" s="9">
        <v>268071516</v>
      </c>
      <c r="E17" s="9">
        <v>0</v>
      </c>
      <c r="F17" s="9">
        <v>268071516</v>
      </c>
      <c r="G17" s="9">
        <v>0</v>
      </c>
    </row>
    <row r="18" spans="1:7" ht="24" x14ac:dyDescent="0.2">
      <c r="A18" s="8" t="s">
        <v>4</v>
      </c>
      <c r="B18" s="9">
        <v>339149969</v>
      </c>
      <c r="C18" s="9">
        <v>137029667</v>
      </c>
      <c r="D18" s="9">
        <v>273757801</v>
      </c>
      <c r="E18" s="9">
        <v>71637499</v>
      </c>
      <c r="F18" s="9">
        <v>273757801</v>
      </c>
      <c r="G18" s="9">
        <v>71637499</v>
      </c>
    </row>
    <row r="19" spans="1:7" ht="24" x14ac:dyDescent="0.2">
      <c r="A19" s="8" t="s">
        <v>32</v>
      </c>
      <c r="B19" s="9">
        <v>472840298</v>
      </c>
      <c r="C19" s="9">
        <v>330988209</v>
      </c>
      <c r="D19" s="9">
        <v>437639794</v>
      </c>
      <c r="E19" s="9">
        <v>306347856</v>
      </c>
      <c r="F19" s="9">
        <v>437639794</v>
      </c>
      <c r="G19" s="9">
        <v>306347856</v>
      </c>
    </row>
    <row r="20" spans="1:7" ht="24" x14ac:dyDescent="0.2">
      <c r="A20" s="8" t="s">
        <v>38</v>
      </c>
      <c r="B20" s="9">
        <v>426623997</v>
      </c>
      <c r="C20" s="9">
        <v>426623997</v>
      </c>
      <c r="D20" s="9">
        <v>426623997</v>
      </c>
      <c r="E20" s="9">
        <v>426623997</v>
      </c>
      <c r="F20" s="9">
        <v>426623997</v>
      </c>
      <c r="G20" s="9">
        <v>426623997</v>
      </c>
    </row>
    <row r="21" spans="1:7" ht="17.25" customHeight="1" x14ac:dyDescent="0.2">
      <c r="A21" s="8" t="s">
        <v>22</v>
      </c>
      <c r="B21" s="9">
        <v>190737208</v>
      </c>
      <c r="C21" s="9">
        <v>190737208</v>
      </c>
      <c r="D21" s="9">
        <v>138583236</v>
      </c>
      <c r="E21" s="9">
        <v>138583236</v>
      </c>
      <c r="F21" s="9">
        <v>138583236</v>
      </c>
      <c r="G21" s="9">
        <v>138583236</v>
      </c>
    </row>
    <row r="22" spans="1:7" ht="24" x14ac:dyDescent="0.2">
      <c r="A22" s="8" t="s">
        <v>23</v>
      </c>
      <c r="B22" s="9">
        <v>415449625</v>
      </c>
      <c r="C22" s="9">
        <v>0</v>
      </c>
      <c r="D22" s="9">
        <v>324367775</v>
      </c>
      <c r="E22" s="9">
        <v>0</v>
      </c>
      <c r="F22" s="9">
        <v>324367775</v>
      </c>
      <c r="G22" s="9">
        <v>0</v>
      </c>
    </row>
    <row r="23" spans="1:7" ht="24" x14ac:dyDescent="0.2">
      <c r="A23" s="8" t="s">
        <v>33</v>
      </c>
      <c r="B23" s="9">
        <v>356601053</v>
      </c>
      <c r="C23" s="9">
        <v>213963338</v>
      </c>
      <c r="D23" s="9">
        <v>293943018</v>
      </c>
      <c r="E23" s="9">
        <v>151305303</v>
      </c>
      <c r="F23" s="9">
        <v>293943018</v>
      </c>
      <c r="G23" s="9">
        <v>151305303</v>
      </c>
    </row>
    <row r="24" spans="1:7" ht="24" x14ac:dyDescent="0.2">
      <c r="A24" s="8" t="s">
        <v>39</v>
      </c>
      <c r="B24" s="9">
        <v>442153752</v>
      </c>
      <c r="C24" s="9">
        <v>0</v>
      </c>
      <c r="D24" s="9">
        <v>344580595</v>
      </c>
      <c r="E24" s="9">
        <v>0</v>
      </c>
      <c r="F24" s="9">
        <v>344580595</v>
      </c>
      <c r="G24" s="9">
        <v>0</v>
      </c>
    </row>
    <row r="25" spans="1:7" ht="24" x14ac:dyDescent="0.2">
      <c r="A25" s="8" t="s">
        <v>24</v>
      </c>
      <c r="B25" s="9">
        <v>259887477</v>
      </c>
      <c r="C25" s="9">
        <v>0</v>
      </c>
      <c r="D25" s="9">
        <v>226002940</v>
      </c>
      <c r="E25" s="9">
        <v>0</v>
      </c>
      <c r="F25" s="9">
        <v>200588605</v>
      </c>
      <c r="G25" s="9">
        <v>0</v>
      </c>
    </row>
    <row r="26" spans="1:7" ht="24" x14ac:dyDescent="0.2">
      <c r="A26" s="8" t="s">
        <v>34</v>
      </c>
      <c r="B26" s="9">
        <v>385677756</v>
      </c>
      <c r="C26" s="9">
        <v>115703327</v>
      </c>
      <c r="D26" s="9">
        <v>336565751</v>
      </c>
      <c r="E26" s="9">
        <v>100969725</v>
      </c>
      <c r="F26" s="9">
        <v>336565751</v>
      </c>
      <c r="G26" s="9">
        <v>100969725</v>
      </c>
    </row>
    <row r="27" spans="1:7" ht="24" x14ac:dyDescent="0.2">
      <c r="A27" s="8" t="s">
        <v>7</v>
      </c>
      <c r="B27" s="9">
        <v>266807446</v>
      </c>
      <c r="C27" s="9">
        <v>266807446</v>
      </c>
      <c r="D27" s="9">
        <v>199023677</v>
      </c>
      <c r="E27" s="9">
        <v>199023677</v>
      </c>
      <c r="F27" s="9">
        <v>199023677</v>
      </c>
      <c r="G27" s="9">
        <v>199023677</v>
      </c>
    </row>
    <row r="28" spans="1:7" ht="24" x14ac:dyDescent="0.2">
      <c r="A28" s="8" t="s">
        <v>25</v>
      </c>
      <c r="B28" s="9">
        <v>382616332</v>
      </c>
      <c r="C28" s="9">
        <v>306093066</v>
      </c>
      <c r="D28" s="9">
        <v>304351245</v>
      </c>
      <c r="E28" s="9">
        <v>243480996</v>
      </c>
      <c r="F28" s="9">
        <v>304351245</v>
      </c>
      <c r="G28" s="9">
        <v>243480996</v>
      </c>
    </row>
    <row r="29" spans="1:7" ht="13.5" customHeight="1" x14ac:dyDescent="0.2">
      <c r="A29" s="8" t="s">
        <v>35</v>
      </c>
      <c r="B29" s="9">
        <v>364088851</v>
      </c>
      <c r="C29" s="9">
        <v>0</v>
      </c>
      <c r="D29" s="9">
        <v>364088851</v>
      </c>
      <c r="E29" s="9">
        <v>0</v>
      </c>
      <c r="F29" s="9">
        <v>364088851</v>
      </c>
      <c r="G29" s="9">
        <v>0</v>
      </c>
    </row>
    <row r="30" spans="1:7" ht="24" x14ac:dyDescent="0.2">
      <c r="A30" s="8" t="s">
        <v>8</v>
      </c>
      <c r="B30" s="9">
        <v>496900016</v>
      </c>
      <c r="C30" s="9">
        <v>241678724</v>
      </c>
      <c r="D30" s="9">
        <v>394635232</v>
      </c>
      <c r="E30" s="9">
        <v>139413940</v>
      </c>
      <c r="F30" s="9">
        <v>394635232</v>
      </c>
      <c r="G30" s="9">
        <v>139413940</v>
      </c>
    </row>
    <row r="31" spans="1:7" ht="24" x14ac:dyDescent="0.2">
      <c r="A31" s="8" t="s">
        <v>40</v>
      </c>
      <c r="B31" s="9">
        <v>385023140</v>
      </c>
      <c r="C31" s="9">
        <v>0</v>
      </c>
      <c r="D31" s="9">
        <v>385023140</v>
      </c>
      <c r="E31" s="9">
        <v>0</v>
      </c>
      <c r="F31" s="9">
        <v>385023140</v>
      </c>
      <c r="G31" s="9">
        <v>0</v>
      </c>
    </row>
    <row r="32" spans="1:7" ht="24" x14ac:dyDescent="0.2">
      <c r="A32" s="8" t="s">
        <v>9</v>
      </c>
      <c r="B32" s="9">
        <v>470651024</v>
      </c>
      <c r="C32" s="9">
        <v>161112311</v>
      </c>
      <c r="D32" s="9">
        <v>377222686</v>
      </c>
      <c r="E32" s="9">
        <v>67683973</v>
      </c>
      <c r="F32" s="9">
        <v>377222686</v>
      </c>
      <c r="G32" s="9">
        <v>67683973</v>
      </c>
    </row>
    <row r="33" spans="1:7" ht="24" x14ac:dyDescent="0.2">
      <c r="A33" s="8" t="s">
        <v>41</v>
      </c>
      <c r="B33" s="9">
        <v>216504094</v>
      </c>
      <c r="C33" s="9">
        <v>0</v>
      </c>
      <c r="D33" s="9">
        <v>216504094</v>
      </c>
      <c r="E33" s="9">
        <v>0</v>
      </c>
      <c r="F33" s="9">
        <v>216504094</v>
      </c>
      <c r="G33" s="9">
        <v>0</v>
      </c>
    </row>
    <row r="34" spans="1:7" ht="24" x14ac:dyDescent="0.2">
      <c r="A34" s="8" t="s">
        <v>42</v>
      </c>
      <c r="B34" s="9">
        <v>284814398</v>
      </c>
      <c r="C34" s="9">
        <v>0</v>
      </c>
      <c r="D34" s="9">
        <v>253346338</v>
      </c>
      <c r="E34" s="9">
        <v>0</v>
      </c>
      <c r="F34" s="9">
        <v>253346338</v>
      </c>
      <c r="G34" s="9">
        <v>0</v>
      </c>
    </row>
    <row r="35" spans="1:7" ht="24" x14ac:dyDescent="0.2">
      <c r="A35" s="8" t="s">
        <v>5</v>
      </c>
      <c r="B35" s="9">
        <v>322462101</v>
      </c>
      <c r="C35" s="9">
        <v>225723471</v>
      </c>
      <c r="D35" s="9">
        <v>263979851</v>
      </c>
      <c r="E35" s="9">
        <v>184785896</v>
      </c>
      <c r="F35" s="9">
        <v>263979851</v>
      </c>
      <c r="G35" s="9">
        <v>184785896</v>
      </c>
    </row>
    <row r="36" spans="1:7" ht="24" x14ac:dyDescent="0.2">
      <c r="A36" s="8" t="s">
        <v>6</v>
      </c>
      <c r="B36" s="9">
        <v>313373517</v>
      </c>
      <c r="C36" s="9">
        <v>90588363</v>
      </c>
      <c r="D36" s="9">
        <v>245555692</v>
      </c>
      <c r="E36" s="9">
        <v>22770538</v>
      </c>
      <c r="F36" s="9">
        <v>245555692</v>
      </c>
      <c r="G36" s="9">
        <v>22770538</v>
      </c>
    </row>
    <row r="37" spans="1:7" ht="24" x14ac:dyDescent="0.2">
      <c r="A37" s="8" t="s">
        <v>26</v>
      </c>
      <c r="B37" s="9">
        <v>480352820</v>
      </c>
      <c r="C37" s="9">
        <v>0</v>
      </c>
      <c r="D37" s="9">
        <v>370000547</v>
      </c>
      <c r="E37" s="9">
        <v>0</v>
      </c>
      <c r="F37" s="9">
        <v>370000547</v>
      </c>
      <c r="G37" s="9">
        <v>0</v>
      </c>
    </row>
    <row r="38" spans="1:7" ht="24" x14ac:dyDescent="0.2">
      <c r="A38" s="8" t="s">
        <v>27</v>
      </c>
      <c r="B38" s="9">
        <v>528582404</v>
      </c>
      <c r="C38" s="9">
        <v>0</v>
      </c>
      <c r="D38" s="9">
        <v>388221154</v>
      </c>
      <c r="E38" s="9">
        <v>0</v>
      </c>
      <c r="F38" s="9">
        <v>388221154</v>
      </c>
      <c r="G38" s="9">
        <v>0</v>
      </c>
    </row>
    <row r="39" spans="1:7" x14ac:dyDescent="0.2">
      <c r="A39" s="8" t="s">
        <v>28</v>
      </c>
      <c r="B39" s="9">
        <v>365504845</v>
      </c>
      <c r="C39" s="9">
        <v>0</v>
      </c>
      <c r="D39" s="9">
        <v>280603343</v>
      </c>
      <c r="E39" s="9">
        <v>0</v>
      </c>
      <c r="F39" s="9">
        <v>275373047</v>
      </c>
      <c r="G39" s="9">
        <v>0</v>
      </c>
    </row>
    <row r="40" spans="1:7" x14ac:dyDescent="0.2">
      <c r="A40" s="8" t="s">
        <v>36</v>
      </c>
      <c r="B40" s="9">
        <v>0</v>
      </c>
      <c r="C40" s="9">
        <v>0</v>
      </c>
      <c r="D40" s="9">
        <v>2802862240</v>
      </c>
      <c r="E40" s="9">
        <v>0</v>
      </c>
      <c r="F40" s="9">
        <v>2836336048</v>
      </c>
      <c r="G40" s="9">
        <v>0</v>
      </c>
    </row>
    <row r="41" spans="1:7" x14ac:dyDescent="0.2">
      <c r="A41" s="8" t="s">
        <v>10</v>
      </c>
      <c r="B41" s="17">
        <v>15699208077</v>
      </c>
      <c r="C41" s="17">
        <v>3083876769</v>
      </c>
      <c r="D41" s="17">
        <v>14802328891</v>
      </c>
      <c r="E41" s="17">
        <v>2326416917</v>
      </c>
      <c r="F41" s="17">
        <v>14802328891</v>
      </c>
      <c r="G41" s="17">
        <v>2326416917</v>
      </c>
    </row>
  </sheetData>
  <mergeCells count="4">
    <mergeCell ref="A3:A4"/>
    <mergeCell ref="B3:C3"/>
    <mergeCell ref="D3:E3"/>
    <mergeCell ref="F3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6</vt:lpstr>
      <vt:lpstr>Лист2</vt:lpstr>
      <vt:lpstr>'Приложение 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2024-11-18T01:43:44Z</dcterms:modified>
</cp:coreProperties>
</file>